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825" windowWidth="12120" windowHeight="7335" tabRatio="512" activeTab="5"/>
  </bookViews>
  <sheets>
    <sheet name="1" sheetId="1" r:id="rId1"/>
    <sheet name="2" sheetId="2" r:id="rId2"/>
    <sheet name="3" sheetId="17" r:id="rId3"/>
    <sheet name="4" sheetId="15" r:id="rId4"/>
    <sheet name="5" sheetId="16" r:id="rId5"/>
    <sheet name="6" sheetId="18" r:id="rId6"/>
    <sheet name="7" sheetId="19" r:id="rId7"/>
    <sheet name="8 публич." sheetId="31" r:id="rId8"/>
    <sheet name="9 публич." sheetId="32" r:id="rId9"/>
    <sheet name="прил10МП" sheetId="53" r:id="rId10"/>
    <sheet name="прил 11МП" sheetId="54" r:id="rId11"/>
    <sheet name="прил 14  Пр, КЦСР,КВР" sheetId="60" r:id="rId12"/>
    <sheet name="прил 15 Пр, КЦСР,КВР " sheetId="61" r:id="rId13"/>
    <sheet name="18БИ" sheetId="25" r:id="rId14"/>
    <sheet name="19БИ" sheetId="35" r:id="rId15"/>
    <sheet name="20БИ" sheetId="36" r:id="rId16"/>
    <sheet name="прил 21ДФ" sheetId="55" r:id="rId17"/>
    <sheet name="прил 22ДФ " sheetId="56" r:id="rId18"/>
    <sheet name="прил23 МБТ" sheetId="57" r:id="rId19"/>
    <sheet name="прил 24 МБТ" sheetId="58" r:id="rId20"/>
    <sheet name="прил 25 4МБТ" sheetId="59" r:id="rId21"/>
    <sheet name="31" sheetId="8" r:id="rId22"/>
    <sheet name="32" sheetId="7" r:id="rId23"/>
    <sheet name="33" sheetId="14" state="hidden" r:id="rId24"/>
    <sheet name="34" sheetId="10" state="hidden" r:id="rId25"/>
  </sheets>
  <definedNames>
    <definedName name="_xlnm._FilterDatabase" localSheetId="7" hidden="1">'8 публич.'!$A$1:$K$12</definedName>
    <definedName name="_xlnm._FilterDatabase" localSheetId="8" hidden="1">'9 публич.'!$A$1:$K$12</definedName>
    <definedName name="_xlnm._FilterDatabase" localSheetId="9" hidden="1">прил10МП!$A$8:$C$8</definedName>
    <definedName name="_xlnm.Print_Titles" localSheetId="7">'8 публич.'!$4:$6</definedName>
    <definedName name="_xlnm.Print_Titles" localSheetId="8">'9 публич.'!$4:$6</definedName>
    <definedName name="_xlnm.Print_Titles" localSheetId="11">'прил 14  Пр, КЦСР,КВР'!$7:$7</definedName>
    <definedName name="_xlnm.Print_Titles" localSheetId="12">'прил 15 Пр, КЦСР,КВР '!$7:$7</definedName>
    <definedName name="_xlnm.Print_Area" localSheetId="13">'18БИ'!$A$1:$D$16</definedName>
    <definedName name="_xlnm.Print_Area" localSheetId="14">'19БИ'!$A$1:$D$15</definedName>
    <definedName name="_xlnm.Print_Area" localSheetId="15">'20БИ'!$A$1:$D$11</definedName>
    <definedName name="_xlnm.Print_Area" localSheetId="23">'33'!$A$1:$I$19</definedName>
    <definedName name="_xlnm.Print_Area" localSheetId="3">'4'!$A$1:$C$14</definedName>
    <definedName name="_xlnm.Print_Area" localSheetId="4">'5'!$A$1:$D$41</definedName>
    <definedName name="_xlnm.Print_Area" localSheetId="5">'6'!$A$1:$E$206</definedName>
    <definedName name="_xlnm.Print_Area" localSheetId="6">'7'!$A$1:$F$199</definedName>
    <definedName name="_xlnm.Print_Area" localSheetId="7">'8 публич.'!$A$1:$P$14</definedName>
    <definedName name="_xlnm.Print_Area" localSheetId="8">'9 публич.'!$A$1:$T$14</definedName>
    <definedName name="_xlnm.Print_Area" localSheetId="10">'прил 11МП'!$A$1:$D$14</definedName>
    <definedName name="_xlnm.Print_Area" localSheetId="11">'прил 14  Пр, КЦСР,КВР'!$A$1:$K$353</definedName>
    <definedName name="_xlnm.Print_Area" localSheetId="12">'прил 15 Пр, КЦСР,КВР '!$B$1:$M$348</definedName>
    <definedName name="_xlnm.Print_Area" localSheetId="16">'прил 21ДФ'!$A$1:$L$19</definedName>
    <definedName name="_xlnm.Print_Area" localSheetId="17">'прил 22ДФ '!$A$1:$P$13</definedName>
    <definedName name="_xlnm.Print_Area" localSheetId="19">'прил 24 МБТ'!$B$1:$Q$15</definedName>
    <definedName name="_xlnm.Print_Area" localSheetId="20">'прил 25 4МБТ'!$B$1:$T$15</definedName>
    <definedName name="_xlnm.Print_Area" localSheetId="9">прил10МП!$A$1:$WOZ$19</definedName>
    <definedName name="_xlnm.Print_Area" localSheetId="18">'прил23 МБТ'!$C$1:$Q$14</definedName>
    <definedName name="_xlnm.Print_Area">#REF!</definedName>
    <definedName name="п" localSheetId="10">#REF!</definedName>
    <definedName name="п" localSheetId="11">#REF!</definedName>
    <definedName name="п" localSheetId="12">#REF!</definedName>
    <definedName name="п" localSheetId="16">#REF!</definedName>
    <definedName name="п" localSheetId="17">#REF!</definedName>
    <definedName name="п" localSheetId="19">#REF!</definedName>
    <definedName name="п" localSheetId="20">#REF!</definedName>
    <definedName name="п" localSheetId="9">#REF!</definedName>
    <definedName name="п" localSheetId="18">#REF!</definedName>
    <definedName name="п">#REF!</definedName>
  </definedNames>
  <calcPr calcId="145621"/>
</workbook>
</file>

<file path=xl/calcChain.xml><?xml version="1.0" encoding="utf-8"?>
<calcChain xmlns="http://schemas.openxmlformats.org/spreadsheetml/2006/main">
  <c r="H12" i="57" l="1"/>
  <c r="I12" i="57"/>
  <c r="J12" i="57"/>
  <c r="K12" i="57"/>
  <c r="L12" i="57"/>
  <c r="M12" i="57"/>
  <c r="N12" i="57"/>
  <c r="O12" i="57"/>
  <c r="P12" i="57"/>
  <c r="Q12" i="57"/>
  <c r="R12" i="57"/>
  <c r="S12" i="57"/>
  <c r="T12" i="57"/>
  <c r="G12" i="57"/>
  <c r="G14" i="57"/>
  <c r="I356" i="60" l="1"/>
  <c r="I355" i="60"/>
  <c r="I354" i="60"/>
  <c r="I197" i="60"/>
  <c r="I349" i="60"/>
  <c r="I31" i="60" l="1"/>
  <c r="I223" i="60"/>
  <c r="I222" i="60"/>
  <c r="I221" i="60"/>
  <c r="I198" i="60"/>
  <c r="I189" i="60"/>
  <c r="I19" i="60" l="1"/>
  <c r="C12" i="25"/>
  <c r="M12" i="56" l="1"/>
  <c r="M13" i="56"/>
  <c r="L11" i="56"/>
  <c r="L10" i="56" s="1"/>
  <c r="I13" i="56"/>
  <c r="I12" i="56"/>
  <c r="I10" i="56"/>
  <c r="I12" i="55"/>
  <c r="L13" i="55"/>
  <c r="L12" i="55" s="1"/>
  <c r="I15" i="55"/>
  <c r="I16" i="55"/>
  <c r="I14" i="55"/>
  <c r="B9" i="36"/>
  <c r="C15" i="1" l="1"/>
  <c r="I173" i="60" l="1"/>
  <c r="I174" i="60"/>
  <c r="I175" i="60"/>
  <c r="I172" i="60" s="1"/>
  <c r="C13" i="35"/>
  <c r="B13" i="35" s="1"/>
  <c r="B15" i="35" s="1"/>
  <c r="D15" i="35"/>
  <c r="I161" i="60"/>
  <c r="I131" i="60"/>
  <c r="C12" i="53"/>
  <c r="F15" i="59" l="1"/>
  <c r="F13" i="59"/>
  <c r="G18" i="59" s="1"/>
  <c r="Q12" i="59"/>
  <c r="P12" i="59"/>
  <c r="O12" i="59"/>
  <c r="N12" i="59"/>
  <c r="M12" i="59"/>
  <c r="L12" i="59"/>
  <c r="K12" i="59"/>
  <c r="J12" i="59"/>
  <c r="I12" i="59"/>
  <c r="H12" i="59"/>
  <c r="G12" i="59"/>
  <c r="F12" i="59" s="1"/>
  <c r="F11" i="59"/>
  <c r="F10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 s="1"/>
  <c r="Q8" i="59"/>
  <c r="P8" i="59"/>
  <c r="O8" i="59"/>
  <c r="N8" i="59"/>
  <c r="M8" i="59"/>
  <c r="L8" i="59"/>
  <c r="K8" i="59"/>
  <c r="J8" i="59"/>
  <c r="I8" i="59"/>
  <c r="H8" i="59"/>
  <c r="G8" i="59"/>
  <c r="F8" i="59"/>
  <c r="H7" i="59"/>
  <c r="I7" i="59" s="1"/>
  <c r="J7" i="59" s="1"/>
  <c r="K7" i="59" s="1"/>
  <c r="L7" i="59" s="1"/>
  <c r="M7" i="59" s="1"/>
  <c r="N7" i="59" s="1"/>
  <c r="O7" i="59" s="1"/>
  <c r="F18" i="58"/>
  <c r="F15" i="58"/>
  <c r="F13" i="58"/>
  <c r="G18" i="58" s="1"/>
  <c r="Q12" i="58"/>
  <c r="P12" i="58"/>
  <c r="O12" i="58"/>
  <c r="N12" i="58"/>
  <c r="M12" i="58"/>
  <c r="L12" i="58"/>
  <c r="K12" i="58"/>
  <c r="J12" i="58"/>
  <c r="I12" i="58"/>
  <c r="H12" i="58"/>
  <c r="G12" i="58"/>
  <c r="F11" i="58"/>
  <c r="F10" i="58"/>
  <c r="T9" i="58"/>
  <c r="S9" i="58"/>
  <c r="R9" i="58"/>
  <c r="Q9" i="58"/>
  <c r="P9" i="58"/>
  <c r="O9" i="58"/>
  <c r="N9" i="58"/>
  <c r="M9" i="58"/>
  <c r="L9" i="58"/>
  <c r="K9" i="58"/>
  <c r="J9" i="58"/>
  <c r="I9" i="58"/>
  <c r="H9" i="58"/>
  <c r="G9" i="58"/>
  <c r="F9" i="58"/>
  <c r="Q8" i="58"/>
  <c r="P8" i="58"/>
  <c r="O8" i="58"/>
  <c r="N8" i="58"/>
  <c r="M8" i="58"/>
  <c r="L8" i="58"/>
  <c r="K8" i="58"/>
  <c r="J8" i="58"/>
  <c r="I8" i="58"/>
  <c r="H8" i="58"/>
  <c r="G8" i="58"/>
  <c r="F8" i="58"/>
  <c r="H7" i="58"/>
  <c r="I7" i="58" s="1"/>
  <c r="J7" i="58" s="1"/>
  <c r="K7" i="58" s="1"/>
  <c r="L7" i="58" s="1"/>
  <c r="M7" i="58" s="1"/>
  <c r="N7" i="58" s="1"/>
  <c r="O7" i="58" s="1"/>
  <c r="H9" i="57"/>
  <c r="H8" i="57" s="1"/>
  <c r="I9" i="57"/>
  <c r="I8" i="57" s="1"/>
  <c r="J9" i="57"/>
  <c r="J8" i="57" s="1"/>
  <c r="K9" i="57"/>
  <c r="K8" i="57" s="1"/>
  <c r="L9" i="57"/>
  <c r="L8" i="57" s="1"/>
  <c r="M9" i="57"/>
  <c r="M8" i="57" s="1"/>
  <c r="N9" i="57"/>
  <c r="N8" i="57" s="1"/>
  <c r="O9" i="57"/>
  <c r="O8" i="57" s="1"/>
  <c r="P9" i="57"/>
  <c r="P8" i="57" s="1"/>
  <c r="Q9" i="57"/>
  <c r="Q8" i="57" s="1"/>
  <c r="R9" i="57"/>
  <c r="S9" i="57"/>
  <c r="T9" i="57"/>
  <c r="G9" i="57"/>
  <c r="F9" i="57" s="1"/>
  <c r="G8" i="57" l="1"/>
  <c r="F18" i="59"/>
  <c r="G17" i="59"/>
  <c r="F12" i="58"/>
  <c r="G17" i="58"/>
  <c r="B14" i="35"/>
  <c r="B12" i="35"/>
  <c r="B11" i="35"/>
  <c r="B10" i="35"/>
  <c r="C9" i="35"/>
  <c r="C15" i="35" s="1"/>
  <c r="C15" i="25"/>
  <c r="D15" i="25"/>
  <c r="C9" i="25"/>
  <c r="B10" i="25"/>
  <c r="C13" i="25"/>
  <c r="B14" i="25"/>
  <c r="C17" i="53"/>
  <c r="H348" i="61"/>
  <c r="K347" i="61"/>
  <c r="G347" i="61"/>
  <c r="G348" i="61" s="1"/>
  <c r="M345" i="61"/>
  <c r="L345" i="61"/>
  <c r="K345" i="61"/>
  <c r="J345" i="61"/>
  <c r="I345" i="61"/>
  <c r="M343" i="61"/>
  <c r="M342" i="61" s="1"/>
  <c r="M341" i="61" s="1"/>
  <c r="M340" i="61" s="1"/>
  <c r="M339" i="61" s="1"/>
  <c r="L343" i="61"/>
  <c r="K343" i="61"/>
  <c r="K342" i="61" s="1"/>
  <c r="K341" i="61" s="1"/>
  <c r="K340" i="61" s="1"/>
  <c r="K339" i="61" s="1"/>
  <c r="J343" i="61"/>
  <c r="I343" i="61"/>
  <c r="I342" i="61" s="1"/>
  <c r="I341" i="61" s="1"/>
  <c r="I340" i="61" s="1"/>
  <c r="I339" i="61" s="1"/>
  <c r="L342" i="61"/>
  <c r="L341" i="61" s="1"/>
  <c r="L340" i="61" s="1"/>
  <c r="L339" i="61" s="1"/>
  <c r="J342" i="61"/>
  <c r="J341" i="61" s="1"/>
  <c r="J340" i="61" s="1"/>
  <c r="J339" i="61" s="1"/>
  <c r="L338" i="61"/>
  <c r="I338" i="61"/>
  <c r="I337" i="61" s="1"/>
  <c r="I336" i="61" s="1"/>
  <c r="I335" i="61" s="1"/>
  <c r="I334" i="61" s="1"/>
  <c r="I333" i="61" s="1"/>
  <c r="M337" i="61"/>
  <c r="L337" i="61"/>
  <c r="L336" i="61" s="1"/>
  <c r="L335" i="61" s="1"/>
  <c r="L334" i="61" s="1"/>
  <c r="L333" i="61" s="1"/>
  <c r="K337" i="61"/>
  <c r="J337" i="61"/>
  <c r="J336" i="61" s="1"/>
  <c r="J335" i="61" s="1"/>
  <c r="J334" i="61" s="1"/>
  <c r="J333" i="61" s="1"/>
  <c r="H337" i="61"/>
  <c r="H336" i="61" s="1"/>
  <c r="H335" i="61" s="1"/>
  <c r="H334" i="61" s="1"/>
  <c r="H333" i="61" s="1"/>
  <c r="G337" i="61"/>
  <c r="M336" i="61"/>
  <c r="M335" i="61" s="1"/>
  <c r="M334" i="61" s="1"/>
  <c r="K336" i="61"/>
  <c r="K335" i="61" s="1"/>
  <c r="K334" i="61" s="1"/>
  <c r="K333" i="61" s="1"/>
  <c r="G336" i="61"/>
  <c r="G335" i="61" s="1"/>
  <c r="G334" i="61" s="1"/>
  <c r="G333" i="61" s="1"/>
  <c r="M331" i="61"/>
  <c r="M330" i="61" s="1"/>
  <c r="M329" i="61" s="1"/>
  <c r="M328" i="61" s="1"/>
  <c r="M327" i="61" s="1"/>
  <c r="L331" i="61"/>
  <c r="K331" i="61"/>
  <c r="K330" i="61" s="1"/>
  <c r="K329" i="61" s="1"/>
  <c r="K328" i="61" s="1"/>
  <c r="K327" i="61" s="1"/>
  <c r="J331" i="61"/>
  <c r="I331" i="61"/>
  <c r="I330" i="61" s="1"/>
  <c r="I329" i="61" s="1"/>
  <c r="I328" i="61" s="1"/>
  <c r="I327" i="61" s="1"/>
  <c r="L330" i="61"/>
  <c r="L329" i="61" s="1"/>
  <c r="L328" i="61" s="1"/>
  <c r="L327" i="61" s="1"/>
  <c r="J330" i="61"/>
  <c r="J329" i="61" s="1"/>
  <c r="J328" i="61" s="1"/>
  <c r="J327" i="61" s="1"/>
  <c r="M325" i="61"/>
  <c r="L325" i="61"/>
  <c r="L324" i="61" s="1"/>
  <c r="L323" i="61" s="1"/>
  <c r="L322" i="61" s="1"/>
  <c r="L321" i="61" s="1"/>
  <c r="K325" i="61"/>
  <c r="J325" i="61"/>
  <c r="J324" i="61" s="1"/>
  <c r="J323" i="61" s="1"/>
  <c r="J322" i="61" s="1"/>
  <c r="J321" i="61" s="1"/>
  <c r="I325" i="61"/>
  <c r="H325" i="61"/>
  <c r="H324" i="61" s="1"/>
  <c r="H323" i="61" s="1"/>
  <c r="H322" i="61" s="1"/>
  <c r="H321" i="61" s="1"/>
  <c r="G325" i="61"/>
  <c r="M324" i="61"/>
  <c r="M323" i="61" s="1"/>
  <c r="M322" i="61" s="1"/>
  <c r="M321" i="61" s="1"/>
  <c r="K324" i="61"/>
  <c r="K323" i="61" s="1"/>
  <c r="K322" i="61" s="1"/>
  <c r="K321" i="61" s="1"/>
  <c r="I324" i="61"/>
  <c r="I323" i="61" s="1"/>
  <c r="I322" i="61" s="1"/>
  <c r="I321" i="61" s="1"/>
  <c r="G324" i="61"/>
  <c r="G323" i="61" s="1"/>
  <c r="G322" i="61" s="1"/>
  <c r="G321" i="61" s="1"/>
  <c r="H320" i="61"/>
  <c r="K319" i="61"/>
  <c r="J319" i="61"/>
  <c r="M318" i="61"/>
  <c r="L318" i="61"/>
  <c r="L317" i="61" s="1"/>
  <c r="L316" i="61" s="1"/>
  <c r="L315" i="61" s="1"/>
  <c r="L314" i="61" s="1"/>
  <c r="K318" i="61"/>
  <c r="J318" i="61"/>
  <c r="J317" i="61" s="1"/>
  <c r="J316" i="61" s="1"/>
  <c r="J315" i="61" s="1"/>
  <c r="J314" i="61" s="1"/>
  <c r="I318" i="61"/>
  <c r="H318" i="61"/>
  <c r="H317" i="61" s="1"/>
  <c r="H316" i="61" s="1"/>
  <c r="H315" i="61" s="1"/>
  <c r="H314" i="61" s="1"/>
  <c r="G318" i="61"/>
  <c r="M317" i="61"/>
  <c r="M316" i="61" s="1"/>
  <c r="M315" i="61" s="1"/>
  <c r="M314" i="61" s="1"/>
  <c r="K317" i="61"/>
  <c r="K316" i="61" s="1"/>
  <c r="K315" i="61" s="1"/>
  <c r="K314" i="61" s="1"/>
  <c r="I317" i="61"/>
  <c r="I316" i="61" s="1"/>
  <c r="I315" i="61" s="1"/>
  <c r="I314" i="61" s="1"/>
  <c r="G317" i="61"/>
  <c r="G316" i="61" s="1"/>
  <c r="G315" i="61" s="1"/>
  <c r="G314" i="61" s="1"/>
  <c r="M312" i="61"/>
  <c r="M311" i="61" s="1"/>
  <c r="M310" i="61" s="1"/>
  <c r="L312" i="61"/>
  <c r="K312" i="61"/>
  <c r="K311" i="61" s="1"/>
  <c r="K310" i="61" s="1"/>
  <c r="J312" i="61"/>
  <c r="I312" i="61"/>
  <c r="I311" i="61" s="1"/>
  <c r="I310" i="61" s="1"/>
  <c r="L311" i="61"/>
  <c r="L310" i="61" s="1"/>
  <c r="J311" i="61"/>
  <c r="J310" i="61" s="1"/>
  <c r="L309" i="61"/>
  <c r="I309" i="61"/>
  <c r="I308" i="61" s="1"/>
  <c r="M308" i="61"/>
  <c r="L308" i="61"/>
  <c r="K308" i="61"/>
  <c r="J308" i="61"/>
  <c r="H308" i="61"/>
  <c r="H304" i="61" s="1"/>
  <c r="G308" i="61"/>
  <c r="M306" i="61"/>
  <c r="M305" i="61" s="1"/>
  <c r="L306" i="61"/>
  <c r="K306" i="61"/>
  <c r="K305" i="61" s="1"/>
  <c r="J306" i="61"/>
  <c r="J305" i="61" s="1"/>
  <c r="I306" i="61"/>
  <c r="L305" i="61"/>
  <c r="L304" i="61" s="1"/>
  <c r="M304" i="61"/>
  <c r="G304" i="61"/>
  <c r="L303" i="61"/>
  <c r="I303" i="61"/>
  <c r="I302" i="61" s="1"/>
  <c r="M302" i="61"/>
  <c r="L302" i="61"/>
  <c r="L301" i="61" s="1"/>
  <c r="K302" i="61"/>
  <c r="J302" i="61"/>
  <c r="J301" i="61" s="1"/>
  <c r="H302" i="61"/>
  <c r="H301" i="61" s="1"/>
  <c r="H300" i="61" s="1"/>
  <c r="H299" i="61" s="1"/>
  <c r="G302" i="61"/>
  <c r="M301" i="61"/>
  <c r="K301" i="61"/>
  <c r="I301" i="61"/>
  <c r="G301" i="61"/>
  <c r="M300" i="61"/>
  <c r="M299" i="61" s="1"/>
  <c r="L300" i="61"/>
  <c r="K300" i="61"/>
  <c r="K299" i="61" s="1"/>
  <c r="J300" i="61"/>
  <c r="I300" i="61"/>
  <c r="I299" i="61" s="1"/>
  <c r="G300" i="61"/>
  <c r="G299" i="61" s="1"/>
  <c r="L299" i="61"/>
  <c r="J299" i="61"/>
  <c r="L298" i="61"/>
  <c r="L297" i="61" s="1"/>
  <c r="L294" i="61" s="1"/>
  <c r="I298" i="61"/>
  <c r="M297" i="61"/>
  <c r="K297" i="61"/>
  <c r="J297" i="61"/>
  <c r="I297" i="61"/>
  <c r="H297" i="61"/>
  <c r="G297" i="61"/>
  <c r="L296" i="61"/>
  <c r="I296" i="61"/>
  <c r="I295" i="61" s="1"/>
  <c r="I294" i="61" s="1"/>
  <c r="M295" i="61"/>
  <c r="L295" i="61"/>
  <c r="K295" i="61"/>
  <c r="J295" i="61"/>
  <c r="J294" i="61" s="1"/>
  <c r="H295" i="61"/>
  <c r="H294" i="61" s="1"/>
  <c r="G295" i="61"/>
  <c r="M294" i="61"/>
  <c r="K294" i="61"/>
  <c r="G294" i="61"/>
  <c r="L293" i="61"/>
  <c r="I293" i="61"/>
  <c r="I292" i="61" s="1"/>
  <c r="I291" i="61" s="1"/>
  <c r="I290" i="61" s="1"/>
  <c r="M292" i="61"/>
  <c r="L292" i="61"/>
  <c r="L291" i="61" s="1"/>
  <c r="L290" i="61" s="1"/>
  <c r="K292" i="61"/>
  <c r="J292" i="61"/>
  <c r="J291" i="61" s="1"/>
  <c r="J290" i="61" s="1"/>
  <c r="H292" i="61"/>
  <c r="H291" i="61" s="1"/>
  <c r="H290" i="61" s="1"/>
  <c r="G292" i="61"/>
  <c r="M291" i="61"/>
  <c r="M290" i="61" s="1"/>
  <c r="K291" i="61"/>
  <c r="K290" i="61" s="1"/>
  <c r="G291" i="61"/>
  <c r="G290" i="61" s="1"/>
  <c r="L289" i="61"/>
  <c r="L288" i="61" s="1"/>
  <c r="L287" i="61" s="1"/>
  <c r="L286" i="61" s="1"/>
  <c r="L285" i="61" s="1"/>
  <c r="I289" i="61"/>
  <c r="M288" i="61"/>
  <c r="M287" i="61" s="1"/>
  <c r="M286" i="61" s="1"/>
  <c r="M285" i="61" s="1"/>
  <c r="K288" i="61"/>
  <c r="K287" i="61" s="1"/>
  <c r="K286" i="61" s="1"/>
  <c r="J288" i="61"/>
  <c r="I288" i="61"/>
  <c r="I287" i="61" s="1"/>
  <c r="I286" i="61" s="1"/>
  <c r="H288" i="61"/>
  <c r="G288" i="61"/>
  <c r="G287" i="61" s="1"/>
  <c r="G286" i="61" s="1"/>
  <c r="G285" i="61" s="1"/>
  <c r="J287" i="61"/>
  <c r="J286" i="61" s="1"/>
  <c r="J285" i="61" s="1"/>
  <c r="H287" i="61"/>
  <c r="H286" i="61" s="1"/>
  <c r="H285" i="61" s="1"/>
  <c r="M283" i="61"/>
  <c r="M282" i="61" s="1"/>
  <c r="M281" i="61" s="1"/>
  <c r="L283" i="61"/>
  <c r="K283" i="61"/>
  <c r="K282" i="61" s="1"/>
  <c r="K281" i="61" s="1"/>
  <c r="J283" i="61"/>
  <c r="I283" i="61"/>
  <c r="I282" i="61" s="1"/>
  <c r="I281" i="61" s="1"/>
  <c r="H283" i="61"/>
  <c r="G283" i="61"/>
  <c r="G282" i="61" s="1"/>
  <c r="G281" i="61" s="1"/>
  <c r="L282" i="61"/>
  <c r="L281" i="61" s="1"/>
  <c r="J282" i="61"/>
  <c r="J281" i="61" s="1"/>
  <c r="H282" i="61"/>
  <c r="H281" i="61" s="1"/>
  <c r="M278" i="61"/>
  <c r="M277" i="61" s="1"/>
  <c r="M276" i="61" s="1"/>
  <c r="M275" i="61" s="1"/>
  <c r="M274" i="61" s="1"/>
  <c r="L278" i="61"/>
  <c r="K278" i="61"/>
  <c r="K277" i="61" s="1"/>
  <c r="K276" i="61" s="1"/>
  <c r="K275" i="61" s="1"/>
  <c r="K274" i="61" s="1"/>
  <c r="J278" i="61"/>
  <c r="I278" i="61"/>
  <c r="I277" i="61" s="1"/>
  <c r="I276" i="61" s="1"/>
  <c r="I275" i="61" s="1"/>
  <c r="I274" i="61" s="1"/>
  <c r="L277" i="61"/>
  <c r="L276" i="61" s="1"/>
  <c r="L275" i="61" s="1"/>
  <c r="L274" i="61" s="1"/>
  <c r="J277" i="61"/>
  <c r="J276" i="61" s="1"/>
  <c r="J275" i="61" s="1"/>
  <c r="J274" i="61" s="1"/>
  <c r="M272" i="61"/>
  <c r="L272" i="61"/>
  <c r="L271" i="61" s="1"/>
  <c r="K272" i="61"/>
  <c r="J272" i="61"/>
  <c r="J271" i="61" s="1"/>
  <c r="I272" i="61"/>
  <c r="M271" i="61"/>
  <c r="K271" i="61"/>
  <c r="I271" i="61"/>
  <c r="I270" i="61"/>
  <c r="K269" i="61"/>
  <c r="I269" i="61"/>
  <c r="I267" i="61"/>
  <c r="I265" i="61"/>
  <c r="M263" i="61"/>
  <c r="M262" i="61" s="1"/>
  <c r="M261" i="61" s="1"/>
  <c r="M260" i="61" s="1"/>
  <c r="L263" i="61"/>
  <c r="I263" i="61"/>
  <c r="I262" i="61" s="1"/>
  <c r="I261" i="61" s="1"/>
  <c r="I260" i="61" s="1"/>
  <c r="I246" i="61" s="1"/>
  <c r="H263" i="61"/>
  <c r="G263" i="61"/>
  <c r="G262" i="61" s="1"/>
  <c r="G261" i="61" s="1"/>
  <c r="G260" i="61" s="1"/>
  <c r="L262" i="61"/>
  <c r="L261" i="61" s="1"/>
  <c r="H262" i="61"/>
  <c r="H261" i="61" s="1"/>
  <c r="H260" i="61" s="1"/>
  <c r="I259" i="61"/>
  <c r="I258" i="61" s="1"/>
  <c r="M258" i="61"/>
  <c r="L258" i="61"/>
  <c r="H258" i="61"/>
  <c r="G258" i="61"/>
  <c r="M256" i="61"/>
  <c r="L256" i="61"/>
  <c r="K256" i="61"/>
  <c r="J256" i="61"/>
  <c r="I256" i="61"/>
  <c r="H256" i="61"/>
  <c r="G256" i="61"/>
  <c r="I255" i="61"/>
  <c r="K254" i="61"/>
  <c r="J254" i="61"/>
  <c r="M253" i="61"/>
  <c r="L253" i="61"/>
  <c r="K253" i="61"/>
  <c r="J253" i="61"/>
  <c r="I253" i="61"/>
  <c r="H253" i="61"/>
  <c r="G253" i="61"/>
  <c r="I252" i="61"/>
  <c r="K251" i="61"/>
  <c r="J251" i="61"/>
  <c r="M250" i="61"/>
  <c r="M249" i="61" s="1"/>
  <c r="L250" i="61"/>
  <c r="I250" i="61"/>
  <c r="I249" i="61" s="1"/>
  <c r="H250" i="61"/>
  <c r="G250" i="61"/>
  <c r="G249" i="61" s="1"/>
  <c r="G248" i="61" s="1"/>
  <c r="G247" i="61" s="1"/>
  <c r="G246" i="61" s="1"/>
  <c r="L249" i="61"/>
  <c r="L248" i="61" s="1"/>
  <c r="H249" i="61"/>
  <c r="H248" i="61" s="1"/>
  <c r="M248" i="61"/>
  <c r="M247" i="61" s="1"/>
  <c r="I248" i="61"/>
  <c r="I247" i="61" s="1"/>
  <c r="L247" i="61"/>
  <c r="H247" i="61"/>
  <c r="H246" i="61" s="1"/>
  <c r="M239" i="61"/>
  <c r="L239" i="61"/>
  <c r="L238" i="61" s="1"/>
  <c r="K239" i="61"/>
  <c r="J239" i="61"/>
  <c r="J238" i="61" s="1"/>
  <c r="I239" i="61"/>
  <c r="H239" i="61"/>
  <c r="H238" i="61" s="1"/>
  <c r="G239" i="61"/>
  <c r="M238" i="61"/>
  <c r="K238" i="61"/>
  <c r="I238" i="61"/>
  <c r="G238" i="61"/>
  <c r="M230" i="61"/>
  <c r="L230" i="61"/>
  <c r="L229" i="61" s="1"/>
  <c r="L228" i="61" s="1"/>
  <c r="K230" i="61"/>
  <c r="J230" i="61"/>
  <c r="J229" i="61" s="1"/>
  <c r="J228" i="61" s="1"/>
  <c r="I230" i="61"/>
  <c r="H230" i="61"/>
  <c r="H229" i="61" s="1"/>
  <c r="H228" i="61" s="1"/>
  <c r="G230" i="61"/>
  <c r="M229" i="61"/>
  <c r="M228" i="61" s="1"/>
  <c r="K229" i="61"/>
  <c r="K228" i="61" s="1"/>
  <c r="I229" i="61"/>
  <c r="I228" i="61" s="1"/>
  <c r="G229" i="61"/>
  <c r="G228" i="61" s="1"/>
  <c r="I227" i="61"/>
  <c r="I226" i="61"/>
  <c r="K225" i="61"/>
  <c r="J225" i="61"/>
  <c r="M224" i="61"/>
  <c r="M223" i="61" s="1"/>
  <c r="L224" i="61"/>
  <c r="K224" i="61"/>
  <c r="K223" i="61" s="1"/>
  <c r="J224" i="61"/>
  <c r="I224" i="61"/>
  <c r="I223" i="61" s="1"/>
  <c r="H224" i="61"/>
  <c r="G224" i="61"/>
  <c r="G223" i="61" s="1"/>
  <c r="L223" i="61"/>
  <c r="J223" i="61"/>
  <c r="H223" i="61"/>
  <c r="M221" i="61"/>
  <c r="L221" i="61"/>
  <c r="K221" i="61"/>
  <c r="J221" i="61"/>
  <c r="I221" i="61"/>
  <c r="H221" i="61"/>
  <c r="G221" i="61"/>
  <c r="M219" i="61"/>
  <c r="L219" i="61"/>
  <c r="L218" i="61" s="1"/>
  <c r="L217" i="61" s="1"/>
  <c r="L216" i="61" s="1"/>
  <c r="K219" i="61"/>
  <c r="J219" i="61"/>
  <c r="J218" i="61" s="1"/>
  <c r="J217" i="61" s="1"/>
  <c r="J216" i="61" s="1"/>
  <c r="I219" i="61"/>
  <c r="H219" i="61"/>
  <c r="H218" i="61" s="1"/>
  <c r="H217" i="61" s="1"/>
  <c r="H216" i="61" s="1"/>
  <c r="G219" i="61"/>
  <c r="M218" i="61"/>
  <c r="M217" i="61" s="1"/>
  <c r="M216" i="61" s="1"/>
  <c r="K218" i="61"/>
  <c r="I218" i="61"/>
  <c r="I217" i="61" s="1"/>
  <c r="I216" i="61" s="1"/>
  <c r="G218" i="61"/>
  <c r="G217" i="61" s="1"/>
  <c r="G216" i="61" s="1"/>
  <c r="L215" i="61"/>
  <c r="I215" i="61"/>
  <c r="I214" i="61" s="1"/>
  <c r="I213" i="61" s="1"/>
  <c r="I212" i="61" s="1"/>
  <c r="I211" i="61" s="1"/>
  <c r="M214" i="61"/>
  <c r="L214" i="61"/>
  <c r="L213" i="61" s="1"/>
  <c r="L212" i="61" s="1"/>
  <c r="L211" i="61" s="1"/>
  <c r="K214" i="61"/>
  <c r="J214" i="61"/>
  <c r="J213" i="61" s="1"/>
  <c r="J212" i="61" s="1"/>
  <c r="J211" i="61" s="1"/>
  <c r="H214" i="61"/>
  <c r="H213" i="61" s="1"/>
  <c r="H212" i="61" s="1"/>
  <c r="H211" i="61" s="1"/>
  <c r="H172" i="61" s="1"/>
  <c r="G214" i="61"/>
  <c r="M213" i="61"/>
  <c r="M212" i="61" s="1"/>
  <c r="M211" i="61" s="1"/>
  <c r="K213" i="61"/>
  <c r="K212" i="61" s="1"/>
  <c r="K211" i="61" s="1"/>
  <c r="G213" i="61"/>
  <c r="G212" i="61" s="1"/>
  <c r="G211" i="61" s="1"/>
  <c r="J210" i="61"/>
  <c r="J209" i="61" s="1"/>
  <c r="I210" i="61"/>
  <c r="K210" i="61" s="1"/>
  <c r="K209" i="61" s="1"/>
  <c r="M209" i="61"/>
  <c r="L209" i="61"/>
  <c r="I209" i="61"/>
  <c r="H209" i="61"/>
  <c r="G209" i="61"/>
  <c r="L208" i="61"/>
  <c r="I208" i="61"/>
  <c r="I207" i="61" s="1"/>
  <c r="M207" i="61"/>
  <c r="L207" i="61"/>
  <c r="K207" i="61"/>
  <c r="J207" i="61"/>
  <c r="H207" i="61"/>
  <c r="G207" i="61"/>
  <c r="M205" i="61"/>
  <c r="L205" i="61"/>
  <c r="K205" i="61"/>
  <c r="J205" i="61"/>
  <c r="I205" i="61"/>
  <c r="H205" i="61"/>
  <c r="G205" i="61"/>
  <c r="M203" i="61"/>
  <c r="L203" i="61"/>
  <c r="K203" i="61"/>
  <c r="J203" i="61"/>
  <c r="I203" i="61"/>
  <c r="H203" i="61"/>
  <c r="G203" i="61"/>
  <c r="M201" i="61"/>
  <c r="L201" i="61"/>
  <c r="K201" i="61"/>
  <c r="J201" i="61"/>
  <c r="I201" i="61"/>
  <c r="H201" i="61"/>
  <c r="G201" i="61"/>
  <c r="M199" i="61"/>
  <c r="L199" i="61"/>
  <c r="L196" i="61" s="1"/>
  <c r="K199" i="61"/>
  <c r="J199" i="61"/>
  <c r="J196" i="61" s="1"/>
  <c r="I199" i="61"/>
  <c r="M196" i="61"/>
  <c r="K196" i="61"/>
  <c r="I196" i="61"/>
  <c r="H196" i="61"/>
  <c r="G196" i="61"/>
  <c r="L195" i="61"/>
  <c r="M194" i="61"/>
  <c r="M191" i="61" s="1"/>
  <c r="L194" i="61"/>
  <c r="K194" i="61"/>
  <c r="K191" i="61" s="1"/>
  <c r="J194" i="61"/>
  <c r="I194" i="61"/>
  <c r="I191" i="61" s="1"/>
  <c r="L191" i="61"/>
  <c r="J191" i="61"/>
  <c r="H191" i="61"/>
  <c r="G191" i="61"/>
  <c r="K190" i="61"/>
  <c r="K189" i="61" s="1"/>
  <c r="M189" i="61"/>
  <c r="L189" i="61"/>
  <c r="J189" i="61"/>
  <c r="I189" i="61"/>
  <c r="H189" i="61"/>
  <c r="G189" i="61"/>
  <c r="M187" i="61"/>
  <c r="M186" i="61" s="1"/>
  <c r="M185" i="61" s="1"/>
  <c r="L187" i="61"/>
  <c r="K187" i="61"/>
  <c r="K186" i="61" s="1"/>
  <c r="K185" i="61" s="1"/>
  <c r="J187" i="61"/>
  <c r="I187" i="61"/>
  <c r="I186" i="61" s="1"/>
  <c r="I185" i="61" s="1"/>
  <c r="H187" i="61"/>
  <c r="G187" i="61"/>
  <c r="G186" i="61" s="1"/>
  <c r="G185" i="61" s="1"/>
  <c r="H186" i="61"/>
  <c r="H185" i="61" s="1"/>
  <c r="M183" i="61"/>
  <c r="L183" i="61"/>
  <c r="L182" i="61" s="1"/>
  <c r="L181" i="61" s="1"/>
  <c r="K183" i="61"/>
  <c r="J183" i="61"/>
  <c r="J182" i="61" s="1"/>
  <c r="J181" i="61" s="1"/>
  <c r="I183" i="61"/>
  <c r="H183" i="61"/>
  <c r="H182" i="61" s="1"/>
  <c r="H181" i="61" s="1"/>
  <c r="H180" i="61" s="1"/>
  <c r="G183" i="61"/>
  <c r="M182" i="61"/>
  <c r="M181" i="61" s="1"/>
  <c r="K182" i="61"/>
  <c r="K181" i="61" s="1"/>
  <c r="K180" i="61" s="1"/>
  <c r="I182" i="61"/>
  <c r="I181" i="61" s="1"/>
  <c r="G182" i="61"/>
  <c r="G181" i="61" s="1"/>
  <c r="G180" i="61" s="1"/>
  <c r="M178" i="61"/>
  <c r="L178" i="61"/>
  <c r="K178" i="61"/>
  <c r="J178" i="61"/>
  <c r="J176" i="61" s="1"/>
  <c r="J175" i="61" s="1"/>
  <c r="J174" i="61" s="1"/>
  <c r="J173" i="61" s="1"/>
  <c r="I178" i="61"/>
  <c r="L177" i="61"/>
  <c r="L176" i="61" s="1"/>
  <c r="L175" i="61" s="1"/>
  <c r="L174" i="61" s="1"/>
  <c r="L173" i="61" s="1"/>
  <c r="I177" i="61"/>
  <c r="M176" i="61"/>
  <c r="M175" i="61" s="1"/>
  <c r="M174" i="61" s="1"/>
  <c r="M173" i="61" s="1"/>
  <c r="K176" i="61"/>
  <c r="K175" i="61" s="1"/>
  <c r="K174" i="61" s="1"/>
  <c r="K173" i="61" s="1"/>
  <c r="I176" i="61"/>
  <c r="I175" i="61" s="1"/>
  <c r="I174" i="61" s="1"/>
  <c r="I173" i="61" s="1"/>
  <c r="H176" i="61"/>
  <c r="G176" i="61"/>
  <c r="G175" i="61" s="1"/>
  <c r="G174" i="61" s="1"/>
  <c r="G173" i="61" s="1"/>
  <c r="H175" i="61"/>
  <c r="H174" i="61" s="1"/>
  <c r="H173" i="61" s="1"/>
  <c r="M170" i="61"/>
  <c r="L170" i="61"/>
  <c r="K170" i="61"/>
  <c r="J170" i="61"/>
  <c r="I170" i="61"/>
  <c r="H170" i="61"/>
  <c r="G170" i="61"/>
  <c r="G169" i="61"/>
  <c r="G168" i="61" s="1"/>
  <c r="G167" i="61" s="1"/>
  <c r="G166" i="61" s="1"/>
  <c r="G165" i="61" s="1"/>
  <c r="M168" i="61"/>
  <c r="L168" i="61"/>
  <c r="L167" i="61" s="1"/>
  <c r="L166" i="61" s="1"/>
  <c r="L165" i="61" s="1"/>
  <c r="K168" i="61"/>
  <c r="J168" i="61"/>
  <c r="J167" i="61" s="1"/>
  <c r="J166" i="61" s="1"/>
  <c r="J165" i="61" s="1"/>
  <c r="I168" i="61"/>
  <c r="H168" i="61"/>
  <c r="H167" i="61" s="1"/>
  <c r="H166" i="61" s="1"/>
  <c r="H165" i="61" s="1"/>
  <c r="M167" i="61"/>
  <c r="M166" i="61" s="1"/>
  <c r="M165" i="61" s="1"/>
  <c r="K167" i="61"/>
  <c r="K166" i="61" s="1"/>
  <c r="K165" i="61" s="1"/>
  <c r="I167" i="61"/>
  <c r="I166" i="61" s="1"/>
  <c r="I165" i="61" s="1"/>
  <c r="L164" i="61"/>
  <c r="I164" i="61"/>
  <c r="I163" i="61" s="1"/>
  <c r="M163" i="61"/>
  <c r="L163" i="61"/>
  <c r="K163" i="61"/>
  <c r="J163" i="61"/>
  <c r="H163" i="61"/>
  <c r="G163" i="61"/>
  <c r="L162" i="61"/>
  <c r="I162" i="61"/>
  <c r="L160" i="61"/>
  <c r="L158" i="61" s="1"/>
  <c r="I160" i="61"/>
  <c r="M158" i="61"/>
  <c r="K158" i="61"/>
  <c r="J158" i="61"/>
  <c r="I158" i="61"/>
  <c r="H158" i="61"/>
  <c r="G158" i="61"/>
  <c r="L157" i="61"/>
  <c r="I157" i="61"/>
  <c r="I156" i="61" s="1"/>
  <c r="I155" i="61" s="1"/>
  <c r="I154" i="61" s="1"/>
  <c r="M156" i="61"/>
  <c r="L156" i="61"/>
  <c r="L155" i="61" s="1"/>
  <c r="L154" i="61" s="1"/>
  <c r="K156" i="61"/>
  <c r="J156" i="61"/>
  <c r="J155" i="61" s="1"/>
  <c r="J154" i="61" s="1"/>
  <c r="H156" i="61"/>
  <c r="H155" i="61" s="1"/>
  <c r="H154" i="61" s="1"/>
  <c r="G156" i="61"/>
  <c r="M155" i="61"/>
  <c r="M154" i="61" s="1"/>
  <c r="K155" i="61"/>
  <c r="K154" i="61" s="1"/>
  <c r="G155" i="61"/>
  <c r="G154" i="61" s="1"/>
  <c r="L153" i="61"/>
  <c r="L152" i="61"/>
  <c r="I152" i="61"/>
  <c r="I151" i="61" s="1"/>
  <c r="I150" i="61" s="1"/>
  <c r="I149" i="61" s="1"/>
  <c r="I148" i="61" s="1"/>
  <c r="M151" i="61"/>
  <c r="K151" i="61"/>
  <c r="K150" i="61" s="1"/>
  <c r="K149" i="61" s="1"/>
  <c r="K148" i="61" s="1"/>
  <c r="J151" i="61"/>
  <c r="J150" i="61" s="1"/>
  <c r="J149" i="61" s="1"/>
  <c r="J148" i="61" s="1"/>
  <c r="H151" i="61"/>
  <c r="H150" i="61" s="1"/>
  <c r="H149" i="61" s="1"/>
  <c r="H148" i="61" s="1"/>
  <c r="G151" i="61"/>
  <c r="M150" i="61"/>
  <c r="M149" i="61" s="1"/>
  <c r="M148" i="61" s="1"/>
  <c r="G150" i="61"/>
  <c r="G149" i="61" s="1"/>
  <c r="G148" i="61" s="1"/>
  <c r="G147" i="61"/>
  <c r="H147" i="61" s="1"/>
  <c r="M146" i="61"/>
  <c r="L146" i="61"/>
  <c r="L145" i="61" s="1"/>
  <c r="L144" i="61" s="1"/>
  <c r="L143" i="61" s="1"/>
  <c r="I146" i="61"/>
  <c r="M145" i="61"/>
  <c r="M144" i="61" s="1"/>
  <c r="M143" i="61" s="1"/>
  <c r="I145" i="61"/>
  <c r="I144" i="61" s="1"/>
  <c r="I143" i="61" s="1"/>
  <c r="M140" i="61"/>
  <c r="M139" i="61" s="1"/>
  <c r="M138" i="61" s="1"/>
  <c r="L140" i="61"/>
  <c r="K140" i="61"/>
  <c r="K139" i="61" s="1"/>
  <c r="K138" i="61" s="1"/>
  <c r="J140" i="61"/>
  <c r="I140" i="61"/>
  <c r="I139" i="61" s="1"/>
  <c r="I138" i="61" s="1"/>
  <c r="H140" i="61"/>
  <c r="G140" i="61"/>
  <c r="G139" i="61" s="1"/>
  <c r="L139" i="61"/>
  <c r="L138" i="61" s="1"/>
  <c r="J139" i="61"/>
  <c r="J138" i="61" s="1"/>
  <c r="H139" i="61"/>
  <c r="H138" i="61" s="1"/>
  <c r="G138" i="61"/>
  <c r="L137" i="61"/>
  <c r="I137" i="61"/>
  <c r="I136" i="61" s="1"/>
  <c r="M136" i="61"/>
  <c r="L136" i="61"/>
  <c r="L133" i="61" s="1"/>
  <c r="L132" i="61" s="1"/>
  <c r="K136" i="61"/>
  <c r="J136" i="61"/>
  <c r="H136" i="61"/>
  <c r="G136" i="61"/>
  <c r="L135" i="61"/>
  <c r="L134" i="61" s="1"/>
  <c r="I135" i="61"/>
  <c r="M134" i="61"/>
  <c r="M133" i="61" s="1"/>
  <c r="K134" i="61"/>
  <c r="K133" i="61" s="1"/>
  <c r="K132" i="61" s="1"/>
  <c r="J134" i="61"/>
  <c r="I134" i="61"/>
  <c r="I133" i="61" s="1"/>
  <c r="H134" i="61"/>
  <c r="G134" i="61"/>
  <c r="G133" i="61" s="1"/>
  <c r="G132" i="61" s="1"/>
  <c r="G125" i="61" s="1"/>
  <c r="J133" i="61"/>
  <c r="J132" i="61" s="1"/>
  <c r="H133" i="61"/>
  <c r="H132" i="61" s="1"/>
  <c r="H125" i="61" s="1"/>
  <c r="M132" i="61"/>
  <c r="I132" i="61"/>
  <c r="M128" i="61"/>
  <c r="L128" i="61"/>
  <c r="L127" i="61" s="1"/>
  <c r="L126" i="61" s="1"/>
  <c r="K128" i="61"/>
  <c r="J128" i="61"/>
  <c r="J127" i="61" s="1"/>
  <c r="I128" i="61"/>
  <c r="H128" i="61"/>
  <c r="G128" i="61"/>
  <c r="M127" i="61"/>
  <c r="M126" i="61" s="1"/>
  <c r="M125" i="61" s="1"/>
  <c r="K127" i="61"/>
  <c r="K126" i="61" s="1"/>
  <c r="I127" i="61"/>
  <c r="I126" i="61" s="1"/>
  <c r="J126" i="61"/>
  <c r="I125" i="61"/>
  <c r="L124" i="61"/>
  <c r="G124" i="61"/>
  <c r="M123" i="61"/>
  <c r="L123" i="61"/>
  <c r="L122" i="61" s="1"/>
  <c r="K123" i="61"/>
  <c r="J123" i="61"/>
  <c r="J122" i="61" s="1"/>
  <c r="I123" i="61"/>
  <c r="M122" i="61"/>
  <c r="M121" i="61" s="1"/>
  <c r="K122" i="61"/>
  <c r="K121" i="61" s="1"/>
  <c r="I122" i="61"/>
  <c r="I121" i="61" s="1"/>
  <c r="H122" i="61"/>
  <c r="G122" i="61"/>
  <c r="G121" i="61" s="1"/>
  <c r="L121" i="61"/>
  <c r="L120" i="61" s="1"/>
  <c r="J121" i="61"/>
  <c r="J120" i="61" s="1"/>
  <c r="H121" i="61"/>
  <c r="H120" i="61" s="1"/>
  <c r="M120" i="61"/>
  <c r="K120" i="61"/>
  <c r="K119" i="61" s="1"/>
  <c r="I120" i="61"/>
  <c r="G120" i="61"/>
  <c r="G119" i="61" s="1"/>
  <c r="M119" i="61"/>
  <c r="L119" i="61"/>
  <c r="J119" i="61"/>
  <c r="I119" i="61"/>
  <c r="H119" i="61"/>
  <c r="M117" i="61"/>
  <c r="L117" i="61"/>
  <c r="K117" i="61"/>
  <c r="J117" i="61"/>
  <c r="I117" i="61"/>
  <c r="M115" i="61"/>
  <c r="M114" i="61" s="1"/>
  <c r="L115" i="61"/>
  <c r="L114" i="61" s="1"/>
  <c r="K115" i="61"/>
  <c r="J115" i="61"/>
  <c r="J114" i="61" s="1"/>
  <c r="I115" i="61"/>
  <c r="I114" i="61" s="1"/>
  <c r="K114" i="61"/>
  <c r="L113" i="61"/>
  <c r="I113" i="61"/>
  <c r="I112" i="61" s="1"/>
  <c r="I111" i="61" s="1"/>
  <c r="M112" i="61"/>
  <c r="L112" i="61"/>
  <c r="L111" i="61" s="1"/>
  <c r="L110" i="61" s="1"/>
  <c r="K112" i="61"/>
  <c r="J112" i="61"/>
  <c r="J111" i="61" s="1"/>
  <c r="J110" i="61" s="1"/>
  <c r="H112" i="61"/>
  <c r="H111" i="61" s="1"/>
  <c r="H110" i="61" s="1"/>
  <c r="H109" i="61" s="1"/>
  <c r="G112" i="61"/>
  <c r="M111" i="61"/>
  <c r="K111" i="61"/>
  <c r="G111" i="61"/>
  <c r="G110" i="61" s="1"/>
  <c r="G109" i="61" s="1"/>
  <c r="L108" i="61"/>
  <c r="I108" i="61"/>
  <c r="I107" i="61" s="1"/>
  <c r="M107" i="61"/>
  <c r="L107" i="61"/>
  <c r="K107" i="61"/>
  <c r="J107" i="61"/>
  <c r="H107" i="61"/>
  <c r="G107" i="61"/>
  <c r="L106" i="61"/>
  <c r="L105" i="61" s="1"/>
  <c r="I106" i="61"/>
  <c r="M105" i="61"/>
  <c r="K105" i="61"/>
  <c r="J105" i="61"/>
  <c r="I105" i="61"/>
  <c r="H105" i="61"/>
  <c r="G105" i="61"/>
  <c r="L104" i="61"/>
  <c r="I104" i="61"/>
  <c r="I103" i="61" s="1"/>
  <c r="I102" i="61" s="1"/>
  <c r="I101" i="61" s="1"/>
  <c r="I100" i="61" s="1"/>
  <c r="M103" i="61"/>
  <c r="L103" i="61"/>
  <c r="L102" i="61" s="1"/>
  <c r="L101" i="61" s="1"/>
  <c r="L100" i="61" s="1"/>
  <c r="K103" i="61"/>
  <c r="J103" i="61"/>
  <c r="J102" i="61" s="1"/>
  <c r="J101" i="61" s="1"/>
  <c r="J100" i="61" s="1"/>
  <c r="H103" i="61"/>
  <c r="H102" i="61" s="1"/>
  <c r="H101" i="61" s="1"/>
  <c r="H100" i="61" s="1"/>
  <c r="G103" i="61"/>
  <c r="M102" i="61"/>
  <c r="M101" i="61" s="1"/>
  <c r="M100" i="61" s="1"/>
  <c r="K102" i="61"/>
  <c r="K101" i="61" s="1"/>
  <c r="K100" i="61" s="1"/>
  <c r="G102" i="61"/>
  <c r="G101" i="61" s="1"/>
  <c r="G100" i="61" s="1"/>
  <c r="L99" i="61"/>
  <c r="I99" i="61"/>
  <c r="L98" i="61"/>
  <c r="I98" i="61"/>
  <c r="I97" i="61" s="1"/>
  <c r="I96" i="61" s="1"/>
  <c r="I95" i="61" s="1"/>
  <c r="I94" i="61" s="1"/>
  <c r="M97" i="61"/>
  <c r="L97" i="61"/>
  <c r="L96" i="61" s="1"/>
  <c r="L95" i="61" s="1"/>
  <c r="L94" i="61" s="1"/>
  <c r="K97" i="61"/>
  <c r="J97" i="61"/>
  <c r="J96" i="61" s="1"/>
  <c r="J95" i="61" s="1"/>
  <c r="J94" i="61" s="1"/>
  <c r="H97" i="61"/>
  <c r="H96" i="61" s="1"/>
  <c r="H95" i="61" s="1"/>
  <c r="H94" i="61" s="1"/>
  <c r="H93" i="61" s="1"/>
  <c r="G97" i="61"/>
  <c r="M96" i="61"/>
  <c r="M95" i="61" s="1"/>
  <c r="M94" i="61" s="1"/>
  <c r="M93" i="61" s="1"/>
  <c r="K96" i="61"/>
  <c r="K95" i="61" s="1"/>
  <c r="K94" i="61" s="1"/>
  <c r="G96" i="61"/>
  <c r="G95" i="61" s="1"/>
  <c r="G94" i="61" s="1"/>
  <c r="G93" i="61" s="1"/>
  <c r="L92" i="61"/>
  <c r="L91" i="61" s="1"/>
  <c r="L90" i="61" s="1"/>
  <c r="L89" i="61" s="1"/>
  <c r="L88" i="61" s="1"/>
  <c r="L87" i="61" s="1"/>
  <c r="I92" i="61"/>
  <c r="M91" i="61"/>
  <c r="M90" i="61" s="1"/>
  <c r="M89" i="61" s="1"/>
  <c r="M88" i="61" s="1"/>
  <c r="M87" i="61" s="1"/>
  <c r="K91" i="61"/>
  <c r="K90" i="61" s="1"/>
  <c r="K89" i="61" s="1"/>
  <c r="K88" i="61" s="1"/>
  <c r="K87" i="61" s="1"/>
  <c r="J91" i="61"/>
  <c r="I91" i="61"/>
  <c r="I90" i="61" s="1"/>
  <c r="I89" i="61" s="1"/>
  <c r="I88" i="61" s="1"/>
  <c r="I87" i="61" s="1"/>
  <c r="H91" i="61"/>
  <c r="G91" i="61"/>
  <c r="G90" i="61" s="1"/>
  <c r="G89" i="61" s="1"/>
  <c r="G88" i="61" s="1"/>
  <c r="G87" i="61" s="1"/>
  <c r="J90" i="61"/>
  <c r="J89" i="61" s="1"/>
  <c r="J88" i="61" s="1"/>
  <c r="J87" i="61" s="1"/>
  <c r="H90" i="61"/>
  <c r="H89" i="61" s="1"/>
  <c r="H88" i="61" s="1"/>
  <c r="H87" i="61" s="1"/>
  <c r="L85" i="61"/>
  <c r="I85" i="61"/>
  <c r="L84" i="61"/>
  <c r="I84" i="61"/>
  <c r="I81" i="61" s="1"/>
  <c r="L83" i="61"/>
  <c r="I83" i="61"/>
  <c r="M82" i="61"/>
  <c r="L82" i="61"/>
  <c r="L81" i="61" s="1"/>
  <c r="K82" i="61"/>
  <c r="I82" i="61"/>
  <c r="H82" i="61"/>
  <c r="M81" i="61"/>
  <c r="K81" i="61"/>
  <c r="J81" i="61"/>
  <c r="H81" i="61"/>
  <c r="G81" i="61"/>
  <c r="L80" i="61"/>
  <c r="I80" i="61"/>
  <c r="I79" i="61" s="1"/>
  <c r="M79" i="61"/>
  <c r="L79" i="61"/>
  <c r="K79" i="61"/>
  <c r="J79" i="61"/>
  <c r="H79" i="61"/>
  <c r="G79" i="61"/>
  <c r="L78" i="61"/>
  <c r="I78" i="61"/>
  <c r="L77" i="61"/>
  <c r="L76" i="61" s="1"/>
  <c r="I77" i="61"/>
  <c r="M76" i="61"/>
  <c r="K76" i="61"/>
  <c r="J76" i="61"/>
  <c r="I76" i="61"/>
  <c r="H76" i="61"/>
  <c r="G76" i="61"/>
  <c r="L75" i="61"/>
  <c r="I75" i="61"/>
  <c r="I74" i="61" s="1"/>
  <c r="M74" i="61"/>
  <c r="L74" i="61"/>
  <c r="K74" i="61"/>
  <c r="J74" i="61"/>
  <c r="H74" i="61"/>
  <c r="H73" i="61" s="1"/>
  <c r="H72" i="61" s="1"/>
  <c r="G74" i="61"/>
  <c r="M73" i="61"/>
  <c r="M72" i="61" s="1"/>
  <c r="K73" i="61"/>
  <c r="K72" i="61" s="1"/>
  <c r="G73" i="61"/>
  <c r="G72" i="61" s="1"/>
  <c r="M70" i="61"/>
  <c r="M69" i="61" s="1"/>
  <c r="M68" i="61" s="1"/>
  <c r="L70" i="61"/>
  <c r="K70" i="61"/>
  <c r="K69" i="61" s="1"/>
  <c r="K68" i="61" s="1"/>
  <c r="J70" i="61"/>
  <c r="I70" i="61"/>
  <c r="I69" i="61" s="1"/>
  <c r="I68" i="61" s="1"/>
  <c r="H70" i="61"/>
  <c r="G70" i="61"/>
  <c r="G69" i="61" s="1"/>
  <c r="G68" i="61" s="1"/>
  <c r="L69" i="61"/>
  <c r="L68" i="61" s="1"/>
  <c r="J69" i="61"/>
  <c r="J68" i="61" s="1"/>
  <c r="H69" i="61"/>
  <c r="H68" i="61" s="1"/>
  <c r="L67" i="61"/>
  <c r="I67" i="61"/>
  <c r="L66" i="61"/>
  <c r="G66" i="61"/>
  <c r="G64" i="61" s="1"/>
  <c r="G63" i="61" s="1"/>
  <c r="G62" i="61" s="1"/>
  <c r="L65" i="61"/>
  <c r="I65" i="61"/>
  <c r="I64" i="61" s="1"/>
  <c r="I63" i="61" s="1"/>
  <c r="I62" i="61" s="1"/>
  <c r="M64" i="61"/>
  <c r="L64" i="61"/>
  <c r="L63" i="61" s="1"/>
  <c r="L62" i="61" s="1"/>
  <c r="K64" i="61"/>
  <c r="J64" i="61"/>
  <c r="J63" i="61" s="1"/>
  <c r="J62" i="61" s="1"/>
  <c r="H64" i="61"/>
  <c r="H63" i="61" s="1"/>
  <c r="H62" i="61" s="1"/>
  <c r="M63" i="61"/>
  <c r="M62" i="61" s="1"/>
  <c r="K63" i="61"/>
  <c r="K62" i="61" s="1"/>
  <c r="M60" i="61"/>
  <c r="M59" i="61" s="1"/>
  <c r="L60" i="61"/>
  <c r="K60" i="61"/>
  <c r="K59" i="61" s="1"/>
  <c r="J60" i="61"/>
  <c r="I60" i="61"/>
  <c r="I59" i="61" s="1"/>
  <c r="L59" i="61"/>
  <c r="J59" i="61"/>
  <c r="L57" i="61"/>
  <c r="I57" i="61"/>
  <c r="L54" i="61"/>
  <c r="I54" i="61"/>
  <c r="L53" i="61"/>
  <c r="L52" i="61" s="1"/>
  <c r="L51" i="61" s="1"/>
  <c r="I53" i="61"/>
  <c r="M52" i="61"/>
  <c r="K52" i="61"/>
  <c r="K51" i="61" s="1"/>
  <c r="K50" i="61" s="1"/>
  <c r="J52" i="61"/>
  <c r="I52" i="61"/>
  <c r="I51" i="61" s="1"/>
  <c r="I50" i="61" s="1"/>
  <c r="H52" i="61"/>
  <c r="G52" i="61"/>
  <c r="G51" i="61" s="1"/>
  <c r="J51" i="61"/>
  <c r="H51" i="61"/>
  <c r="L49" i="61"/>
  <c r="I49" i="61"/>
  <c r="I48" i="61" s="1"/>
  <c r="M48" i="61"/>
  <c r="L48" i="61"/>
  <c r="K48" i="61"/>
  <c r="J48" i="61"/>
  <c r="H48" i="61"/>
  <c r="G48" i="61"/>
  <c r="L46" i="61"/>
  <c r="L44" i="61" s="1"/>
  <c r="L40" i="61" s="1"/>
  <c r="I46" i="61"/>
  <c r="M44" i="61"/>
  <c r="M40" i="61" s="1"/>
  <c r="K44" i="61"/>
  <c r="K40" i="61" s="1"/>
  <c r="J44" i="61"/>
  <c r="I44" i="61"/>
  <c r="I40" i="61" s="1"/>
  <c r="H44" i="61"/>
  <c r="G44" i="61"/>
  <c r="L43" i="61"/>
  <c r="I43" i="61"/>
  <c r="I42" i="61" s="1"/>
  <c r="I41" i="61" s="1"/>
  <c r="M42" i="61"/>
  <c r="L42" i="61"/>
  <c r="L41" i="61" s="1"/>
  <c r="K42" i="61"/>
  <c r="J42" i="61"/>
  <c r="J41" i="61" s="1"/>
  <c r="H42" i="61"/>
  <c r="H41" i="61" s="1"/>
  <c r="G42" i="61"/>
  <c r="G41" i="61" s="1"/>
  <c r="M41" i="61"/>
  <c r="K41" i="61"/>
  <c r="J40" i="61"/>
  <c r="M38" i="61"/>
  <c r="M37" i="61" s="1"/>
  <c r="L38" i="61"/>
  <c r="K38" i="61"/>
  <c r="K37" i="61" s="1"/>
  <c r="J38" i="61"/>
  <c r="I38" i="61"/>
  <c r="I37" i="61" s="1"/>
  <c r="H38" i="61"/>
  <c r="G38" i="61"/>
  <c r="L37" i="61"/>
  <c r="J37" i="61"/>
  <c r="M35" i="61"/>
  <c r="M34" i="61" s="1"/>
  <c r="L35" i="61"/>
  <c r="K35" i="61"/>
  <c r="K34" i="61" s="1"/>
  <c r="J35" i="61"/>
  <c r="I35" i="61"/>
  <c r="I34" i="61" s="1"/>
  <c r="L34" i="61"/>
  <c r="J34" i="61"/>
  <c r="K33" i="61"/>
  <c r="H33" i="61"/>
  <c r="L32" i="61"/>
  <c r="I32" i="61"/>
  <c r="K30" i="61"/>
  <c r="H30" i="61"/>
  <c r="L27" i="61"/>
  <c r="L26" i="61" s="1"/>
  <c r="L25" i="61" s="1"/>
  <c r="L24" i="61" s="1"/>
  <c r="I27" i="61"/>
  <c r="M26" i="61"/>
  <c r="M25" i="61" s="1"/>
  <c r="K26" i="61"/>
  <c r="K25" i="61" s="1"/>
  <c r="K24" i="61" s="1"/>
  <c r="J26" i="61"/>
  <c r="I26" i="61"/>
  <c r="I25" i="61" s="1"/>
  <c r="I24" i="61" s="1"/>
  <c r="H26" i="61"/>
  <c r="G26" i="61"/>
  <c r="G25" i="61" s="1"/>
  <c r="J25" i="61"/>
  <c r="J24" i="61" s="1"/>
  <c r="H25" i="61"/>
  <c r="L23" i="61"/>
  <c r="G23" i="61"/>
  <c r="G22" i="61" s="1"/>
  <c r="M22" i="61"/>
  <c r="L22" i="61"/>
  <c r="K22" i="61"/>
  <c r="J22" i="61"/>
  <c r="I22" i="61"/>
  <c r="H22" i="61"/>
  <c r="L21" i="61"/>
  <c r="G21" i="61"/>
  <c r="L20" i="61"/>
  <c r="I20" i="61"/>
  <c r="L18" i="61"/>
  <c r="L17" i="61" s="1"/>
  <c r="I18" i="61"/>
  <c r="M17" i="61"/>
  <c r="K17" i="61"/>
  <c r="J17" i="61"/>
  <c r="I17" i="61"/>
  <c r="H17" i="61"/>
  <c r="G17" i="61"/>
  <c r="L16" i="61"/>
  <c r="I16" i="61"/>
  <c r="I15" i="61" s="1"/>
  <c r="I14" i="61" s="1"/>
  <c r="I13" i="61" s="1"/>
  <c r="M15" i="61"/>
  <c r="L15" i="61"/>
  <c r="K15" i="61"/>
  <c r="J15" i="61"/>
  <c r="H15" i="61"/>
  <c r="H14" i="61" s="1"/>
  <c r="H13" i="61" s="1"/>
  <c r="G15" i="61"/>
  <c r="M14" i="61"/>
  <c r="M13" i="61" s="1"/>
  <c r="K14" i="61"/>
  <c r="K13" i="61" s="1"/>
  <c r="G14" i="61"/>
  <c r="G13" i="61" s="1"/>
  <c r="L12" i="61"/>
  <c r="L11" i="61" s="1"/>
  <c r="L10" i="61" s="1"/>
  <c r="L9" i="61" s="1"/>
  <c r="I12" i="61"/>
  <c r="M11" i="61"/>
  <c r="M10" i="61" s="1"/>
  <c r="M9" i="61" s="1"/>
  <c r="K11" i="61"/>
  <c r="K10" i="61" s="1"/>
  <c r="K9" i="61" s="1"/>
  <c r="J11" i="61"/>
  <c r="I11" i="61"/>
  <c r="I10" i="61" s="1"/>
  <c r="I9" i="61" s="1"/>
  <c r="H11" i="61"/>
  <c r="G11" i="61"/>
  <c r="G10" i="61" s="1"/>
  <c r="G9" i="61" s="1"/>
  <c r="G8" i="61" s="1"/>
  <c r="J10" i="61"/>
  <c r="J9" i="61" s="1"/>
  <c r="H10" i="61"/>
  <c r="H9" i="61" s="1"/>
  <c r="H8" i="61" s="1"/>
  <c r="H353" i="60"/>
  <c r="G352" i="60"/>
  <c r="G353" i="60" s="1"/>
  <c r="I350" i="60"/>
  <c r="I348" i="60"/>
  <c r="I347" i="60" s="1"/>
  <c r="I346" i="60" s="1"/>
  <c r="I345" i="60" s="1"/>
  <c r="I344" i="60" s="1"/>
  <c r="I343" i="60"/>
  <c r="I342" i="60"/>
  <c r="I341" i="60" s="1"/>
  <c r="I340" i="60" s="1"/>
  <c r="I339" i="60" s="1"/>
  <c r="H342" i="60"/>
  <c r="G342" i="60"/>
  <c r="G341" i="60" s="1"/>
  <c r="G340" i="60" s="1"/>
  <c r="G339" i="60" s="1"/>
  <c r="G338" i="60" s="1"/>
  <c r="H341" i="60"/>
  <c r="H340" i="60" s="1"/>
  <c r="H339" i="60" s="1"/>
  <c r="H338" i="60" s="1"/>
  <c r="I336" i="60"/>
  <c r="I335" i="60" s="1"/>
  <c r="I334" i="60" s="1"/>
  <c r="I333" i="60" s="1"/>
  <c r="I332" i="60" s="1"/>
  <c r="I330" i="60"/>
  <c r="I329" i="60" s="1"/>
  <c r="I328" i="60" s="1"/>
  <c r="I327" i="60" s="1"/>
  <c r="I326" i="60" s="1"/>
  <c r="H330" i="60"/>
  <c r="G330" i="60"/>
  <c r="G329" i="60" s="1"/>
  <c r="G328" i="60" s="1"/>
  <c r="G327" i="60" s="1"/>
  <c r="G326" i="60" s="1"/>
  <c r="H329" i="60"/>
  <c r="H328" i="60" s="1"/>
  <c r="H327" i="60" s="1"/>
  <c r="H326" i="60" s="1"/>
  <c r="H325" i="60"/>
  <c r="I323" i="60"/>
  <c r="I322" i="60" s="1"/>
  <c r="I321" i="60" s="1"/>
  <c r="I320" i="60" s="1"/>
  <c r="I319" i="60" s="1"/>
  <c r="H323" i="60"/>
  <c r="G323" i="60"/>
  <c r="G322" i="60" s="1"/>
  <c r="G321" i="60" s="1"/>
  <c r="G320" i="60" s="1"/>
  <c r="G319" i="60" s="1"/>
  <c r="H322" i="60"/>
  <c r="H321" i="60" s="1"/>
  <c r="H320" i="60" s="1"/>
  <c r="H319" i="60" s="1"/>
  <c r="I317" i="60"/>
  <c r="I316" i="60"/>
  <c r="I315" i="60" s="1"/>
  <c r="I314" i="60"/>
  <c r="I313" i="60" s="1"/>
  <c r="H313" i="60"/>
  <c r="H309" i="60" s="1"/>
  <c r="G313" i="60"/>
  <c r="I311" i="60"/>
  <c r="I310" i="60" s="1"/>
  <c r="I309" i="60" s="1"/>
  <c r="G309" i="60"/>
  <c r="I308" i="60"/>
  <c r="I307" i="60" s="1"/>
  <c r="I306" i="60" s="1"/>
  <c r="I305" i="60" s="1"/>
  <c r="I304" i="60" s="1"/>
  <c r="H307" i="60"/>
  <c r="G307" i="60"/>
  <c r="G306" i="60" s="1"/>
  <c r="G305" i="60" s="1"/>
  <c r="G304" i="60" s="1"/>
  <c r="H306" i="60"/>
  <c r="H305" i="60" s="1"/>
  <c r="H304" i="60" s="1"/>
  <c r="I303" i="60"/>
  <c r="I302" i="60" s="1"/>
  <c r="H302" i="60"/>
  <c r="H299" i="60" s="1"/>
  <c r="G302" i="60"/>
  <c r="I301" i="60"/>
  <c r="I300" i="60" s="1"/>
  <c r="H300" i="60"/>
  <c r="G300" i="60"/>
  <c r="G299" i="60" s="1"/>
  <c r="I298" i="60"/>
  <c r="I297" i="60" s="1"/>
  <c r="I296" i="60" s="1"/>
  <c r="I295" i="60" s="1"/>
  <c r="H297" i="60"/>
  <c r="G297" i="60"/>
  <c r="G296" i="60" s="1"/>
  <c r="G295" i="60" s="1"/>
  <c r="H296" i="60"/>
  <c r="H295" i="60" s="1"/>
  <c r="I294" i="60"/>
  <c r="I293" i="60"/>
  <c r="I292" i="60" s="1"/>
  <c r="I291" i="60" s="1"/>
  <c r="H293" i="60"/>
  <c r="G293" i="60"/>
  <c r="G292" i="60" s="1"/>
  <c r="G291" i="60" s="1"/>
  <c r="H292" i="60"/>
  <c r="H291" i="60" s="1"/>
  <c r="I288" i="60"/>
  <c r="I287" i="60" s="1"/>
  <c r="I286" i="60" s="1"/>
  <c r="H288" i="60"/>
  <c r="G288" i="60"/>
  <c r="G287" i="60" s="1"/>
  <c r="G286" i="60" s="1"/>
  <c r="H287" i="60"/>
  <c r="H286" i="60" s="1"/>
  <c r="I283" i="60"/>
  <c r="I282" i="60" s="1"/>
  <c r="I281" i="60" s="1"/>
  <c r="I280" i="60" s="1"/>
  <c r="I279" i="60" s="1"/>
  <c r="I277" i="60"/>
  <c r="I276" i="60"/>
  <c r="I275" i="60"/>
  <c r="I274" i="60"/>
  <c r="I272" i="60"/>
  <c r="I270" i="60"/>
  <c r="I268" i="60" s="1"/>
  <c r="I267" i="60" s="1"/>
  <c r="I266" i="60" s="1"/>
  <c r="I265" i="60" s="1"/>
  <c r="H268" i="60"/>
  <c r="H267" i="60" s="1"/>
  <c r="H266" i="60" s="1"/>
  <c r="H265" i="60" s="1"/>
  <c r="G268" i="60"/>
  <c r="G267" i="60" s="1"/>
  <c r="G266" i="60" s="1"/>
  <c r="G265" i="60" s="1"/>
  <c r="I264" i="60"/>
  <c r="I263" i="60" s="1"/>
  <c r="H263" i="60"/>
  <c r="G263" i="60"/>
  <c r="I261" i="60"/>
  <c r="H261" i="60"/>
  <c r="G261" i="60"/>
  <c r="I260" i="60"/>
  <c r="I258" i="60" s="1"/>
  <c r="H258" i="60"/>
  <c r="G258" i="60"/>
  <c r="I257" i="60"/>
  <c r="H255" i="60"/>
  <c r="G255" i="60"/>
  <c r="H254" i="60"/>
  <c r="H253" i="60" s="1"/>
  <c r="H252" i="60" s="1"/>
  <c r="H251" i="60" s="1"/>
  <c r="I244" i="60"/>
  <c r="H244" i="60"/>
  <c r="H243" i="60" s="1"/>
  <c r="G244" i="60"/>
  <c r="I243" i="60"/>
  <c r="G243" i="60"/>
  <c r="I235" i="60"/>
  <c r="I234" i="60" s="1"/>
  <c r="I233" i="60" s="1"/>
  <c r="H235" i="60"/>
  <c r="G235" i="60"/>
  <c r="G234" i="60"/>
  <c r="G233" i="60" s="1"/>
  <c r="I232" i="60"/>
  <c r="I231" i="60"/>
  <c r="I229" i="60" s="1"/>
  <c r="I228" i="60" s="1"/>
  <c r="H229" i="60"/>
  <c r="G229" i="60"/>
  <c r="G228" i="60" s="1"/>
  <c r="H228" i="60"/>
  <c r="I226" i="60"/>
  <c r="H226" i="60"/>
  <c r="G226" i="60"/>
  <c r="I224" i="60"/>
  <c r="H224" i="60"/>
  <c r="G224" i="60"/>
  <c r="G223" i="60" s="1"/>
  <c r="G222" i="60" s="1"/>
  <c r="G221" i="60" s="1"/>
  <c r="H223" i="60"/>
  <c r="H222" i="60"/>
  <c r="H221" i="60"/>
  <c r="I220" i="60"/>
  <c r="I219" i="60" s="1"/>
  <c r="I218" i="60" s="1"/>
  <c r="I217" i="60" s="1"/>
  <c r="I216" i="60" s="1"/>
  <c r="H219" i="60"/>
  <c r="G219" i="60"/>
  <c r="G218" i="60" s="1"/>
  <c r="G217" i="60" s="1"/>
  <c r="G216" i="60" s="1"/>
  <c r="H218" i="60"/>
  <c r="H217" i="60" s="1"/>
  <c r="H216" i="60" s="1"/>
  <c r="I215" i="60"/>
  <c r="I214" i="60" s="1"/>
  <c r="H214" i="60"/>
  <c r="G214" i="60"/>
  <c r="I213" i="60"/>
  <c r="I212" i="60" s="1"/>
  <c r="H212" i="60"/>
  <c r="G212" i="60"/>
  <c r="I210" i="60"/>
  <c r="H210" i="60"/>
  <c r="G210" i="60"/>
  <c r="I208" i="60"/>
  <c r="H208" i="60"/>
  <c r="G208" i="60"/>
  <c r="I206" i="60"/>
  <c r="H206" i="60"/>
  <c r="G206" i="60"/>
  <c r="I204" i="60"/>
  <c r="I201" i="60" s="1"/>
  <c r="H201" i="60"/>
  <c r="G201" i="60"/>
  <c r="I199" i="60"/>
  <c r="I196" i="60" s="1"/>
  <c r="H196" i="60"/>
  <c r="G196" i="60"/>
  <c r="I194" i="60"/>
  <c r="H194" i="60"/>
  <c r="G194" i="60"/>
  <c r="G191" i="60" s="1"/>
  <c r="G190" i="60" s="1"/>
  <c r="I192" i="60"/>
  <c r="H192" i="60"/>
  <c r="G192" i="60"/>
  <c r="H191" i="60"/>
  <c r="H190" i="60"/>
  <c r="I188" i="60"/>
  <c r="I187" i="60" s="1"/>
  <c r="I186" i="60" s="1"/>
  <c r="H188" i="60"/>
  <c r="G188" i="60"/>
  <c r="G187" i="60" s="1"/>
  <c r="G186" i="60" s="1"/>
  <c r="H187" i="60"/>
  <c r="H186" i="60" s="1"/>
  <c r="H185" i="60" s="1"/>
  <c r="I183" i="60"/>
  <c r="I182" i="60"/>
  <c r="I181" i="60" s="1"/>
  <c r="I180" i="60" s="1"/>
  <c r="I179" i="60" s="1"/>
  <c r="I178" i="60" s="1"/>
  <c r="H181" i="60"/>
  <c r="G181" i="60"/>
  <c r="G180" i="60" s="1"/>
  <c r="G179" i="60" s="1"/>
  <c r="G178" i="60" s="1"/>
  <c r="H180" i="60"/>
  <c r="H179" i="60" s="1"/>
  <c r="H178" i="60" s="1"/>
  <c r="I170" i="60"/>
  <c r="H170" i="60"/>
  <c r="G170" i="60"/>
  <c r="G169" i="60"/>
  <c r="G168" i="60" s="1"/>
  <c r="G167" i="60" s="1"/>
  <c r="G166" i="60" s="1"/>
  <c r="G165" i="60" s="1"/>
  <c r="I168" i="60"/>
  <c r="H168" i="60"/>
  <c r="H167" i="60" s="1"/>
  <c r="H166" i="60" s="1"/>
  <c r="H165" i="60" s="1"/>
  <c r="I167" i="60"/>
  <c r="I166" i="60" s="1"/>
  <c r="I165" i="60" s="1"/>
  <c r="I164" i="60"/>
  <c r="I163" i="60" s="1"/>
  <c r="H163" i="60"/>
  <c r="G163" i="60"/>
  <c r="I162" i="60"/>
  <c r="I160" i="60"/>
  <c r="H158" i="60"/>
  <c r="G158" i="60"/>
  <c r="I157" i="60"/>
  <c r="I156" i="60" s="1"/>
  <c r="H156" i="60"/>
  <c r="G156" i="60"/>
  <c r="G155" i="60" s="1"/>
  <c r="G154" i="60" s="1"/>
  <c r="I152" i="60"/>
  <c r="I151" i="60"/>
  <c r="I150" i="60" s="1"/>
  <c r="I149" i="60" s="1"/>
  <c r="H151" i="60"/>
  <c r="G151" i="60"/>
  <c r="G150" i="60" s="1"/>
  <c r="G149" i="60" s="1"/>
  <c r="H150" i="60"/>
  <c r="H149" i="60" s="1"/>
  <c r="G147" i="60"/>
  <c r="H147" i="60" s="1"/>
  <c r="H146" i="60" s="1"/>
  <c r="H145" i="60" s="1"/>
  <c r="H144" i="60" s="1"/>
  <c r="H143" i="60" s="1"/>
  <c r="I146" i="60"/>
  <c r="G146" i="60"/>
  <c r="I145" i="60"/>
  <c r="G145" i="60"/>
  <c r="I144" i="60"/>
  <c r="G144" i="60"/>
  <c r="I143" i="60"/>
  <c r="G143" i="60"/>
  <c r="I140" i="60"/>
  <c r="H140" i="60"/>
  <c r="H139" i="60" s="1"/>
  <c r="H138" i="60" s="1"/>
  <c r="G140" i="60"/>
  <c r="I139" i="60"/>
  <c r="I138" i="60" s="1"/>
  <c r="G139" i="60"/>
  <c r="G138" i="60" s="1"/>
  <c r="I137" i="60"/>
  <c r="I136" i="60" s="1"/>
  <c r="H136" i="60"/>
  <c r="G136" i="60"/>
  <c r="G133" i="60" s="1"/>
  <c r="G132" i="60" s="1"/>
  <c r="G125" i="60" s="1"/>
  <c r="I135" i="60"/>
  <c r="I134" i="60" s="1"/>
  <c r="H134" i="60"/>
  <c r="G134" i="60"/>
  <c r="H133" i="60"/>
  <c r="H132" i="60"/>
  <c r="I128" i="60"/>
  <c r="I127" i="60" s="1"/>
  <c r="I126" i="60" s="1"/>
  <c r="H128" i="60"/>
  <c r="G128" i="60"/>
  <c r="G124" i="60"/>
  <c r="I123" i="60"/>
  <c r="I122" i="60" s="1"/>
  <c r="I121" i="60" s="1"/>
  <c r="I120" i="60" s="1"/>
  <c r="I119" i="60" s="1"/>
  <c r="H122" i="60"/>
  <c r="G122" i="60"/>
  <c r="G121" i="60" s="1"/>
  <c r="G120" i="60" s="1"/>
  <c r="G119" i="60" s="1"/>
  <c r="H121" i="60"/>
  <c r="H120" i="60" s="1"/>
  <c r="H119" i="60" s="1"/>
  <c r="I117" i="60"/>
  <c r="I115" i="60"/>
  <c r="I114" i="60" s="1"/>
  <c r="I113" i="60"/>
  <c r="I112" i="60"/>
  <c r="I111" i="60" s="1"/>
  <c r="H112" i="60"/>
  <c r="G112" i="60"/>
  <c r="G111" i="60" s="1"/>
  <c r="G110" i="60" s="1"/>
  <c r="H111" i="60"/>
  <c r="H110" i="60" s="1"/>
  <c r="I108" i="60"/>
  <c r="I107" i="60" s="1"/>
  <c r="H107" i="60"/>
  <c r="G107" i="60"/>
  <c r="I106" i="60"/>
  <c r="I105" i="60" s="1"/>
  <c r="H105" i="60"/>
  <c r="G105" i="60"/>
  <c r="I104" i="60"/>
  <c r="I103" i="60" s="1"/>
  <c r="H103" i="60"/>
  <c r="G103" i="60"/>
  <c r="G102" i="60" s="1"/>
  <c r="G101" i="60" s="1"/>
  <c r="G100" i="60" s="1"/>
  <c r="I99" i="60"/>
  <c r="I98" i="60"/>
  <c r="H97" i="60"/>
  <c r="H96" i="60" s="1"/>
  <c r="H95" i="60" s="1"/>
  <c r="H94" i="60" s="1"/>
  <c r="G97" i="60"/>
  <c r="G96" i="60"/>
  <c r="G95" i="60" s="1"/>
  <c r="G94" i="60" s="1"/>
  <c r="I92" i="60"/>
  <c r="I91" i="60" s="1"/>
  <c r="I90" i="60" s="1"/>
  <c r="I89" i="60" s="1"/>
  <c r="I88" i="60" s="1"/>
  <c r="I87" i="60" s="1"/>
  <c r="H91" i="60"/>
  <c r="H90" i="60" s="1"/>
  <c r="H89" i="60" s="1"/>
  <c r="H88" i="60" s="1"/>
  <c r="H87" i="60" s="1"/>
  <c r="G91" i="60"/>
  <c r="G90" i="60"/>
  <c r="G89" i="60" s="1"/>
  <c r="G88" i="60" s="1"/>
  <c r="G87" i="60" s="1"/>
  <c r="I85" i="60"/>
  <c r="I84" i="60"/>
  <c r="I83" i="60"/>
  <c r="H82" i="60"/>
  <c r="I82" i="60" s="1"/>
  <c r="I81" i="60" s="1"/>
  <c r="G81" i="60"/>
  <c r="I80" i="60"/>
  <c r="I79" i="60" s="1"/>
  <c r="H79" i="60"/>
  <c r="G79" i="60"/>
  <c r="I78" i="60"/>
  <c r="I77" i="60"/>
  <c r="I76" i="60"/>
  <c r="H76" i="60"/>
  <c r="G76" i="60"/>
  <c r="I75" i="60"/>
  <c r="I74" i="60"/>
  <c r="H74" i="60"/>
  <c r="G74" i="60"/>
  <c r="G73" i="60" s="1"/>
  <c r="G72" i="60" s="1"/>
  <c r="H73" i="60"/>
  <c r="H72" i="60" s="1"/>
  <c r="I70" i="60"/>
  <c r="I69" i="60" s="1"/>
  <c r="I68" i="60" s="1"/>
  <c r="H70" i="60"/>
  <c r="H69" i="60" s="1"/>
  <c r="H68" i="60" s="1"/>
  <c r="G70" i="60"/>
  <c r="G69" i="60"/>
  <c r="G68" i="60" s="1"/>
  <c r="I67" i="60"/>
  <c r="G66" i="60"/>
  <c r="I65" i="60"/>
  <c r="I64" i="60"/>
  <c r="I63" i="60" s="1"/>
  <c r="I62" i="60" s="1"/>
  <c r="H64" i="60"/>
  <c r="G64" i="60"/>
  <c r="G63" i="60" s="1"/>
  <c r="G62" i="60" s="1"/>
  <c r="H63" i="60"/>
  <c r="H62" i="60" s="1"/>
  <c r="I60" i="60"/>
  <c r="I59" i="60" s="1"/>
  <c r="I57" i="60"/>
  <c r="I54" i="60"/>
  <c r="I53" i="60"/>
  <c r="I52" i="60" s="1"/>
  <c r="H52" i="60"/>
  <c r="G52" i="60"/>
  <c r="G51" i="60" s="1"/>
  <c r="H51" i="60"/>
  <c r="I49" i="60"/>
  <c r="I48" i="60"/>
  <c r="H48" i="60"/>
  <c r="G48" i="60"/>
  <c r="I46" i="60"/>
  <c r="I44" i="60"/>
  <c r="I40" i="60" s="1"/>
  <c r="H44" i="60"/>
  <c r="G44" i="60"/>
  <c r="I43" i="60"/>
  <c r="I42" i="60" s="1"/>
  <c r="I41" i="60" s="1"/>
  <c r="H42" i="60"/>
  <c r="H41" i="60" s="1"/>
  <c r="G42" i="60"/>
  <c r="G41" i="60" s="1"/>
  <c r="I38" i="60"/>
  <c r="I37" i="60" s="1"/>
  <c r="H38" i="60"/>
  <c r="G38" i="60"/>
  <c r="I35" i="60"/>
  <c r="I34" i="60" s="1"/>
  <c r="H33" i="60"/>
  <c r="I32" i="60"/>
  <c r="H30" i="60"/>
  <c r="H26" i="60" s="1"/>
  <c r="H25" i="60" s="1"/>
  <c r="I27" i="60"/>
  <c r="I26" i="60" s="1"/>
  <c r="I25" i="60" s="1"/>
  <c r="G26" i="60"/>
  <c r="G25" i="60"/>
  <c r="G23" i="60"/>
  <c r="G22" i="60" s="1"/>
  <c r="I22" i="60"/>
  <c r="H22" i="60"/>
  <c r="G21" i="60"/>
  <c r="I20" i="60"/>
  <c r="I18" i="60"/>
  <c r="I17" i="60" s="1"/>
  <c r="H17" i="60"/>
  <c r="G17" i="60"/>
  <c r="I16" i="60"/>
  <c r="I15" i="60" s="1"/>
  <c r="H15" i="60"/>
  <c r="H14" i="60" s="1"/>
  <c r="H13" i="60" s="1"/>
  <c r="G15" i="60"/>
  <c r="G14" i="60"/>
  <c r="G13" i="60" s="1"/>
  <c r="I12" i="60"/>
  <c r="I11" i="60" s="1"/>
  <c r="I10" i="60" s="1"/>
  <c r="I9" i="60" s="1"/>
  <c r="H11" i="60"/>
  <c r="H10" i="60" s="1"/>
  <c r="H9" i="60" s="1"/>
  <c r="G11" i="60"/>
  <c r="G10" i="60"/>
  <c r="G9" i="60" s="1"/>
  <c r="G8" i="60" s="1"/>
  <c r="I338" i="60" l="1"/>
  <c r="I51" i="60"/>
  <c r="I50" i="60" s="1"/>
  <c r="H125" i="60"/>
  <c r="I24" i="60"/>
  <c r="G109" i="60"/>
  <c r="G148" i="60"/>
  <c r="G290" i="60"/>
  <c r="H81" i="60"/>
  <c r="I97" i="60"/>
  <c r="I96" i="60" s="1"/>
  <c r="I95" i="60" s="1"/>
  <c r="I94" i="60" s="1"/>
  <c r="I93" i="60" s="1"/>
  <c r="H102" i="60"/>
  <c r="H101" i="60" s="1"/>
  <c r="H100" i="60" s="1"/>
  <c r="H109" i="60"/>
  <c r="H155" i="60"/>
  <c r="H154" i="60" s="1"/>
  <c r="I158" i="60"/>
  <c r="G185" i="60"/>
  <c r="H234" i="60"/>
  <c r="H233" i="60" s="1"/>
  <c r="H177" i="60" s="1"/>
  <c r="G254" i="60"/>
  <c r="G253" i="60" s="1"/>
  <c r="G252" i="60" s="1"/>
  <c r="G251" i="60" s="1"/>
  <c r="I255" i="60"/>
  <c r="I254" i="60" s="1"/>
  <c r="I253" i="60" s="1"/>
  <c r="I252" i="60" s="1"/>
  <c r="I191" i="60"/>
  <c r="I190" i="60" s="1"/>
  <c r="I185" i="60" s="1"/>
  <c r="I177" i="60" s="1"/>
  <c r="B9" i="35"/>
  <c r="K110" i="61"/>
  <c r="I110" i="61"/>
  <c r="I109" i="61" s="1"/>
  <c r="L151" i="61"/>
  <c r="L150" i="61" s="1"/>
  <c r="L149" i="61" s="1"/>
  <c r="L148" i="61" s="1"/>
  <c r="L142" i="61" s="1"/>
  <c r="M110" i="61"/>
  <c r="M109" i="61" s="1"/>
  <c r="L186" i="61"/>
  <c r="L185" i="61" s="1"/>
  <c r="L180" i="61" s="1"/>
  <c r="L172" i="61" s="1"/>
  <c r="M333" i="61"/>
  <c r="L280" i="61"/>
  <c r="K304" i="61"/>
  <c r="M246" i="61"/>
  <c r="J186" i="61"/>
  <c r="J185" i="61" s="1"/>
  <c r="J180" i="61" s="1"/>
  <c r="J172" i="61" s="1"/>
  <c r="I142" i="61"/>
  <c r="J73" i="61"/>
  <c r="J72" i="61" s="1"/>
  <c r="I73" i="61"/>
  <c r="I72" i="61" s="1"/>
  <c r="J14" i="61"/>
  <c r="J13" i="61" s="1"/>
  <c r="L14" i="61"/>
  <c r="L13" i="61" s="1"/>
  <c r="I8" i="61"/>
  <c r="K8" i="61"/>
  <c r="M24" i="61"/>
  <c r="J50" i="61"/>
  <c r="M51" i="61"/>
  <c r="M50" i="61" s="1"/>
  <c r="L50" i="61"/>
  <c r="L73" i="61"/>
  <c r="L72" i="61" s="1"/>
  <c r="L8" i="61" s="1"/>
  <c r="K93" i="61"/>
  <c r="J93" i="61"/>
  <c r="L93" i="61"/>
  <c r="I93" i="61"/>
  <c r="K125" i="61"/>
  <c r="K109" i="61" s="1"/>
  <c r="J8" i="61"/>
  <c r="M8" i="61"/>
  <c r="J125" i="61"/>
  <c r="J109" i="61" s="1"/>
  <c r="M142" i="61"/>
  <c r="I180" i="61"/>
  <c r="M180" i="61"/>
  <c r="M172" i="61" s="1"/>
  <c r="K217" i="61"/>
  <c r="K216" i="61" s="1"/>
  <c r="K172" i="61" s="1"/>
  <c r="L125" i="61"/>
  <c r="L109" i="61" s="1"/>
  <c r="J147" i="61"/>
  <c r="H146" i="61"/>
  <c r="H145" i="61" s="1"/>
  <c r="H144" i="61" s="1"/>
  <c r="H143" i="61" s="1"/>
  <c r="H142" i="61" s="1"/>
  <c r="I172" i="61"/>
  <c r="G172" i="61"/>
  <c r="G146" i="61"/>
  <c r="G145" i="61" s="1"/>
  <c r="G144" i="61" s="1"/>
  <c r="G143" i="61" s="1"/>
  <c r="G142" i="61" s="1"/>
  <c r="L260" i="61"/>
  <c r="L246" i="61" s="1"/>
  <c r="H280" i="61"/>
  <c r="G280" i="61"/>
  <c r="I285" i="61"/>
  <c r="K285" i="61"/>
  <c r="K280" i="61" s="1"/>
  <c r="K264" i="61" s="1"/>
  <c r="K263" i="61" s="1"/>
  <c r="K262" i="61" s="1"/>
  <c r="K261" i="61" s="1"/>
  <c r="K260" i="61" s="1"/>
  <c r="K259" i="61" s="1"/>
  <c r="M280" i="61"/>
  <c r="J304" i="61"/>
  <c r="J280" i="61" s="1"/>
  <c r="J264" i="61" s="1"/>
  <c r="J263" i="61" s="1"/>
  <c r="J262" i="61" s="1"/>
  <c r="J261" i="61" s="1"/>
  <c r="J260" i="61" s="1"/>
  <c r="J259" i="61" s="1"/>
  <c r="I305" i="61"/>
  <c r="I304" i="61" s="1"/>
  <c r="H148" i="60"/>
  <c r="H142" i="60" s="1"/>
  <c r="I155" i="60"/>
  <c r="I154" i="60" s="1"/>
  <c r="I148" i="60" s="1"/>
  <c r="I142" i="60" s="1"/>
  <c r="G142" i="60"/>
  <c r="I14" i="60"/>
  <c r="I13" i="60" s="1"/>
  <c r="H8" i="60"/>
  <c r="I110" i="60"/>
  <c r="I73" i="60"/>
  <c r="I72" i="60" s="1"/>
  <c r="G93" i="60"/>
  <c r="H93" i="60"/>
  <c r="I102" i="60"/>
  <c r="I101" i="60" s="1"/>
  <c r="I100" i="60" s="1"/>
  <c r="I133" i="60"/>
  <c r="I132" i="60" s="1"/>
  <c r="I125" i="60" s="1"/>
  <c r="I109" i="60" s="1"/>
  <c r="G177" i="60"/>
  <c r="G285" i="60"/>
  <c r="I251" i="60"/>
  <c r="H290" i="60"/>
  <c r="H285" i="60" s="1"/>
  <c r="I299" i="60"/>
  <c r="I290" i="60" s="1"/>
  <c r="I285" i="60" s="1"/>
  <c r="F14" i="57"/>
  <c r="F13" i="57"/>
  <c r="F10" i="57"/>
  <c r="I8" i="60" l="1"/>
  <c r="I353" i="60" s="1"/>
  <c r="F12" i="57"/>
  <c r="J258" i="61"/>
  <c r="J250" i="61"/>
  <c r="J249" i="61" s="1"/>
  <c r="J248" i="61" s="1"/>
  <c r="J247" i="61" s="1"/>
  <c r="K250" i="61"/>
  <c r="K249" i="61" s="1"/>
  <c r="K248" i="61" s="1"/>
  <c r="K247" i="61" s="1"/>
  <c r="K258" i="61"/>
  <c r="L348" i="61"/>
  <c r="L350" i="61" s="1"/>
  <c r="I280" i="61"/>
  <c r="J146" i="61"/>
  <c r="J145" i="61" s="1"/>
  <c r="J144" i="61" s="1"/>
  <c r="J143" i="61" s="1"/>
  <c r="J142" i="61" s="1"/>
  <c r="K147" i="61"/>
  <c r="K146" i="61" s="1"/>
  <c r="K145" i="61" s="1"/>
  <c r="K144" i="61" s="1"/>
  <c r="K143" i="61" s="1"/>
  <c r="K142" i="61" s="1"/>
  <c r="J348" i="61"/>
  <c r="J349" i="61" s="1"/>
  <c r="J350" i="61" s="1"/>
  <c r="K348" i="61"/>
  <c r="K349" i="61" s="1"/>
  <c r="K350" i="61" s="1"/>
  <c r="M348" i="61"/>
  <c r="M350" i="61" s="1"/>
  <c r="I348" i="61"/>
  <c r="I350" i="61" s="1"/>
  <c r="H209" i="19"/>
  <c r="G209" i="19"/>
  <c r="F208" i="19"/>
  <c r="H208" i="19" s="1"/>
  <c r="E208" i="19"/>
  <c r="D208" i="19"/>
  <c r="H207" i="19"/>
  <c r="G207" i="19"/>
  <c r="F206" i="19"/>
  <c r="E206" i="19"/>
  <c r="D206" i="19"/>
  <c r="H205" i="19"/>
  <c r="G205" i="19"/>
  <c r="F204" i="19"/>
  <c r="E204" i="19"/>
  <c r="D204" i="19"/>
  <c r="H203" i="19"/>
  <c r="G203" i="19"/>
  <c r="F202" i="19"/>
  <c r="E202" i="19"/>
  <c r="D202" i="19"/>
  <c r="H201" i="19"/>
  <c r="D201" i="19"/>
  <c r="G201" i="19" s="1"/>
  <c r="F200" i="19"/>
  <c r="E200" i="19"/>
  <c r="C200" i="19"/>
  <c r="H199" i="19"/>
  <c r="G199" i="19"/>
  <c r="F198" i="19"/>
  <c r="H198" i="19" s="1"/>
  <c r="E198" i="19"/>
  <c r="D198" i="19"/>
  <c r="C198" i="19"/>
  <c r="F197" i="19"/>
  <c r="C197" i="19"/>
  <c r="H196" i="19"/>
  <c r="D196" i="19"/>
  <c r="G196" i="19" s="1"/>
  <c r="F195" i="19"/>
  <c r="E195" i="19"/>
  <c r="C195" i="19"/>
  <c r="H194" i="19"/>
  <c r="D194" i="19"/>
  <c r="G194" i="19" s="1"/>
  <c r="F193" i="19"/>
  <c r="H193" i="19" s="1"/>
  <c r="E193" i="19"/>
  <c r="C193" i="19"/>
  <c r="H192" i="19"/>
  <c r="D192" i="19"/>
  <c r="G192" i="19" s="1"/>
  <c r="F191" i="19"/>
  <c r="E191" i="19"/>
  <c r="D191" i="19" s="1"/>
  <c r="C191" i="19"/>
  <c r="H190" i="19"/>
  <c r="D190" i="19"/>
  <c r="G190" i="19" s="1"/>
  <c r="F189" i="19"/>
  <c r="H189" i="19" s="1"/>
  <c r="E189" i="19"/>
  <c r="C189" i="19"/>
  <c r="H188" i="19"/>
  <c r="G188" i="19"/>
  <c r="D188" i="19"/>
  <c r="F187" i="19"/>
  <c r="H187" i="19" s="1"/>
  <c r="E187" i="19"/>
  <c r="D187" i="19"/>
  <c r="C187" i="19"/>
  <c r="H186" i="19"/>
  <c r="D186" i="19"/>
  <c r="G186" i="19" s="1"/>
  <c r="F185" i="19"/>
  <c r="H185" i="19" s="1"/>
  <c r="E185" i="19"/>
  <c r="C185" i="19"/>
  <c r="H184" i="19"/>
  <c r="G184" i="19"/>
  <c r="D184" i="19"/>
  <c r="F183" i="19"/>
  <c r="H183" i="19" s="1"/>
  <c r="E183" i="19"/>
  <c r="G183" i="19" s="1"/>
  <c r="D183" i="19"/>
  <c r="C183" i="19"/>
  <c r="H182" i="19"/>
  <c r="D182" i="19"/>
  <c r="G182" i="19" s="1"/>
  <c r="H181" i="19"/>
  <c r="G181" i="19"/>
  <c r="D181" i="19"/>
  <c r="H180" i="19"/>
  <c r="D180" i="19"/>
  <c r="G180" i="19" s="1"/>
  <c r="H179" i="19"/>
  <c r="H178" i="19"/>
  <c r="H177" i="19"/>
  <c r="G177" i="19"/>
  <c r="D177" i="19"/>
  <c r="H176" i="19"/>
  <c r="D176" i="19"/>
  <c r="G176" i="19" s="1"/>
  <c r="H175" i="19"/>
  <c r="G175" i="19"/>
  <c r="D175" i="19"/>
  <c r="H174" i="19"/>
  <c r="D174" i="19"/>
  <c r="G174" i="19" s="1"/>
  <c r="D173" i="19"/>
  <c r="H172" i="19"/>
  <c r="D172" i="19"/>
  <c r="G172" i="19" s="1"/>
  <c r="H171" i="19"/>
  <c r="G171" i="19"/>
  <c r="D171" i="19"/>
  <c r="F170" i="19"/>
  <c r="H170" i="19" s="1"/>
  <c r="E170" i="19"/>
  <c r="G170" i="19" s="1"/>
  <c r="D170" i="19"/>
  <c r="C170" i="19"/>
  <c r="F169" i="19"/>
  <c r="H169" i="19" s="1"/>
  <c r="E169" i="19"/>
  <c r="G169" i="19" s="1"/>
  <c r="D169" i="19"/>
  <c r="C169" i="19"/>
  <c r="H168" i="19"/>
  <c r="D168" i="19"/>
  <c r="G168" i="19" s="1"/>
  <c r="F167" i="19"/>
  <c r="H167" i="19" s="1"/>
  <c r="E167" i="19"/>
  <c r="C167" i="19"/>
  <c r="H166" i="19"/>
  <c r="G166" i="19"/>
  <c r="D166" i="19"/>
  <c r="F165" i="19"/>
  <c r="H165" i="19" s="1"/>
  <c r="E165" i="19"/>
  <c r="G165" i="19" s="1"/>
  <c r="D165" i="19"/>
  <c r="C165" i="19"/>
  <c r="H164" i="19"/>
  <c r="D164" i="19"/>
  <c r="G164" i="19" s="1"/>
  <c r="F163" i="19"/>
  <c r="H163" i="19" s="1"/>
  <c r="E163" i="19"/>
  <c r="C163" i="19"/>
  <c r="H162" i="19"/>
  <c r="G162" i="19"/>
  <c r="D162" i="19"/>
  <c r="F161" i="19"/>
  <c r="H161" i="19" s="1"/>
  <c r="E161" i="19"/>
  <c r="G161" i="19" s="1"/>
  <c r="D161" i="19"/>
  <c r="C161" i="19"/>
  <c r="H160" i="19"/>
  <c r="D160" i="19"/>
  <c r="G160" i="19" s="1"/>
  <c r="F159" i="19"/>
  <c r="H159" i="19" s="1"/>
  <c r="E159" i="19"/>
  <c r="C159" i="19"/>
  <c r="H158" i="19"/>
  <c r="G158" i="19"/>
  <c r="D158" i="19"/>
  <c r="F157" i="19"/>
  <c r="H157" i="19" s="1"/>
  <c r="E157" i="19"/>
  <c r="G157" i="19" s="1"/>
  <c r="D157" i="19"/>
  <c r="C157" i="19"/>
  <c r="H156" i="19"/>
  <c r="D156" i="19"/>
  <c r="G156" i="19" s="1"/>
  <c r="F155" i="19"/>
  <c r="H155" i="19" s="1"/>
  <c r="E155" i="19"/>
  <c r="C155" i="19"/>
  <c r="H154" i="19"/>
  <c r="G154" i="19"/>
  <c r="D154" i="19"/>
  <c r="F153" i="19"/>
  <c r="H153" i="19" s="1"/>
  <c r="E153" i="19"/>
  <c r="G153" i="19" s="1"/>
  <c r="D153" i="19"/>
  <c r="C153" i="19"/>
  <c r="H151" i="19"/>
  <c r="D151" i="19"/>
  <c r="G151" i="19" s="1"/>
  <c r="H150" i="19"/>
  <c r="G150" i="19"/>
  <c r="D150" i="19"/>
  <c r="H149" i="19"/>
  <c r="D149" i="19"/>
  <c r="G149" i="19" s="1"/>
  <c r="H148" i="19"/>
  <c r="G148" i="19"/>
  <c r="D148" i="19"/>
  <c r="H147" i="19"/>
  <c r="D147" i="19"/>
  <c r="G147" i="19" s="1"/>
  <c r="H146" i="19"/>
  <c r="G146" i="19"/>
  <c r="D146" i="19"/>
  <c r="H145" i="19"/>
  <c r="D145" i="19"/>
  <c r="G145" i="19" s="1"/>
  <c r="F144" i="19"/>
  <c r="H144" i="19" s="1"/>
  <c r="E144" i="19"/>
  <c r="C144" i="19"/>
  <c r="F143" i="19"/>
  <c r="H143" i="19" s="1"/>
  <c r="E143" i="19"/>
  <c r="C143" i="19"/>
  <c r="D142" i="19"/>
  <c r="F141" i="19"/>
  <c r="E141" i="19"/>
  <c r="D141" i="19"/>
  <c r="C141" i="19"/>
  <c r="H140" i="19"/>
  <c r="D140" i="19"/>
  <c r="G140" i="19" s="1"/>
  <c r="F139" i="19"/>
  <c r="H139" i="19" s="1"/>
  <c r="E139" i="19"/>
  <c r="C139" i="19"/>
  <c r="H138" i="19"/>
  <c r="G138" i="19"/>
  <c r="D138" i="19"/>
  <c r="F137" i="19"/>
  <c r="H137" i="19" s="1"/>
  <c r="E137" i="19"/>
  <c r="G137" i="19" s="1"/>
  <c r="D137" i="19"/>
  <c r="C137" i="19"/>
  <c r="H136" i="19"/>
  <c r="D136" i="19"/>
  <c r="G136" i="19" s="1"/>
  <c r="F135" i="19"/>
  <c r="H135" i="19" s="1"/>
  <c r="E135" i="19"/>
  <c r="C135" i="19"/>
  <c r="F134" i="19"/>
  <c r="H134" i="19" s="1"/>
  <c r="E134" i="19"/>
  <c r="C134" i="19"/>
  <c r="H133" i="19"/>
  <c r="G133" i="19"/>
  <c r="D133" i="19"/>
  <c r="F132" i="19"/>
  <c r="H132" i="19" s="1"/>
  <c r="E132" i="19"/>
  <c r="G132" i="19" s="1"/>
  <c r="D132" i="19"/>
  <c r="C132" i="19"/>
  <c r="F131" i="19"/>
  <c r="H131" i="19" s="1"/>
  <c r="E131" i="19"/>
  <c r="G131" i="19" s="1"/>
  <c r="D131" i="19"/>
  <c r="C131" i="19"/>
  <c r="H130" i="19"/>
  <c r="D130" i="19"/>
  <c r="G130" i="19" s="1"/>
  <c r="F129" i="19"/>
  <c r="H129" i="19" s="1"/>
  <c r="E129" i="19"/>
  <c r="C129" i="19"/>
  <c r="H128" i="19"/>
  <c r="G128" i="19"/>
  <c r="D128" i="19"/>
  <c r="F127" i="19"/>
  <c r="H127" i="19" s="1"/>
  <c r="E127" i="19"/>
  <c r="G127" i="19" s="1"/>
  <c r="D127" i="19"/>
  <c r="C127" i="19"/>
  <c r="H126" i="19"/>
  <c r="D126" i="19"/>
  <c r="G126" i="19" s="1"/>
  <c r="F125" i="19"/>
  <c r="H125" i="19" s="1"/>
  <c r="E125" i="19"/>
  <c r="C125" i="19"/>
  <c r="H124" i="19"/>
  <c r="G124" i="19"/>
  <c r="D124" i="19"/>
  <c r="H123" i="19"/>
  <c r="F123" i="19"/>
  <c r="E123" i="19"/>
  <c r="G123" i="19" s="1"/>
  <c r="D123" i="19"/>
  <c r="C123" i="19"/>
  <c r="H122" i="19"/>
  <c r="D122" i="19"/>
  <c r="G122" i="19" s="1"/>
  <c r="F121" i="19"/>
  <c r="H121" i="19" s="1"/>
  <c r="E121" i="19"/>
  <c r="C121" i="19"/>
  <c r="C120" i="19" s="1"/>
  <c r="E120" i="19"/>
  <c r="H119" i="19"/>
  <c r="G119" i="19"/>
  <c r="D119" i="19"/>
  <c r="F118" i="19"/>
  <c r="H118" i="19" s="1"/>
  <c r="E118" i="19"/>
  <c r="D118" i="19"/>
  <c r="C118" i="19"/>
  <c r="H117" i="19"/>
  <c r="D117" i="19"/>
  <c r="G117" i="19" s="1"/>
  <c r="F116" i="19"/>
  <c r="H116" i="19" s="1"/>
  <c r="E116" i="19"/>
  <c r="G116" i="19" s="1"/>
  <c r="D116" i="19"/>
  <c r="C116" i="19"/>
  <c r="H115" i="19"/>
  <c r="D115" i="19"/>
  <c r="G115" i="19" s="1"/>
  <c r="H114" i="19"/>
  <c r="G114" i="19"/>
  <c r="D114" i="19"/>
  <c r="N113" i="19"/>
  <c r="M113" i="19"/>
  <c r="H113" i="19"/>
  <c r="D113" i="19"/>
  <c r="G113" i="19" s="1"/>
  <c r="C113" i="19"/>
  <c r="F112" i="19"/>
  <c r="H112" i="19" s="1"/>
  <c r="E112" i="19"/>
  <c r="C112" i="19"/>
  <c r="C111" i="19" s="1"/>
  <c r="F111" i="19"/>
  <c r="K110" i="19"/>
  <c r="J110" i="19"/>
  <c r="I110" i="19"/>
  <c r="H108" i="19"/>
  <c r="G108" i="19"/>
  <c r="D108" i="19"/>
  <c r="F107" i="19"/>
  <c r="H107" i="19" s="1"/>
  <c r="E107" i="19"/>
  <c r="G107" i="19" s="1"/>
  <c r="D107" i="19"/>
  <c r="C107" i="19"/>
  <c r="F106" i="19"/>
  <c r="H106" i="19" s="1"/>
  <c r="E106" i="19"/>
  <c r="G106" i="19" s="1"/>
  <c r="D106" i="19"/>
  <c r="C106" i="19"/>
  <c r="D105" i="19"/>
  <c r="F104" i="19"/>
  <c r="E104" i="19"/>
  <c r="D104" i="19" s="1"/>
  <c r="C104" i="19"/>
  <c r="D103" i="19"/>
  <c r="F102" i="19"/>
  <c r="E102" i="19"/>
  <c r="D102" i="19"/>
  <c r="C102" i="19"/>
  <c r="D101" i="19"/>
  <c r="D100" i="19"/>
  <c r="D99" i="19"/>
  <c r="D98" i="19"/>
  <c r="F97" i="19"/>
  <c r="F90" i="19" s="1"/>
  <c r="E97" i="19"/>
  <c r="D97" i="19"/>
  <c r="C97" i="19"/>
  <c r="D96" i="19"/>
  <c r="D95" i="19"/>
  <c r="D94" i="19"/>
  <c r="D93" i="19"/>
  <c r="D92" i="19"/>
  <c r="F91" i="19"/>
  <c r="E91" i="19"/>
  <c r="D91" i="19" s="1"/>
  <c r="C91" i="19"/>
  <c r="E90" i="19"/>
  <c r="C90" i="19"/>
  <c r="H89" i="19"/>
  <c r="G89" i="19"/>
  <c r="D89" i="19"/>
  <c r="F88" i="19"/>
  <c r="H88" i="19" s="1"/>
  <c r="E88" i="19"/>
  <c r="G88" i="19" s="1"/>
  <c r="D88" i="19"/>
  <c r="C88" i="19"/>
  <c r="F87" i="19"/>
  <c r="H87" i="19" s="1"/>
  <c r="E87" i="19"/>
  <c r="G87" i="19" s="1"/>
  <c r="D87" i="19"/>
  <c r="C87" i="19"/>
  <c r="F85" i="19"/>
  <c r="E85" i="19"/>
  <c r="D85" i="19"/>
  <c r="H84" i="19"/>
  <c r="G84" i="19"/>
  <c r="D84" i="19"/>
  <c r="F83" i="19"/>
  <c r="H83" i="19" s="1"/>
  <c r="E83" i="19"/>
  <c r="G83" i="19" s="1"/>
  <c r="D83" i="19"/>
  <c r="C83" i="19"/>
  <c r="F82" i="19"/>
  <c r="H82" i="19" s="1"/>
  <c r="E82" i="19"/>
  <c r="G82" i="19" s="1"/>
  <c r="D82" i="19"/>
  <c r="D78" i="19" s="1"/>
  <c r="C82" i="19"/>
  <c r="H81" i="19"/>
  <c r="D81" i="19"/>
  <c r="G81" i="19" s="1"/>
  <c r="F80" i="19"/>
  <c r="H80" i="19" s="1"/>
  <c r="E80" i="19"/>
  <c r="D80" i="19" s="1"/>
  <c r="G80" i="19" s="1"/>
  <c r="C80" i="19"/>
  <c r="F79" i="19"/>
  <c r="H79" i="19" s="1"/>
  <c r="E79" i="19"/>
  <c r="C79" i="19"/>
  <c r="E78" i="19"/>
  <c r="G78" i="19" s="1"/>
  <c r="C78" i="19"/>
  <c r="H77" i="19"/>
  <c r="G77" i="19"/>
  <c r="D77" i="19"/>
  <c r="F76" i="19"/>
  <c r="E76" i="19"/>
  <c r="D76" i="19"/>
  <c r="C76" i="19"/>
  <c r="F75" i="19"/>
  <c r="H75" i="19" s="1"/>
  <c r="E75" i="19"/>
  <c r="G75" i="19" s="1"/>
  <c r="D75" i="19"/>
  <c r="C75" i="19"/>
  <c r="F74" i="19"/>
  <c r="H74" i="19" s="1"/>
  <c r="E74" i="19"/>
  <c r="G74" i="19" s="1"/>
  <c r="D74" i="19"/>
  <c r="C74" i="19"/>
  <c r="D73" i="19"/>
  <c r="D72" i="19"/>
  <c r="D71" i="19"/>
  <c r="H70" i="19"/>
  <c r="D70" i="19"/>
  <c r="F69" i="19"/>
  <c r="H69" i="19" s="1"/>
  <c r="E69" i="19"/>
  <c r="C69" i="19"/>
  <c r="F68" i="19"/>
  <c r="H68" i="19" s="1"/>
  <c r="E68" i="19"/>
  <c r="C68" i="19"/>
  <c r="H67" i="19"/>
  <c r="G67" i="19"/>
  <c r="D67" i="19"/>
  <c r="F66" i="19"/>
  <c r="H66" i="19" s="1"/>
  <c r="E66" i="19"/>
  <c r="G66" i="19" s="1"/>
  <c r="D66" i="19"/>
  <c r="C66" i="19"/>
  <c r="D65" i="19"/>
  <c r="F64" i="19"/>
  <c r="E64" i="19"/>
  <c r="D64" i="19" s="1"/>
  <c r="D61" i="19" s="1"/>
  <c r="C64" i="19"/>
  <c r="C61" i="19" s="1"/>
  <c r="C58" i="19" s="1"/>
  <c r="C57" i="19" s="1"/>
  <c r="H63" i="19"/>
  <c r="G63" i="19"/>
  <c r="D63" i="19"/>
  <c r="F62" i="19"/>
  <c r="H62" i="19" s="1"/>
  <c r="E62" i="19"/>
  <c r="G62" i="19" s="1"/>
  <c r="D62" i="19"/>
  <c r="C62" i="19"/>
  <c r="F61" i="19"/>
  <c r="H60" i="19"/>
  <c r="D60" i="19"/>
  <c r="G60" i="19" s="1"/>
  <c r="F59" i="19"/>
  <c r="H59" i="19" s="1"/>
  <c r="E59" i="19"/>
  <c r="C59" i="19"/>
  <c r="H56" i="19"/>
  <c r="G56" i="19"/>
  <c r="D56" i="19"/>
  <c r="H55" i="19"/>
  <c r="D55" i="19"/>
  <c r="G55" i="19" s="1"/>
  <c r="H54" i="19"/>
  <c r="G54" i="19"/>
  <c r="D54" i="19"/>
  <c r="F53" i="19"/>
  <c r="H53" i="19" s="1"/>
  <c r="E53" i="19"/>
  <c r="G53" i="19" s="1"/>
  <c r="D53" i="19"/>
  <c r="C53" i="19"/>
  <c r="F52" i="19"/>
  <c r="H52" i="19" s="1"/>
  <c r="E52" i="19"/>
  <c r="G52" i="19" s="1"/>
  <c r="D52" i="19"/>
  <c r="C52" i="19"/>
  <c r="H51" i="19"/>
  <c r="D51" i="19"/>
  <c r="G51" i="19" s="1"/>
  <c r="F50" i="19"/>
  <c r="H50" i="19" s="1"/>
  <c r="E50" i="19"/>
  <c r="C50" i="19"/>
  <c r="E49" i="19"/>
  <c r="C49" i="19"/>
  <c r="H48" i="19"/>
  <c r="G48" i="19"/>
  <c r="D48" i="19"/>
  <c r="F47" i="19"/>
  <c r="H47" i="19" s="1"/>
  <c r="E47" i="19"/>
  <c r="G47" i="19" s="1"/>
  <c r="D47" i="19"/>
  <c r="C47" i="19"/>
  <c r="F46" i="19"/>
  <c r="H46" i="19" s="1"/>
  <c r="E46" i="19"/>
  <c r="G46" i="19" s="1"/>
  <c r="D46" i="19"/>
  <c r="C46" i="19"/>
  <c r="H45" i="19"/>
  <c r="D45" i="19"/>
  <c r="G45" i="19" s="1"/>
  <c r="H44" i="19"/>
  <c r="G44" i="19"/>
  <c r="D44" i="19"/>
  <c r="F43" i="19"/>
  <c r="H43" i="19" s="1"/>
  <c r="E43" i="19"/>
  <c r="G43" i="19" s="1"/>
  <c r="D43" i="19"/>
  <c r="C43" i="19"/>
  <c r="H42" i="19"/>
  <c r="D42" i="19"/>
  <c r="G42" i="19" s="1"/>
  <c r="F41" i="19"/>
  <c r="H41" i="19" s="1"/>
  <c r="D41" i="19"/>
  <c r="G41" i="19" s="1"/>
  <c r="F40" i="19"/>
  <c r="H40" i="19" s="1"/>
  <c r="E40" i="19"/>
  <c r="C40" i="19"/>
  <c r="E39" i="19"/>
  <c r="C39" i="19"/>
  <c r="C15" i="19" s="1"/>
  <c r="D38" i="19"/>
  <c r="E37" i="19"/>
  <c r="D37" i="19"/>
  <c r="H36" i="19"/>
  <c r="D36" i="19"/>
  <c r="F35" i="19"/>
  <c r="H35" i="19" s="1"/>
  <c r="E35" i="19"/>
  <c r="G35" i="19" s="1"/>
  <c r="D35" i="19"/>
  <c r="C35" i="19"/>
  <c r="F34" i="19"/>
  <c r="D34" i="19"/>
  <c r="F33" i="19"/>
  <c r="H33" i="19" s="1"/>
  <c r="E33" i="19"/>
  <c r="G33" i="19" s="1"/>
  <c r="D33" i="19"/>
  <c r="C33" i="19"/>
  <c r="E32" i="19"/>
  <c r="H31" i="19"/>
  <c r="D31" i="19"/>
  <c r="G31" i="19" s="1"/>
  <c r="H30" i="19"/>
  <c r="G30" i="19"/>
  <c r="D30" i="19"/>
  <c r="F29" i="19"/>
  <c r="C29" i="19"/>
  <c r="F28" i="19"/>
  <c r="C28" i="19"/>
  <c r="D27" i="19"/>
  <c r="F26" i="19"/>
  <c r="E26" i="19"/>
  <c r="D26" i="19" s="1"/>
  <c r="D25" i="19"/>
  <c r="D24" i="19"/>
  <c r="F23" i="19"/>
  <c r="C23" i="19"/>
  <c r="F22" i="19"/>
  <c r="C22" i="19"/>
  <c r="H21" i="19"/>
  <c r="D21" i="19"/>
  <c r="G21" i="19" s="1"/>
  <c r="H20" i="19"/>
  <c r="G20" i="19"/>
  <c r="D20" i="19"/>
  <c r="H19" i="19"/>
  <c r="D19" i="19"/>
  <c r="G19" i="19" s="1"/>
  <c r="H18" i="19"/>
  <c r="G18" i="19"/>
  <c r="D18" i="19"/>
  <c r="F17" i="19"/>
  <c r="H17" i="19" s="1"/>
  <c r="E17" i="19"/>
  <c r="G17" i="19" s="1"/>
  <c r="D17" i="19"/>
  <c r="C17" i="19"/>
  <c r="F16" i="19"/>
  <c r="H16" i="19" s="1"/>
  <c r="E16" i="19"/>
  <c r="G16" i="19" s="1"/>
  <c r="D16" i="19"/>
  <c r="C16" i="19"/>
  <c r="D213" i="18"/>
  <c r="D212" i="18"/>
  <c r="E211" i="18"/>
  <c r="D211" i="18" s="1"/>
  <c r="D210" i="18"/>
  <c r="E209" i="18"/>
  <c r="D209" i="18" s="1"/>
  <c r="D208" i="18"/>
  <c r="E207" i="18"/>
  <c r="D207" i="18" s="1"/>
  <c r="D206" i="18"/>
  <c r="E205" i="18"/>
  <c r="D205" i="18"/>
  <c r="D204" i="18"/>
  <c r="E203" i="18"/>
  <c r="D203" i="18" s="1"/>
  <c r="C203" i="18"/>
  <c r="C202" i="18"/>
  <c r="D202" i="18" s="1"/>
  <c r="E201" i="18"/>
  <c r="D201" i="18"/>
  <c r="E200" i="18"/>
  <c r="D200" i="18" s="1"/>
  <c r="C200" i="18"/>
  <c r="D199" i="18"/>
  <c r="E198" i="18"/>
  <c r="D198" i="18"/>
  <c r="C198" i="18"/>
  <c r="D197" i="18"/>
  <c r="E196" i="18"/>
  <c r="C196" i="18"/>
  <c r="D195" i="18"/>
  <c r="E194" i="18"/>
  <c r="C194" i="18"/>
  <c r="D194" i="18" s="1"/>
  <c r="D193" i="18"/>
  <c r="E192" i="18"/>
  <c r="D192" i="18" s="1"/>
  <c r="C192" i="18"/>
  <c r="D191" i="18"/>
  <c r="E190" i="18"/>
  <c r="D190" i="18"/>
  <c r="C190" i="18"/>
  <c r="D189" i="18"/>
  <c r="E188" i="18"/>
  <c r="D188" i="18"/>
  <c r="C188" i="18"/>
  <c r="D187" i="18"/>
  <c r="E186" i="18"/>
  <c r="D186" i="18"/>
  <c r="C186" i="18"/>
  <c r="D184" i="18"/>
  <c r="C184" i="18"/>
  <c r="D183" i="18"/>
  <c r="C182" i="18"/>
  <c r="D182" i="18" s="1"/>
  <c r="D181" i="18"/>
  <c r="D180" i="18"/>
  <c r="C180" i="18"/>
  <c r="D179" i="18"/>
  <c r="C178" i="18"/>
  <c r="D178" i="18" s="1"/>
  <c r="D177" i="18"/>
  <c r="D176" i="18"/>
  <c r="D175" i="18"/>
  <c r="D174" i="18"/>
  <c r="D173" i="18"/>
  <c r="D172" i="18"/>
  <c r="D171" i="18"/>
  <c r="D170" i="18"/>
  <c r="D169" i="18"/>
  <c r="D168" i="18"/>
  <c r="E167" i="18"/>
  <c r="C167" i="18"/>
  <c r="E166" i="18"/>
  <c r="D166" i="18" s="1"/>
  <c r="C166" i="18"/>
  <c r="D165" i="18"/>
  <c r="E164" i="18"/>
  <c r="D164" i="18"/>
  <c r="C164" i="18"/>
  <c r="D163" i="18"/>
  <c r="E162" i="18"/>
  <c r="D162" i="18"/>
  <c r="C162" i="18"/>
  <c r="D161" i="18"/>
  <c r="E160" i="18"/>
  <c r="D160" i="18"/>
  <c r="C160" i="18"/>
  <c r="D159" i="18"/>
  <c r="E158" i="18"/>
  <c r="D158" i="18"/>
  <c r="C158" i="18"/>
  <c r="D157" i="18"/>
  <c r="E156" i="18"/>
  <c r="D156" i="18"/>
  <c r="C156" i="18"/>
  <c r="D155" i="18"/>
  <c r="E154" i="18"/>
  <c r="D154" i="18"/>
  <c r="C154" i="18"/>
  <c r="D153" i="18"/>
  <c r="E152" i="18"/>
  <c r="D152" i="18"/>
  <c r="C152" i="18"/>
  <c r="D151" i="18"/>
  <c r="E150" i="18"/>
  <c r="D150" i="18"/>
  <c r="C150" i="18"/>
  <c r="D148" i="18"/>
  <c r="D147" i="18"/>
  <c r="D146" i="18"/>
  <c r="D145" i="18"/>
  <c r="D144" i="18"/>
  <c r="D143" i="18"/>
  <c r="D142" i="18"/>
  <c r="E141" i="18"/>
  <c r="D141" i="18" s="1"/>
  <c r="C141" i="18"/>
  <c r="C140" i="18" s="1"/>
  <c r="D139" i="18"/>
  <c r="E138" i="18"/>
  <c r="D138" i="18"/>
  <c r="C138" i="18"/>
  <c r="D137" i="18"/>
  <c r="E136" i="18"/>
  <c r="D136" i="18"/>
  <c r="C136" i="18"/>
  <c r="D135" i="18"/>
  <c r="E134" i="18"/>
  <c r="D134" i="18"/>
  <c r="C134" i="18"/>
  <c r="D133" i="18"/>
  <c r="E132" i="18"/>
  <c r="D132" i="18"/>
  <c r="C132" i="18"/>
  <c r="E131" i="18"/>
  <c r="D131" i="18" s="1"/>
  <c r="C131" i="18"/>
  <c r="D130" i="18"/>
  <c r="E129" i="18"/>
  <c r="D129" i="18" s="1"/>
  <c r="C129" i="18"/>
  <c r="C128" i="18" s="1"/>
  <c r="D127" i="18"/>
  <c r="E126" i="18"/>
  <c r="D126" i="18"/>
  <c r="C126" i="18"/>
  <c r="D125" i="18"/>
  <c r="E124" i="18"/>
  <c r="D124" i="18"/>
  <c r="C124" i="18"/>
  <c r="D123" i="18"/>
  <c r="E122" i="18"/>
  <c r="D122" i="18"/>
  <c r="C122" i="18"/>
  <c r="D121" i="18"/>
  <c r="E120" i="18"/>
  <c r="D120" i="18"/>
  <c r="C120" i="18"/>
  <c r="D119" i="18"/>
  <c r="E118" i="18"/>
  <c r="D118" i="18"/>
  <c r="C118" i="18"/>
  <c r="D116" i="18"/>
  <c r="E115" i="18"/>
  <c r="D115" i="18" s="1"/>
  <c r="C115" i="18"/>
  <c r="D114" i="18"/>
  <c r="E113" i="18"/>
  <c r="D113" i="18" s="1"/>
  <c r="C113" i="18"/>
  <c r="D112" i="18"/>
  <c r="D111" i="18"/>
  <c r="E110" i="18"/>
  <c r="D110" i="18"/>
  <c r="C110" i="18"/>
  <c r="E109" i="18"/>
  <c r="D109" i="18" s="1"/>
  <c r="C109" i="18"/>
  <c r="C108" i="18" s="1"/>
  <c r="E104" i="18"/>
  <c r="C103" i="18"/>
  <c r="D102" i="18"/>
  <c r="E101" i="18"/>
  <c r="D101" i="18"/>
  <c r="C101" i="18"/>
  <c r="D100" i="18"/>
  <c r="E99" i="18"/>
  <c r="D99" i="18"/>
  <c r="C99" i="18"/>
  <c r="D98" i="18"/>
  <c r="D97" i="18"/>
  <c r="D96" i="18"/>
  <c r="D94" i="18" s="1"/>
  <c r="D95" i="18"/>
  <c r="E94" i="18"/>
  <c r="C94" i="18"/>
  <c r="D93" i="18"/>
  <c r="D92" i="18"/>
  <c r="D91" i="18"/>
  <c r="D90" i="18"/>
  <c r="D89" i="18"/>
  <c r="E88" i="18"/>
  <c r="D88" i="18" s="1"/>
  <c r="D87" i="18" s="1"/>
  <c r="C88" i="18"/>
  <c r="C87" i="18" s="1"/>
  <c r="C86" i="18" s="1"/>
  <c r="E85" i="18"/>
  <c r="D85" i="18"/>
  <c r="E84" i="18"/>
  <c r="D84" i="18"/>
  <c r="C84" i="18"/>
  <c r="E82" i="18"/>
  <c r="E75" i="18" s="1"/>
  <c r="D82" i="18"/>
  <c r="D81" i="18"/>
  <c r="E80" i="18"/>
  <c r="D80" i="18"/>
  <c r="E79" i="18"/>
  <c r="D79" i="18"/>
  <c r="C79" i="18"/>
  <c r="E76" i="18"/>
  <c r="D76" i="18"/>
  <c r="C76" i="18"/>
  <c r="D75" i="18"/>
  <c r="C75" i="18"/>
  <c r="D74" i="18"/>
  <c r="E73" i="18"/>
  <c r="D73" i="18"/>
  <c r="E72" i="18"/>
  <c r="D72" i="18"/>
  <c r="C72" i="18"/>
  <c r="E71" i="18"/>
  <c r="D71" i="18" s="1"/>
  <c r="C71" i="18"/>
  <c r="D70" i="18"/>
  <c r="D69" i="18"/>
  <c r="D68" i="18"/>
  <c r="D67" i="18"/>
  <c r="E66" i="18"/>
  <c r="D66" i="18"/>
  <c r="D65" i="18" s="1"/>
  <c r="C66" i="18"/>
  <c r="E65" i="18"/>
  <c r="C65" i="18"/>
  <c r="E63" i="18"/>
  <c r="D63" i="18"/>
  <c r="C63" i="18"/>
  <c r="D62" i="18"/>
  <c r="E61" i="18"/>
  <c r="D61" i="18"/>
  <c r="C61" i="18"/>
  <c r="D60" i="18"/>
  <c r="E59" i="18"/>
  <c r="D59" i="18"/>
  <c r="D58" i="18" s="1"/>
  <c r="D55" i="18" s="1"/>
  <c r="D54" i="18" s="1"/>
  <c r="C59" i="18"/>
  <c r="E58" i="18"/>
  <c r="E55" i="18" s="1"/>
  <c r="C58" i="18"/>
  <c r="C55" i="18" s="1"/>
  <c r="C54" i="18" s="1"/>
  <c r="C57" i="18"/>
  <c r="D57" i="18" s="1"/>
  <c r="E56" i="18"/>
  <c r="D56" i="18"/>
  <c r="D53" i="18"/>
  <c r="D52" i="18"/>
  <c r="D51" i="18"/>
  <c r="E50" i="18"/>
  <c r="D50" i="18"/>
  <c r="C50" i="18"/>
  <c r="E49" i="18"/>
  <c r="D49" i="18"/>
  <c r="C49" i="18"/>
  <c r="D48" i="18"/>
  <c r="E47" i="18"/>
  <c r="D47" i="18"/>
  <c r="D46" i="18" s="1"/>
  <c r="C47" i="18"/>
  <c r="E46" i="18"/>
  <c r="C46" i="18"/>
  <c r="D45" i="18"/>
  <c r="E44" i="18"/>
  <c r="D44" i="18" s="1"/>
  <c r="D43" i="18" s="1"/>
  <c r="C44" i="18"/>
  <c r="C43" i="18" s="1"/>
  <c r="D41" i="18"/>
  <c r="E40" i="18"/>
  <c r="D40" i="18"/>
  <c r="D39" i="18"/>
  <c r="D38" i="18"/>
  <c r="E37" i="18"/>
  <c r="D37" i="18"/>
  <c r="D36" i="18" s="1"/>
  <c r="C37" i="18"/>
  <c r="E36" i="18"/>
  <c r="C36" i="18"/>
  <c r="D35" i="18"/>
  <c r="E34" i="18"/>
  <c r="D34" i="18"/>
  <c r="C33" i="18"/>
  <c r="D32" i="18"/>
  <c r="D30" i="18"/>
  <c r="D29" i="18"/>
  <c r="D28" i="18"/>
  <c r="E27" i="18"/>
  <c r="D27" i="18"/>
  <c r="E26" i="18"/>
  <c r="D26" i="18"/>
  <c r="D25" i="18" s="1"/>
  <c r="C26" i="18"/>
  <c r="E25" i="18"/>
  <c r="C25" i="18"/>
  <c r="D24" i="18"/>
  <c r="D23" i="18"/>
  <c r="D22" i="18"/>
  <c r="D21" i="18"/>
  <c r="E20" i="18"/>
  <c r="D20" i="18"/>
  <c r="C20" i="18"/>
  <c r="E19" i="18"/>
  <c r="D19" i="18" s="1"/>
  <c r="C19" i="18"/>
  <c r="D18" i="18"/>
  <c r="D17" i="18"/>
  <c r="D16" i="18"/>
  <c r="D15" i="18"/>
  <c r="E14" i="18"/>
  <c r="C14" i="18"/>
  <c r="D14" i="18" s="1"/>
  <c r="E13" i="18"/>
  <c r="C13" i="18"/>
  <c r="D13" i="18" s="1"/>
  <c r="D12" i="18" s="1"/>
  <c r="H202" i="19" l="1"/>
  <c r="G204" i="19"/>
  <c r="H206" i="19"/>
  <c r="G208" i="19"/>
  <c r="E197" i="19"/>
  <c r="G187" i="19"/>
  <c r="D195" i="19"/>
  <c r="G195" i="19" s="1"/>
  <c r="H200" i="19"/>
  <c r="G202" i="19"/>
  <c r="H204" i="19"/>
  <c r="G206" i="19"/>
  <c r="H195" i="19"/>
  <c r="H197" i="19"/>
  <c r="G198" i="19"/>
  <c r="H191" i="19"/>
  <c r="G191" i="19"/>
  <c r="F152" i="19"/>
  <c r="N152" i="19" s="1"/>
  <c r="C152" i="19"/>
  <c r="C110" i="19" s="1"/>
  <c r="C109" i="19" s="1"/>
  <c r="D196" i="18"/>
  <c r="D149" i="18"/>
  <c r="C149" i="18"/>
  <c r="D167" i="18"/>
  <c r="E149" i="18"/>
  <c r="G39" i="19"/>
  <c r="H29" i="19"/>
  <c r="C14" i="19"/>
  <c r="D90" i="19"/>
  <c r="H32" i="19"/>
  <c r="E23" i="19"/>
  <c r="E29" i="19"/>
  <c r="D32" i="19"/>
  <c r="G32" i="19" s="1"/>
  <c r="D39" i="19"/>
  <c r="F39" i="19"/>
  <c r="D40" i="19"/>
  <c r="G40" i="19" s="1"/>
  <c r="D49" i="19"/>
  <c r="G49" i="19" s="1"/>
  <c r="F49" i="19"/>
  <c r="H49" i="19" s="1"/>
  <c r="D50" i="19"/>
  <c r="G50" i="19" s="1"/>
  <c r="F58" i="19"/>
  <c r="D59" i="19"/>
  <c r="G59" i="19" s="1"/>
  <c r="E61" i="19"/>
  <c r="D68" i="19"/>
  <c r="G68" i="19" s="1"/>
  <c r="D69" i="19"/>
  <c r="G69" i="19" s="1"/>
  <c r="F78" i="19"/>
  <c r="H78" i="19" s="1"/>
  <c r="D79" i="19"/>
  <c r="G79" i="19" s="1"/>
  <c r="E111" i="19"/>
  <c r="D112" i="19"/>
  <c r="G112" i="19" s="1"/>
  <c r="G118" i="19"/>
  <c r="D121" i="19"/>
  <c r="G125" i="19"/>
  <c r="G134" i="19"/>
  <c r="G155" i="19"/>
  <c r="G163" i="19"/>
  <c r="G139" i="19"/>
  <c r="G185" i="19"/>
  <c r="F120" i="19"/>
  <c r="H120" i="19" s="1"/>
  <c r="D125" i="19"/>
  <c r="D129" i="19"/>
  <c r="G129" i="19" s="1"/>
  <c r="D134" i="19"/>
  <c r="D135" i="19"/>
  <c r="G135" i="19" s="1"/>
  <c r="D139" i="19"/>
  <c r="D143" i="19"/>
  <c r="G143" i="19" s="1"/>
  <c r="D144" i="19"/>
  <c r="G144" i="19" s="1"/>
  <c r="E152" i="19"/>
  <c r="D155" i="19"/>
  <c r="D159" i="19"/>
  <c r="G159" i="19" s="1"/>
  <c r="D163" i="19"/>
  <c r="D167" i="19"/>
  <c r="G167" i="19" s="1"/>
  <c r="D185" i="19"/>
  <c r="D189" i="19"/>
  <c r="G189" i="19" s="1"/>
  <c r="D193" i="19"/>
  <c r="G193" i="19" s="1"/>
  <c r="D200" i="19"/>
  <c r="D197" i="19" s="1"/>
  <c r="G197" i="19" s="1"/>
  <c r="C42" i="18"/>
  <c r="D42" i="18" s="1"/>
  <c r="C12" i="18"/>
  <c r="C11" i="18" s="1"/>
  <c r="C107" i="18"/>
  <c r="C106" i="18" s="1"/>
  <c r="C105" i="18" s="1"/>
  <c r="C117" i="18"/>
  <c r="E43" i="18"/>
  <c r="E12" i="18" s="1"/>
  <c r="E87" i="18"/>
  <c r="E54" i="18" s="1"/>
  <c r="E103" i="18"/>
  <c r="D103" i="18" s="1"/>
  <c r="E108" i="18"/>
  <c r="E128" i="18"/>
  <c r="D128" i="18" s="1"/>
  <c r="E140" i="18"/>
  <c r="H152" i="19" l="1"/>
  <c r="C13" i="19"/>
  <c r="G200" i="19"/>
  <c r="D120" i="19"/>
  <c r="G120" i="19" s="1"/>
  <c r="H39" i="19"/>
  <c r="F15" i="19"/>
  <c r="G121" i="19"/>
  <c r="D111" i="19"/>
  <c r="E110" i="19"/>
  <c r="G111" i="19"/>
  <c r="E58" i="19"/>
  <c r="G61" i="19"/>
  <c r="H58" i="19"/>
  <c r="F57" i="19"/>
  <c r="E28" i="19"/>
  <c r="D29" i="19"/>
  <c r="D28" i="19" s="1"/>
  <c r="H111" i="19"/>
  <c r="H61" i="19"/>
  <c r="D152" i="19"/>
  <c r="G152" i="19" s="1"/>
  <c r="M152" i="19"/>
  <c r="F110" i="19"/>
  <c r="D23" i="19"/>
  <c r="E22" i="19"/>
  <c r="D22" i="19" s="1"/>
  <c r="D108" i="18"/>
  <c r="C10" i="18"/>
  <c r="E11" i="18"/>
  <c r="D140" i="18"/>
  <c r="D117" i="18" s="1"/>
  <c r="E117" i="18"/>
  <c r="E107" i="18" s="1"/>
  <c r="E106" i="18" s="1"/>
  <c r="D105" i="18"/>
  <c r="C104" i="18"/>
  <c r="D104" i="18" s="1"/>
  <c r="G28" i="19" l="1"/>
  <c r="E15" i="19"/>
  <c r="H28" i="19"/>
  <c r="D110" i="19"/>
  <c r="D109" i="19" s="1"/>
  <c r="I111" i="19" s="1"/>
  <c r="I112" i="19" s="1"/>
  <c r="F14" i="19"/>
  <c r="H15" i="19"/>
  <c r="H110" i="19"/>
  <c r="F109" i="19"/>
  <c r="G29" i="19"/>
  <c r="E57" i="19"/>
  <c r="D58" i="19"/>
  <c r="D57" i="19" s="1"/>
  <c r="E109" i="19"/>
  <c r="D11" i="18"/>
  <c r="E10" i="18"/>
  <c r="D10" i="18" s="1"/>
  <c r="D107" i="18"/>
  <c r="D106" i="18" s="1"/>
  <c r="J111" i="19" l="1"/>
  <c r="J112" i="19" s="1"/>
  <c r="G109" i="19"/>
  <c r="G58" i="19"/>
  <c r="K111" i="19"/>
  <c r="K112" i="19" s="1"/>
  <c r="H109" i="19"/>
  <c r="G110" i="19"/>
  <c r="G57" i="19"/>
  <c r="F13" i="19"/>
  <c r="H57" i="19"/>
  <c r="D15" i="19"/>
  <c r="G15" i="19" s="1"/>
  <c r="E14" i="19"/>
  <c r="E13" i="19" l="1"/>
  <c r="D14" i="19"/>
  <c r="J14" i="19" s="1"/>
  <c r="G14" i="19"/>
  <c r="H14" i="19"/>
  <c r="D13" i="19" l="1"/>
  <c r="G13" i="19" s="1"/>
  <c r="H13" i="19"/>
  <c r="K313" i="60" l="1"/>
  <c r="K311" i="60"/>
  <c r="J311" i="60"/>
  <c r="K309" i="60"/>
  <c r="K308" i="60" s="1"/>
  <c r="K307" i="60" s="1"/>
  <c r="K306" i="60" s="1"/>
  <c r="K305" i="60" s="1"/>
  <c r="J309" i="60"/>
  <c r="J308" i="60" s="1"/>
  <c r="J307" i="60" s="1"/>
  <c r="J306" i="60" s="1"/>
  <c r="J305" i="60" s="1"/>
  <c r="K303" i="60"/>
  <c r="J303" i="60"/>
  <c r="J302" i="60" s="1"/>
  <c r="K302" i="60"/>
  <c r="K301" i="60" s="1"/>
  <c r="K300" i="60" s="1"/>
  <c r="K299" i="60" s="1"/>
  <c r="J301" i="60"/>
  <c r="J300" i="60" s="1"/>
  <c r="J299" i="60" s="1"/>
  <c r="K297" i="60"/>
  <c r="J297" i="60"/>
  <c r="J296" i="60" s="1"/>
  <c r="K296" i="60"/>
  <c r="K295" i="60" s="1"/>
  <c r="J295" i="60"/>
  <c r="J294" i="60" s="1"/>
  <c r="J293" i="60" s="1"/>
  <c r="K294" i="60"/>
  <c r="K293" i="60" s="1"/>
  <c r="K291" i="60"/>
  <c r="J291" i="60"/>
  <c r="K290" i="60"/>
  <c r="K289" i="60" s="1"/>
  <c r="K288" i="60" s="1"/>
  <c r="K287" i="60" s="1"/>
  <c r="K286" i="60" s="1"/>
  <c r="J290" i="60"/>
  <c r="J289" i="60" s="1"/>
  <c r="J288" i="60" s="1"/>
  <c r="J287" i="60" s="1"/>
  <c r="J286" i="60" s="1"/>
  <c r="K284" i="60"/>
  <c r="J284" i="60"/>
  <c r="J283" i="60" s="1"/>
  <c r="K283" i="60"/>
  <c r="K282" i="60" s="1"/>
  <c r="J282" i="60"/>
  <c r="K280" i="60"/>
  <c r="J280" i="60"/>
  <c r="J279" i="60" s="1"/>
  <c r="K279" i="60"/>
  <c r="K277" i="60"/>
  <c r="K276" i="60" s="1"/>
  <c r="J277" i="60"/>
  <c r="J276" i="60" s="1"/>
  <c r="J275" i="60" s="1"/>
  <c r="J274" i="60" s="1"/>
  <c r="K275" i="60"/>
  <c r="K274" i="60" s="1"/>
  <c r="K272" i="60"/>
  <c r="J272" i="60"/>
  <c r="K270" i="60"/>
  <c r="J270" i="60"/>
  <c r="K269" i="60"/>
  <c r="K267" i="60"/>
  <c r="K266" i="60" s="1"/>
  <c r="J267" i="60"/>
  <c r="J266" i="60" s="1"/>
  <c r="J265" i="60" s="1"/>
  <c r="K265" i="60"/>
  <c r="K263" i="60"/>
  <c r="K262" i="60" s="1"/>
  <c r="K261" i="60" s="1"/>
  <c r="J263" i="60"/>
  <c r="J262" i="60" s="1"/>
  <c r="J261" i="60" s="1"/>
  <c r="K258" i="60"/>
  <c r="J258" i="60"/>
  <c r="J257" i="60" s="1"/>
  <c r="K257" i="60"/>
  <c r="K256" i="60" s="1"/>
  <c r="J256" i="60"/>
  <c r="K253" i="60"/>
  <c r="K224" i="60"/>
  <c r="K223" i="60" s="1"/>
  <c r="J224" i="60"/>
  <c r="J223" i="60" s="1"/>
  <c r="K215" i="60"/>
  <c r="J215" i="60"/>
  <c r="K214" i="60"/>
  <c r="K213" i="60" s="1"/>
  <c r="K210" i="60"/>
  <c r="K209" i="60" s="1"/>
  <c r="K208" i="60" s="1"/>
  <c r="K202" i="60" s="1"/>
  <c r="K201" i="60" s="1"/>
  <c r="J210" i="60"/>
  <c r="J209" i="60"/>
  <c r="J208" i="60" s="1"/>
  <c r="K206" i="60"/>
  <c r="J206" i="60"/>
  <c r="K204" i="60"/>
  <c r="K203" i="60" s="1"/>
  <c r="J204" i="60"/>
  <c r="J203" i="60" s="1"/>
  <c r="K199" i="60"/>
  <c r="J199" i="60"/>
  <c r="J198" i="60" s="1"/>
  <c r="K198" i="60"/>
  <c r="K197" i="60" s="1"/>
  <c r="K196" i="60" s="1"/>
  <c r="J197" i="60"/>
  <c r="J196" i="60" s="1"/>
  <c r="J195" i="60"/>
  <c r="J194" i="60" s="1"/>
  <c r="K192" i="60"/>
  <c r="J192" i="60"/>
  <c r="K190" i="60"/>
  <c r="J190" i="60"/>
  <c r="K188" i="60"/>
  <c r="J188" i="60"/>
  <c r="K186" i="60"/>
  <c r="J186" i="60"/>
  <c r="K183" i="60"/>
  <c r="J183" i="60"/>
  <c r="K180" i="60"/>
  <c r="J180" i="60"/>
  <c r="K179" i="60"/>
  <c r="K178" i="60" s="1"/>
  <c r="J178" i="60"/>
  <c r="K171" i="60"/>
  <c r="J171" i="60"/>
  <c r="K167" i="60"/>
  <c r="J167" i="60"/>
  <c r="J166" i="60" s="1"/>
  <c r="K166" i="60"/>
  <c r="K165" i="60" s="1"/>
  <c r="J165" i="60"/>
  <c r="K162" i="60"/>
  <c r="K161" i="60" s="1"/>
  <c r="J162" i="60"/>
  <c r="J161" i="60" s="1"/>
  <c r="J160" i="60" s="1"/>
  <c r="J159" i="60" s="1"/>
  <c r="K160" i="60"/>
  <c r="K159" i="60" s="1"/>
  <c r="K156" i="60"/>
  <c r="J156" i="60"/>
  <c r="K154" i="60"/>
  <c r="K153" i="60" s="1"/>
  <c r="J154" i="60"/>
  <c r="J153" i="60" s="1"/>
  <c r="J152" i="60" s="1"/>
  <c r="J151" i="60" s="1"/>
  <c r="K152" i="60"/>
  <c r="K151" i="60" s="1"/>
  <c r="K149" i="60"/>
  <c r="J149" i="60"/>
  <c r="K144" i="60"/>
  <c r="J144" i="60"/>
  <c r="K142" i="60"/>
  <c r="K141" i="60" s="1"/>
  <c r="K140" i="60" s="1"/>
  <c r="J142" i="60"/>
  <c r="J141" i="60" s="1"/>
  <c r="J140" i="60" s="1"/>
  <c r="K137" i="60"/>
  <c r="J137" i="60"/>
  <c r="J136" i="60" s="1"/>
  <c r="K136" i="60"/>
  <c r="K135" i="60" s="1"/>
  <c r="J135" i="60"/>
  <c r="K126" i="60"/>
  <c r="J126" i="60"/>
  <c r="J125" i="60" s="1"/>
  <c r="K125" i="60"/>
  <c r="K124" i="60" s="1"/>
  <c r="J124" i="60"/>
  <c r="K122" i="60"/>
  <c r="J122" i="60"/>
  <c r="K120" i="60"/>
  <c r="J120" i="60"/>
  <c r="J119" i="60" s="1"/>
  <c r="K119" i="60"/>
  <c r="K118" i="60" s="1"/>
  <c r="J118" i="60"/>
  <c r="K114" i="60"/>
  <c r="J114" i="60"/>
  <c r="K111" i="60"/>
  <c r="K110" i="60" s="1"/>
  <c r="K109" i="60" s="1"/>
  <c r="K108" i="60" s="1"/>
  <c r="J111" i="60"/>
  <c r="J110" i="60"/>
  <c r="J109" i="60" s="1"/>
  <c r="J108" i="60" s="1"/>
  <c r="K106" i="60"/>
  <c r="J106" i="60"/>
  <c r="J105" i="60" s="1"/>
  <c r="K105" i="60"/>
  <c r="K104" i="60" s="1"/>
  <c r="J104" i="60"/>
  <c r="K101" i="60"/>
  <c r="J101" i="60"/>
  <c r="K99" i="60"/>
  <c r="J99" i="60"/>
  <c r="K97" i="60"/>
  <c r="K96" i="60" s="1"/>
  <c r="K95" i="60" s="1"/>
  <c r="K94" i="60" s="1"/>
  <c r="J97" i="60"/>
  <c r="J96" i="60" s="1"/>
  <c r="J95" i="60" s="1"/>
  <c r="J94" i="60" s="1"/>
  <c r="K91" i="60"/>
  <c r="K90" i="60" s="1"/>
  <c r="K89" i="60" s="1"/>
  <c r="K88" i="60" s="1"/>
  <c r="J91" i="60"/>
  <c r="J90" i="60"/>
  <c r="J89" i="60" s="1"/>
  <c r="J88" i="60" s="1"/>
  <c r="K85" i="60"/>
  <c r="K84" i="60" s="1"/>
  <c r="K83" i="60" s="1"/>
  <c r="K82" i="60" s="1"/>
  <c r="K81" i="60" s="1"/>
  <c r="J85" i="60"/>
  <c r="J84" i="60" s="1"/>
  <c r="J83" i="60" s="1"/>
  <c r="J82" i="60" s="1"/>
  <c r="J81" i="60" s="1"/>
  <c r="K76" i="60"/>
  <c r="K75" i="60"/>
  <c r="J75" i="60"/>
  <c r="K73" i="60"/>
  <c r="J73" i="60"/>
  <c r="K70" i="60"/>
  <c r="J70" i="60"/>
  <c r="K68" i="60"/>
  <c r="J68" i="60"/>
  <c r="K67" i="60"/>
  <c r="K66" i="60" s="1"/>
  <c r="K64" i="60"/>
  <c r="J64" i="60"/>
  <c r="J63" i="60" s="1"/>
  <c r="K63" i="60"/>
  <c r="K62" i="60" s="1"/>
  <c r="J62" i="60"/>
  <c r="K58" i="60"/>
  <c r="J58" i="60"/>
  <c r="K57" i="60"/>
  <c r="K56" i="60" s="1"/>
  <c r="J57" i="60"/>
  <c r="J56" i="60" s="1"/>
  <c r="K49" i="60"/>
  <c r="K48" i="60" s="1"/>
  <c r="J49" i="60"/>
  <c r="J48" i="60" s="1"/>
  <c r="K45" i="60"/>
  <c r="J45" i="60"/>
  <c r="K41" i="60"/>
  <c r="K37" i="60" s="1"/>
  <c r="J41" i="60"/>
  <c r="K39" i="60"/>
  <c r="K38" i="60" s="1"/>
  <c r="J39" i="60"/>
  <c r="J38" i="60"/>
  <c r="J37" i="60"/>
  <c r="K36" i="60"/>
  <c r="K33" i="60"/>
  <c r="K29" i="60"/>
  <c r="K28" i="60" s="1"/>
  <c r="J29" i="60"/>
  <c r="J28" i="60"/>
  <c r="K26" i="60"/>
  <c r="J26" i="60"/>
  <c r="J25" i="60" s="1"/>
  <c r="J24" i="60" s="1"/>
  <c r="K25" i="60"/>
  <c r="K22" i="60"/>
  <c r="J22" i="60"/>
  <c r="K17" i="60"/>
  <c r="J17" i="60"/>
  <c r="K15" i="60"/>
  <c r="K14" i="60" s="1"/>
  <c r="K13" i="60" s="1"/>
  <c r="J15" i="60"/>
  <c r="K11" i="60"/>
  <c r="K10" i="60" s="1"/>
  <c r="K9" i="60" s="1"/>
  <c r="J11" i="60"/>
  <c r="J10" i="60"/>
  <c r="J9" i="60" s="1"/>
  <c r="J14" i="60" l="1"/>
  <c r="J13" i="60" s="1"/>
  <c r="J134" i="60"/>
  <c r="J202" i="60"/>
  <c r="J201" i="60" s="1"/>
  <c r="J214" i="60"/>
  <c r="J213" i="60" s="1"/>
  <c r="K260" i="60"/>
  <c r="K255" i="60" s="1"/>
  <c r="K248" i="60" s="1"/>
  <c r="K247" i="60" s="1"/>
  <c r="K246" i="60" s="1"/>
  <c r="K245" i="60" s="1"/>
  <c r="K244" i="60" s="1"/>
  <c r="K243" i="60" s="1"/>
  <c r="K242" i="60" s="1"/>
  <c r="J87" i="60"/>
  <c r="J47" i="60"/>
  <c r="K134" i="60"/>
  <c r="K24" i="60"/>
  <c r="K113" i="60"/>
  <c r="K103" i="60" s="1"/>
  <c r="K47" i="60"/>
  <c r="J67" i="60"/>
  <c r="J66" i="60" s="1"/>
  <c r="K87" i="60"/>
  <c r="J170" i="60"/>
  <c r="J169" i="60" s="1"/>
  <c r="J164" i="60" s="1"/>
  <c r="K195" i="60"/>
  <c r="K194" i="60" s="1"/>
  <c r="K170" i="60" s="1"/>
  <c r="K169" i="60" s="1"/>
  <c r="K164" i="60" s="1"/>
  <c r="K158" i="60" s="1"/>
  <c r="J238" i="60"/>
  <c r="J113" i="60"/>
  <c r="J103" i="60" s="1"/>
  <c r="J269" i="60"/>
  <c r="J260" i="60" s="1"/>
  <c r="J255" i="60" s="1"/>
  <c r="J248" i="60" s="1"/>
  <c r="J247" i="60" s="1"/>
  <c r="J246" i="60" s="1"/>
  <c r="J245" i="60" s="1"/>
  <c r="J244" i="60" s="1"/>
  <c r="J243" i="60" s="1"/>
  <c r="J242" i="60" s="1"/>
  <c r="M11" i="56"/>
  <c r="M10" i="56"/>
  <c r="B11" i="25"/>
  <c r="B12" i="25"/>
  <c r="K8" i="60" l="1"/>
  <c r="J158" i="60"/>
  <c r="J8" i="60"/>
  <c r="K238" i="60"/>
  <c r="K237" i="60" s="1"/>
  <c r="K235" i="60" s="1"/>
  <c r="K234" i="60" s="1"/>
  <c r="K233" i="60" s="1"/>
  <c r="K232" i="60" s="1"/>
  <c r="K231" i="60" s="1"/>
  <c r="J237" i="60"/>
  <c r="J235" i="60" s="1"/>
  <c r="J234" i="60" s="1"/>
  <c r="J233" i="60" s="1"/>
  <c r="J232" i="60" s="1"/>
  <c r="J231" i="60" s="1"/>
  <c r="J133" i="60"/>
  <c r="K133" i="60" l="1"/>
  <c r="K132" i="60" s="1"/>
  <c r="K131" i="60" s="1"/>
  <c r="K130" i="60" s="1"/>
  <c r="K129" i="60" s="1"/>
  <c r="K128" i="60" s="1"/>
  <c r="K314" i="60" s="1"/>
  <c r="K315" i="60" s="1"/>
  <c r="K316" i="60" s="1"/>
  <c r="J132" i="60"/>
  <c r="J131" i="60" s="1"/>
  <c r="J130" i="60" s="1"/>
  <c r="J129" i="60" s="1"/>
  <c r="J128" i="60" s="1"/>
  <c r="J314" i="60" s="1"/>
  <c r="J315" i="60" s="1"/>
  <c r="J316" i="60" s="1"/>
  <c r="T13" i="32"/>
  <c r="I10" i="32"/>
  <c r="N10" i="32"/>
  <c r="O10" i="32"/>
  <c r="P10" i="32"/>
  <c r="Q10" i="32"/>
  <c r="I10" i="31"/>
  <c r="N10" i="31"/>
  <c r="O10" i="31"/>
  <c r="P10" i="31"/>
  <c r="M10" i="32" l="1"/>
  <c r="M10" i="31"/>
  <c r="F11" i="57" l="1"/>
  <c r="F8" i="57"/>
  <c r="H7" i="57"/>
  <c r="I7" i="57" s="1"/>
  <c r="J7" i="57" s="1"/>
  <c r="K7" i="57" s="1"/>
  <c r="L7" i="57" s="1"/>
  <c r="M7" i="57" s="1"/>
  <c r="N7" i="57" s="1"/>
  <c r="O7" i="57" s="1"/>
  <c r="D14" i="54"/>
  <c r="C14" i="54"/>
  <c r="G17" i="57" l="1"/>
  <c r="F17" i="57"/>
  <c r="G16" i="57"/>
  <c r="C11" i="36" l="1"/>
  <c r="B11" i="36" s="1"/>
  <c r="B13" i="25" l="1"/>
  <c r="B9" i="25"/>
  <c r="B15" i="25" s="1"/>
  <c r="T14" i="32"/>
  <c r="S13" i="32"/>
  <c r="S14" i="32" s="1"/>
  <c r="R13" i="32"/>
  <c r="R14" i="32" s="1"/>
  <c r="L13" i="32"/>
  <c r="L14" i="32" s="1"/>
  <c r="K13" i="32"/>
  <c r="K14" i="32" s="1"/>
  <c r="J13" i="32"/>
  <c r="J14" i="32" s="1"/>
  <c r="H13" i="32"/>
  <c r="H14" i="32" s="1"/>
  <c r="G13" i="32"/>
  <c r="G14" i="32" s="1"/>
  <c r="F13" i="32"/>
  <c r="F14" i="32" s="1"/>
  <c r="Q12" i="32"/>
  <c r="P12" i="32"/>
  <c r="M12" i="32" s="1"/>
  <c r="O12" i="32"/>
  <c r="N12" i="32"/>
  <c r="M13" i="32" s="1"/>
  <c r="I12" i="32"/>
  <c r="E12" i="32"/>
  <c r="Q11" i="32"/>
  <c r="P11" i="32"/>
  <c r="O11" i="32"/>
  <c r="N11" i="32"/>
  <c r="I11" i="32"/>
  <c r="E11" i="32"/>
  <c r="Q9" i="32"/>
  <c r="Q13" i="32" s="1"/>
  <c r="Q14" i="32" s="1"/>
  <c r="P9" i="32"/>
  <c r="O9" i="32"/>
  <c r="O13" i="32" s="1"/>
  <c r="O14" i="32" s="1"/>
  <c r="N9" i="32"/>
  <c r="M9" i="32"/>
  <c r="I9" i="32"/>
  <c r="I13" i="32" s="1"/>
  <c r="I14" i="32" s="1"/>
  <c r="E9" i="32"/>
  <c r="E13" i="32" s="1"/>
  <c r="E14" i="32" s="1"/>
  <c r="L13" i="31"/>
  <c r="L14" i="31" s="1"/>
  <c r="K13" i="31"/>
  <c r="K14" i="31" s="1"/>
  <c r="J13" i="31"/>
  <c r="J14" i="31" s="1"/>
  <c r="H13" i="31"/>
  <c r="H14" i="31" s="1"/>
  <c r="G13" i="31"/>
  <c r="G14" i="31" s="1"/>
  <c r="F13" i="31"/>
  <c r="F14" i="31" s="1"/>
  <c r="P12" i="31"/>
  <c r="O12" i="31"/>
  <c r="N12" i="31"/>
  <c r="I12" i="31"/>
  <c r="E12" i="31"/>
  <c r="P11" i="31"/>
  <c r="O11" i="31"/>
  <c r="N11" i="31"/>
  <c r="I11" i="31"/>
  <c r="E11" i="31"/>
  <c r="P9" i="31"/>
  <c r="O9" i="31"/>
  <c r="O13" i="31" s="1"/>
  <c r="O14" i="31" s="1"/>
  <c r="N9" i="31"/>
  <c r="N13" i="31" s="1"/>
  <c r="N14" i="31" s="1"/>
  <c r="I9" i="31"/>
  <c r="I13" i="31" s="1"/>
  <c r="I14" i="31" s="1"/>
  <c r="E9" i="31"/>
  <c r="E13" i="31" s="1"/>
  <c r="E14" i="31" s="1"/>
  <c r="P13" i="31" l="1"/>
  <c r="P14" i="31" s="1"/>
  <c r="N13" i="32"/>
  <c r="N14" i="32" s="1"/>
  <c r="P13" i="32"/>
  <c r="P14" i="32" s="1"/>
  <c r="M12" i="31"/>
  <c r="M11" i="31"/>
  <c r="M14" i="32"/>
  <c r="M11" i="32"/>
  <c r="M9" i="31"/>
  <c r="M13" i="31" s="1"/>
  <c r="M14" i="31" s="1"/>
  <c r="E10" i="7" l="1"/>
  <c r="C11" i="7"/>
  <c r="J15" i="2"/>
  <c r="D10" i="7" s="1"/>
  <c r="J17" i="2"/>
  <c r="J22" i="2"/>
  <c r="E11" i="7" s="1"/>
  <c r="J20" i="2"/>
  <c r="D11" i="7" s="1"/>
  <c r="J12" i="2"/>
  <c r="J10" i="2"/>
  <c r="J9" i="2" s="1"/>
  <c r="C23" i="2"/>
  <c r="C22" i="2" s="1"/>
  <c r="C20" i="2"/>
  <c r="C19" i="2" s="1"/>
  <c r="C17" i="2"/>
  <c r="C10" i="7" s="1"/>
  <c r="C8" i="7" s="1"/>
  <c r="C15" i="2"/>
  <c r="B10" i="7" s="1"/>
  <c r="C12" i="2"/>
  <c r="C10" i="2"/>
  <c r="C9" i="2" s="1"/>
  <c r="C14" i="1"/>
  <c r="C21" i="1"/>
  <c r="C9" i="8" s="1"/>
  <c r="C19" i="1"/>
  <c r="C16" i="1"/>
  <c r="C8" i="8" s="1"/>
  <c r="C11" i="1"/>
  <c r="C9" i="1"/>
  <c r="C8" i="1" s="1"/>
  <c r="D8" i="7" l="1"/>
  <c r="E8" i="7"/>
  <c r="C14" i="2"/>
  <c r="B11" i="7"/>
  <c r="B8" i="7" s="1"/>
  <c r="C13" i="1"/>
  <c r="C6" i="8"/>
  <c r="B8" i="8"/>
  <c r="B6" i="8" s="1"/>
  <c r="J14" i="2"/>
  <c r="J19" i="2"/>
  <c r="C18" i="1"/>
  <c r="C8" i="2"/>
  <c r="C7" i="2" s="1"/>
  <c r="D8" i="1"/>
  <c r="E8" i="1"/>
  <c r="F8" i="1"/>
  <c r="G8" i="1"/>
  <c r="H8" i="1"/>
  <c r="I8" i="1"/>
  <c r="D18" i="1"/>
  <c r="D21" i="1"/>
  <c r="D20" i="1" s="1"/>
  <c r="D12" i="1"/>
  <c r="D15" i="1"/>
  <c r="D17" i="1"/>
  <c r="E18" i="1"/>
  <c r="E17" i="1" s="1"/>
  <c r="E21" i="1"/>
  <c r="E20" i="1" s="1"/>
  <c r="E19" i="1" s="1"/>
  <c r="E12" i="1"/>
  <c r="E15" i="1"/>
  <c r="F18" i="1"/>
  <c r="F21" i="1"/>
  <c r="F20" i="1" s="1"/>
  <c r="F12" i="1"/>
  <c r="F15" i="1"/>
  <c r="G18" i="1"/>
  <c r="G17" i="1" s="1"/>
  <c r="G21" i="1"/>
  <c r="G20" i="1" s="1"/>
  <c r="G12" i="1"/>
  <c r="G15" i="1"/>
  <c r="H18" i="1"/>
  <c r="H21" i="1"/>
  <c r="H20" i="1" s="1"/>
  <c r="H19" i="1" s="1"/>
  <c r="H12" i="1"/>
  <c r="H15" i="1"/>
  <c r="I18" i="1"/>
  <c r="I17" i="1" s="1"/>
  <c r="I21" i="1"/>
  <c r="I20" i="1" s="1"/>
  <c r="I12" i="1"/>
  <c r="I15" i="1"/>
  <c r="C7" i="1" l="1"/>
  <c r="C6" i="1" s="1"/>
  <c r="J8" i="2"/>
  <c r="J7" i="2" s="1"/>
  <c r="E11" i="1"/>
  <c r="E10" i="1" s="1"/>
  <c r="E9" i="1" s="1"/>
  <c r="H11" i="1"/>
  <c r="H10" i="1" s="1"/>
  <c r="H9" i="1" s="1"/>
  <c r="G14" i="1"/>
  <c r="D14" i="1"/>
  <c r="I14" i="1"/>
  <c r="E14" i="1"/>
  <c r="I19" i="1"/>
  <c r="I11" i="1" s="1"/>
  <c r="I10" i="1" s="1"/>
  <c r="I9" i="1" s="1"/>
  <c r="F19" i="1"/>
  <c r="F11" i="1" s="1"/>
  <c r="F10" i="1" s="1"/>
  <c r="F9" i="1" s="1"/>
  <c r="D19" i="1"/>
  <c r="D11" i="1" s="1"/>
  <c r="D10" i="1" s="1"/>
  <c r="D9" i="1" s="1"/>
  <c r="H17" i="1"/>
  <c r="H14" i="1" s="1"/>
  <c r="H6" i="1" s="1"/>
  <c r="F17" i="1"/>
  <c r="F14" i="1" s="1"/>
  <c r="G19" i="1"/>
  <c r="G11" i="1" s="1"/>
  <c r="G10" i="1" s="1"/>
  <c r="G9" i="1" s="1"/>
  <c r="G6" i="1" l="1"/>
  <c r="D6" i="1"/>
  <c r="E6" i="1"/>
  <c r="I6" i="1"/>
  <c r="F6" i="1"/>
</calcChain>
</file>

<file path=xl/comments1.xml><?xml version="1.0" encoding="utf-8"?>
<comments xmlns="http://schemas.openxmlformats.org/spreadsheetml/2006/main">
  <authors>
    <author>Ba</author>
  </authors>
  <commentList>
    <comment ref="D5" authorId="0">
      <text>
        <r>
          <rPr>
            <b/>
            <sz val="9"/>
            <color indexed="81"/>
            <rFont val="Tahoma"/>
            <family val="2"/>
            <charset val="204"/>
          </rPr>
          <t>Ba: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Ba</author>
  </authors>
  <commentList>
    <comment ref="D5" authorId="0">
      <text>
        <r>
          <rPr>
            <b/>
            <sz val="9"/>
            <color indexed="81"/>
            <rFont val="Tahoma"/>
            <family val="2"/>
            <charset val="204"/>
          </rPr>
          <t>Ba: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Ba</author>
  </authors>
  <commentList>
    <comment ref="D5" authorId="0">
      <text>
        <r>
          <rPr>
            <b/>
            <sz val="9"/>
            <color indexed="81"/>
            <rFont val="Tahoma"/>
            <family val="2"/>
            <charset val="204"/>
          </rPr>
          <t>Ba: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<sst xmlns="http://schemas.openxmlformats.org/spreadsheetml/2006/main" count="4490" uniqueCount="1189">
  <si>
    <t>Дефицит бюджета</t>
  </si>
  <si>
    <t>в том числе:</t>
  </si>
  <si>
    <t>Кредиты кредитных организаций в валюте Российской Федерации</t>
  </si>
  <si>
    <t>Получение кредитов от кредитных организаций в валюте Российской Федерации</t>
  </si>
  <si>
    <t>Погашение кредитов, предоставленных кредитными организациями в валюте Российской Федерации</t>
  </si>
  <si>
    <t>Бюджетные кредиты от других бюджетов бюджетной системы Российской Федерации</t>
  </si>
  <si>
    <t>Погашение бюджетных кредитов, полученных от других бюджетов бюджетной системы Российской Федерации в валюте Российской Федерации</t>
  </si>
  <si>
    <t>Сумма</t>
  </si>
  <si>
    <t>Исполнение государственных и муниципальных гарантий в валюте Российской Федерации</t>
  </si>
  <si>
    <t>(тыс.рублей)</t>
  </si>
  <si>
    <t>Объем привлечения средств</t>
  </si>
  <si>
    <t>Объем средств, направляемых на погашение основной суммы долга</t>
  </si>
  <si>
    <t>Цель гарантирования</t>
  </si>
  <si>
    <t>Общая сумма</t>
  </si>
  <si>
    <t>ИТОГО</t>
  </si>
  <si>
    <t>За счет источников финансирования дефицита бюджета</t>
  </si>
  <si>
    <t>Код бюджетной классификации</t>
  </si>
  <si>
    <t xml:space="preserve">Сумма </t>
  </si>
  <si>
    <t>Виды заимствований</t>
  </si>
  <si>
    <t>За счет расходов   бюджета муниципального образования</t>
  </si>
  <si>
    <t>За счет источников финансирования дефицита республиканского бюджета Республики Алтай</t>
  </si>
  <si>
    <t>За счет расходов муниципального образования</t>
  </si>
  <si>
    <t>Наличие права регрессного требования гаранта к принципалу</t>
  </si>
  <si>
    <t>Возврат бюджетных кредитов, предоставленных юридическим лицам из местных бюджетов  в валюте Российской Федерации</t>
  </si>
  <si>
    <t>Исполнение муниципальных    гарантий муниципальных образований в валюте Российской Феднерации в случае, если исполнение гарантом  муниципальных гарантий ведет к возникновению права регрессного требования гаранта в принципалу, либо обусловлено уступкой гаранту прав требования  бенефициара к принципалу</t>
  </si>
  <si>
    <t>Код главы</t>
  </si>
  <si>
    <t>Код группы, подгруппы, статьи и вида источников</t>
  </si>
  <si>
    <t>Наименование</t>
  </si>
  <si>
    <t>Код доходов</t>
  </si>
  <si>
    <t>Наименование доходов</t>
  </si>
  <si>
    <t>Норматив распределения, %</t>
  </si>
  <si>
    <t>бюджет муниципального района</t>
  </si>
  <si>
    <t>В ЧАСТИ ПОГАШЕНИЯ ЗАДОЛЖЕННОСТИ И ПЕРЕРАСЧЕТОВ ПО ОТМЕНЕННЫМ НАЛОГАМ, СБОРАМ И ИНЫМ ОБЯЗАТЕЛЬНЫМ ПЛАТЕЖАМ</t>
  </si>
  <si>
    <t>В ЧАСТИ ДОХОДОВ ОТ ОКАЗАНИЯ ПЛАТНЫХ УСЛУГ И КОМПЕНСАЦИИ ЗАТРАТ ГОСУДАРСТВА</t>
  </si>
  <si>
    <t>В ЧАСТИ  АДМИНИСТРАТИВНЫХ ПЛАТЕЖЕЙ И СБОРОВ</t>
  </si>
  <si>
    <t>В ЧАСТИ ШТРАФОВ, САНКЦИЙ, ВОЗМЕЩЕНИЯ УЩЕРБА</t>
  </si>
  <si>
    <t>В ЧАСТИ ПРОЧИХ НЕНАЛОГОВЫХ ДОХОДОВ</t>
  </si>
  <si>
    <t>Код  главы администратора</t>
  </si>
  <si>
    <t>Наименование  доходов</t>
  </si>
  <si>
    <t>Изменения (+;-)</t>
  </si>
  <si>
    <t>Сумма с учетом изменений</t>
  </si>
  <si>
    <t>НАЛОГОВЫЕ И НЕНАЛОГОВЫЕ ДОХОДЫ</t>
  </si>
  <si>
    <t>Налог на доходы физических лиц</t>
  </si>
  <si>
    <t>Акцизы по подакцизным товарам (продукции), производимым на территории Российской Федерации</t>
  </si>
  <si>
    <t>Единый налог на вмененный доход для отдельных видов деятельности</t>
  </si>
  <si>
    <t>Единый сельскохозяйственный налог</t>
  </si>
  <si>
    <t xml:space="preserve"> НЕНАЛОГОВЫЕ ДОХОДЫ</t>
  </si>
  <si>
    <t>Другие вопросы в области социальной политики</t>
  </si>
  <si>
    <t>Охрана семьи и детства</t>
  </si>
  <si>
    <t>Социальное обеспечение населения</t>
  </si>
  <si>
    <t>Периодическая печать и издательства</t>
  </si>
  <si>
    <t>Культура</t>
  </si>
  <si>
    <t>Другие вопросы в области образования</t>
  </si>
  <si>
    <t>Молодежная политика и оздоровление детей</t>
  </si>
  <si>
    <t>Общее образование</t>
  </si>
  <si>
    <t>Дошкольное образование</t>
  </si>
  <si>
    <t>Коммунальное хозяйство</t>
  </si>
  <si>
    <t>Жилищное хозяйство</t>
  </si>
  <si>
    <t>Сельское хозяйство и рыболовство</t>
  </si>
  <si>
    <t>Другие общегосударственные вопросы</t>
  </si>
  <si>
    <t>Резервные фонды</t>
  </si>
  <si>
    <t>Наименование показателя</t>
  </si>
  <si>
    <t>№ п/п</t>
  </si>
  <si>
    <t>Наименование показателей</t>
  </si>
  <si>
    <t>3</t>
  </si>
  <si>
    <t>4</t>
  </si>
  <si>
    <t>5</t>
  </si>
  <si>
    <t>Наименование объекта</t>
  </si>
  <si>
    <t>Объем расходов всего</t>
  </si>
  <si>
    <t>за счет местного бюджета</t>
  </si>
  <si>
    <t xml:space="preserve">2016 год </t>
  </si>
  <si>
    <t>2017 год</t>
  </si>
  <si>
    <t>2016 год</t>
  </si>
  <si>
    <t>Другие вопросы в области национальной безопасности и правоохранительной деятельности</t>
  </si>
  <si>
    <t>Другие вопросы в области культуры, кинематографии</t>
  </si>
  <si>
    <t>(тыс. рублей)</t>
  </si>
  <si>
    <t>Программа муниципальных гарантий  муниципального образования "________ района"в валюте Российской Федерации на 2015 год</t>
  </si>
  <si>
    <t xml:space="preserve">Наименование публичного нормативного обязательства </t>
  </si>
  <si>
    <t>Нормативный правовой акт, определяющий публичное нормативное  обязательство</t>
  </si>
  <si>
    <t>Всего</t>
  </si>
  <si>
    <t>в том числе</t>
  </si>
  <si>
    <t>Местные средства</t>
  </si>
  <si>
    <t>2. Общий объем бюджетных ассигнований, предусмотренных на исполнение муниципальных гарантий  муниципального образования "___________ района"  по возможным гарантийным случаям в 2015 году</t>
  </si>
  <si>
    <t>тыс. рублей</t>
  </si>
  <si>
    <t>КОД</t>
  </si>
  <si>
    <t>Наименование программы</t>
  </si>
  <si>
    <t>01</t>
  </si>
  <si>
    <t>02</t>
  </si>
  <si>
    <t>03</t>
  </si>
  <si>
    <t>04</t>
  </si>
  <si>
    <t>05</t>
  </si>
  <si>
    <t>06</t>
  </si>
  <si>
    <t>07</t>
  </si>
  <si>
    <t>08</t>
  </si>
  <si>
    <t>Итого</t>
  </si>
  <si>
    <t>Сумма                            на 2015 год</t>
  </si>
  <si>
    <t>Сумма                            на 2016 год</t>
  </si>
  <si>
    <t>Сумма                            на 2017 год</t>
  </si>
  <si>
    <t>Минимальный налог, зачисляемый в бюджеты субъектов Российской Федерации</t>
  </si>
  <si>
    <t>Налог, взимаемый в связи с применением патентной системы налогообложения</t>
  </si>
  <si>
    <t>бюджеты поселений</t>
  </si>
  <si>
    <t>Дотации бюджетам субъектов Российской Федерации и муниципальных образований</t>
  </si>
  <si>
    <t>Иные межбюджетные трансферты</t>
  </si>
  <si>
    <t>за счет субсидий и иных межбюджетных трансфертов из республиканского бюджета Республики Алтай</t>
  </si>
  <si>
    <t>Показатели</t>
  </si>
  <si>
    <t>Индексы</t>
  </si>
  <si>
    <t>А</t>
  </si>
  <si>
    <t>Б</t>
  </si>
  <si>
    <t>1</t>
  </si>
  <si>
    <t>2</t>
  </si>
  <si>
    <t>Распределение межбюджетных трансфертов бюджетам сельских поселений на 2015 год</t>
  </si>
  <si>
    <t>Распределение межбюджетных трансфертов бюджетам сельских поселений на 2016 год</t>
  </si>
  <si>
    <t>Распределение межбюджетных трансфертов бюджетам сельских поселений на 2017 год</t>
  </si>
  <si>
    <t>Исполнение государственных и муниципальных гарантий в валюте Российской Федерации в случае, если исполнение гарантом государственных и муниципальных гарантий ведет к возникновению права регрессного требования гаранта в принципалу, либо обусловлено уступкой гаранту прав требования  бенефициара к принципалу</t>
  </si>
  <si>
    <t>2016  год</t>
  </si>
  <si>
    <t>Вид заимствований</t>
  </si>
  <si>
    <t>Наименование (категория) принципала</t>
  </si>
  <si>
    <t>Сумма гарантирования, тыс.рублей</t>
  </si>
  <si>
    <t>Проверка финансового состояния принципала</t>
  </si>
  <si>
    <t>Иные условия предоставления муниципальных гарантий</t>
  </si>
  <si>
    <t>1. Перечень муниципальных гарантий муниципального образования "__________________________"  , подлежащих предоставлению в 2015 году</t>
  </si>
  <si>
    <t xml:space="preserve">Исполнение муниципальных гарантий  </t>
  </si>
  <si>
    <t>Объем бюджетных ассигнований на исполнение муниципальных гарантий по возможным гарантийным случаям, тыс.рублей</t>
  </si>
  <si>
    <t>Программа муниципальных гарантий   муниципального образования "_________________"в валюте Российской Федерации на 2016-2017 годы</t>
  </si>
  <si>
    <t>ИТОГО:</t>
  </si>
  <si>
    <t>1. Перечень муниципальных гарантий муниципального образования "_______________________"  , подлежащих предоставлению на 2016 и 2017 годы</t>
  </si>
  <si>
    <t>2. Общий объем бюджетных ассигнований, предусмотренных на исполнение муниципальных гарантий  муниципального образования "__________________ района"по возможным гарантийным случаям в 2016 и 2017 годах</t>
  </si>
  <si>
    <t xml:space="preserve">Исполнение муниципальных гарантий </t>
  </si>
  <si>
    <t>в 2016 году</t>
  </si>
  <si>
    <t xml:space="preserve">в 2017 году </t>
  </si>
  <si>
    <t>Объем бюджетных ассигнований на исполнение муниципальных гарантий по возможным гарантийным случаям, тыс. рублей</t>
  </si>
  <si>
    <t>Код</t>
  </si>
  <si>
    <t>Раздел</t>
  </si>
  <si>
    <t>Подраздел</t>
  </si>
  <si>
    <t>Целевая статья</t>
  </si>
  <si>
    <t>Главный распорядитель бюджетных средств</t>
  </si>
  <si>
    <t>Вид расходов</t>
  </si>
  <si>
    <t>1.1.4</t>
  </si>
  <si>
    <t>1.1.3</t>
  </si>
  <si>
    <t>1.1.2</t>
  </si>
  <si>
    <t>1.1.1</t>
  </si>
  <si>
    <t>1.1</t>
  </si>
  <si>
    <t>ВСЕГО</t>
  </si>
  <si>
    <t>Местный бюджет</t>
  </si>
  <si>
    <t>Федеральный бюджет (справочно)</t>
  </si>
  <si>
    <t xml:space="preserve">Всего </t>
  </si>
  <si>
    <t xml:space="preserve">Сумма на 2015 год </t>
  </si>
  <si>
    <t>2008 г</t>
  </si>
  <si>
    <t>Протяженность обслуживаемой сети автомобильных дорогдорог,км</t>
  </si>
  <si>
    <t xml:space="preserve">Наименование </t>
  </si>
  <si>
    <t xml:space="preserve">Сумма на 2016 год </t>
  </si>
  <si>
    <t xml:space="preserve">Сумма на 2017 год </t>
  </si>
  <si>
    <t>Республиканский бюджет Республики Алтай (справочно)</t>
  </si>
  <si>
    <t>Приложение 34
к решению «О бюджете 
муниципального образования "___________ район"
на 2015 год и на плановый 
период 2016 и 2017 годов»</t>
  </si>
  <si>
    <t>Приложение 33
к решению «О бюджете 
муниципального образования "___________ район"
на 2015 год и на плановый 
период 2016 и 2017 годов»</t>
  </si>
  <si>
    <t xml:space="preserve">к  решению "О бюджете муниципального образования "Онгудайский район" на 2015 год и на плановый период 2016 и 2017 годов" </t>
  </si>
  <si>
    <t>Объем поступлений доходов в бюджет муниципального образования "Онгудайский район" в 2015 году</t>
  </si>
  <si>
    <t>Код дохода</t>
  </si>
  <si>
    <t>Сумма , тыс.руб,</t>
  </si>
  <si>
    <t>000  8  50  00000  00  0000  000</t>
  </si>
  <si>
    <t>Доходы бюджета - Всего</t>
  </si>
  <si>
    <t>000  1  00  00000  00  0000  000</t>
  </si>
  <si>
    <t>НАЛОГОВЫЕ  ДОХОДЫ</t>
  </si>
  <si>
    <t>000  1  01  00000  00  0000  000</t>
  </si>
  <si>
    <t>НАЛОГИ НА ПРИБЫЛЬ, ДОХОДЫ</t>
  </si>
  <si>
    <t>000  1  01  02000  01  0000  110</t>
  </si>
  <si>
    <t>182  1  01  02010  01  0000  110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</si>
  <si>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</si>
  <si>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182  1  01  02020  01  0000  110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</si>
  <si>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 и других лиц, занимающихся частной практикой в соответствии со статьей 227 Налогового кодекса Российской Федерации</t>
  </si>
  <si>
    <t>182  1  01  02030  01  0000  110</t>
  </si>
  <si>
    <t>Налог на доходы физических лиц с доходов,  полученных физическими лицами в соответствии со статьей 228 Налогового Кодекса Российской Федерации</t>
  </si>
  <si>
    <t>182  1  01  02040  01  0000  110</t>
  </si>
  <si>
    <r>
  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у физических лиц на основании патента в соответствии  со статьей 227</t>
    </r>
    <r>
      <rPr>
        <vertAlign val="super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 xml:space="preserve"> Налогового кодекса Российской Федерации</t>
    </r>
  </si>
  <si>
    <t>000  1  03  00000  00  0000  000</t>
  </si>
  <si>
    <t>НАЛОГИ НА ТОВАРЫ (РАБОТЫ, УСЛУГИ), РЕАЛИЗУЕМЫЕ НА ТЕРРИТОРИИ РОССИЙСКОЙ ФЕДЕРАЦИИ</t>
  </si>
  <si>
    <t>000  1  03  02000  01  0000  000</t>
  </si>
  <si>
    <t>000 1  03  02230  01 0000 110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</si>
  <si>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</si>
  <si>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000  1  03  02240  01  0000 110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</si>
  <si>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</si>
  <si>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000  1  03  02250  01  0000  110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</si>
  <si>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</si>
  <si>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000  1  03  02260  01  0000  110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</si>
  <si>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</si>
  <si>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000  1  05  00000  00  0000  000</t>
  </si>
  <si>
    <t>НАЛОГИ НА СОВОКУПНЫЙ ДОХОД</t>
  </si>
  <si>
    <t>000  1  05  01000  00  0000  110</t>
  </si>
  <si>
    <t>Налог, взимаемый в связи с применением упрощенной системы налогообложения</t>
  </si>
  <si>
    <t>182 1  05  01010  01  0000  110</t>
  </si>
  <si>
    <t>Налог, взимаемый с налогоплательщиков, выбравших в качестве объекта налогообложения  доходы</t>
  </si>
  <si>
    <t>182  1  05  01020  01 0000  110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</si>
  <si>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</si>
  <si>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182  1  05  01050  01  0000  110</t>
  </si>
  <si>
    <t>000  1  05  02000  02  0000  110</t>
  </si>
  <si>
    <t>182  1  05  02010  02  0000  110</t>
  </si>
  <si>
    <t>000  1  05  03000  01  0000  110</t>
  </si>
  <si>
    <t>182  1  05  03010  01  0000  110</t>
  </si>
  <si>
    <t>000  1  05  04000  02 0000  110</t>
  </si>
  <si>
    <t>182  1  05  04020  02  0000  110</t>
  </si>
  <si>
    <t>Налог, взимаемый в связи с применением патентной системы налогообложения, зачисляемый в бюджеты муниципальных районов</t>
  </si>
  <si>
    <t>000  1  06  00000  00  0000  000</t>
  </si>
  <si>
    <t>НАЛОГИ НА ИМУЩЕСТВО</t>
  </si>
  <si>
    <t>000  1  06  02000  02  0000  110</t>
  </si>
  <si>
    <t>Налог на имущество организаций</t>
  </si>
  <si>
    <t>182  1  06  02010  02  0000  110</t>
  </si>
  <si>
    <t>Налог на имущество организаций по имуществу, не входящему в Единую систему газоснабжения</t>
  </si>
  <si>
    <t>182  1  06  02020  02  0000  110</t>
  </si>
  <si>
    <t>Налог на имущество организаций по имуществу, входящему в Единую систему газоснабжения</t>
  </si>
  <si>
    <t>000  1  06  04000  02  0000  110</t>
  </si>
  <si>
    <t>Транспортный налог</t>
  </si>
  <si>
    <t>000  1  06  04011  02  0000  110</t>
  </si>
  <si>
    <t>Транспортный налог с организаций</t>
  </si>
  <si>
    <t>000  1  06  04012  02  0000  110</t>
  </si>
  <si>
    <t>Транспортный налог с физических лиц</t>
  </si>
  <si>
    <t>000  1  07  00000  00  0000  000</t>
  </si>
  <si>
    <t>НАЛОГИ, СБОРЫ И РЕГУЛЯРНЫЕ ПЛАТЕЖИ ЗА ПОЛЬЗОВАНИЕ ПРИРОДНЫМИ РЕСУРСАМИ</t>
  </si>
  <si>
    <t>000  1  07  01000  01  0000  110</t>
  </si>
  <si>
    <t>Налог на добычу полезных ископаемых</t>
  </si>
  <si>
    <t>182  1  07  01020  01  0000  110</t>
  </si>
  <si>
    <t>Налог на добычу общераспространенных полезных ископаемых</t>
  </si>
  <si>
    <t>000  1  08  00000  00  0000  000</t>
  </si>
  <si>
    <t>ГОСУДАРСТВЕННАЯ ПОШЛИНА</t>
  </si>
  <si>
    <t>000  1  08  03000  01  0000  110</t>
  </si>
  <si>
    <t>Государственная пошлина по делам, рассматриваемым в судах общей юрисдикции, мировыми судьями</t>
  </si>
  <si>
    <t>182  1  08  03010  01  0000  110</t>
  </si>
  <si>
    <t xml:space="preserve"> 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</si>
  <si>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000  1  08  07000  01  0000  110</t>
  </si>
  <si>
    <t>Государственная пошлина за государственную регистрацию, а также за совершение прочих юридически значимых действий</t>
  </si>
  <si>
    <t>000  1  08  07080  01  1000  110</t>
  </si>
  <si>
    <t>Государственная пошлина за совершение действий, связанных с лицензированием, с проведением аттестации в случаях, если такая аттестация предусмотрена законодательством Российской Федерации</t>
  </si>
  <si>
    <t>092  1  08  07084  01  0000  110</t>
  </si>
  <si>
    <t>Государственная пошлина за совершение действий, связанных с лицензированием, с проведением аттестации в случаях, если такая аттестация предусмотрена законодательством Российской Федерации, зачисляемая в бюджеты муниципальных районов</t>
  </si>
  <si>
    <t>920  1  08  07140  01  0000  110</t>
  </si>
  <si>
    <t>Государственная пошлина за государственную регистрацию транспортных средств и иные юридически значимые действия, связанные с изменениями и выдачей документов на транспортные средства,  регистрационных знаков, водительских удостоверений</t>
  </si>
  <si>
    <t>092  1  08  07150  01  1000  110</t>
  </si>
  <si>
    <t>Государственная пошлина за выдачу разрешения на установку рекламной конструкции</t>
  </si>
  <si>
    <t>000  1  11  00000  00  0000  000</t>
  </si>
  <si>
    <t>ДОХОДЫ ОТ ИСПОЛЬЗОВАНИЯ ИМУЩЕСТВА, НАХОДЯЩЕГОСЯ В ГОСУДАРСТВЕННОЙ И МУНИЦИПАЛЬНОЙ СОБСТВЕННОСТИ</t>
  </si>
  <si>
    <t>000  1  11  03000  00  0000  120</t>
  </si>
  <si>
    <t>Проценты, полученные от предоставления бюджетных кредитов внутри страны</t>
  </si>
  <si>
    <t>092  1  11  03050  05  0000  120</t>
  </si>
  <si>
    <t>Проценты, полученные от предоставления бюджетных кредитов внутри страны за счет средств бюджетов муниципальных районов</t>
  </si>
  <si>
    <t>000  1  11  05000  00  0000  120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</si>
  <si>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</si>
  <si>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000  1  11  05010  00  0000  120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</si>
  <si>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</si>
  <si>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092  1  11  05013  10  0000  120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</si>
  <si>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</si>
  <si>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000  1  11  05020  00  0000  120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</si>
  <si>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</si>
  <si>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092  1  11  05025  05  0000  120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</si>
  <si>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</si>
  <si>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000  1  11  05030  00  0000  120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</si>
  <si>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</si>
  <si>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092  1  11  05035  05  0000  120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</si>
  <si>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</si>
  <si>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000  1  12  00000  00  0000  000</t>
  </si>
  <si>
    <t>ПЛАТЕЖИ ПРИ ПОЛЬЗОВАНИИ ПРИРОДНЫМИ РЕСУРСАМИ</t>
  </si>
  <si>
    <t>048  1  12  01000  01  0000  120</t>
  </si>
  <si>
    <t>Плата за негативное воздействие на окружающую среду</t>
  </si>
  <si>
    <t>048  1  12  01010  01  0000  120</t>
  </si>
  <si>
    <t>Плата за выбросы загрязняющих веществ в атмосферный воздух стационарными объектами</t>
  </si>
  <si>
    <t>048  1  12  01020  01  0000  120</t>
  </si>
  <si>
    <t>Плата за выбросы загрязняющих веществ в атмосферный воздух передвижными объектами</t>
  </si>
  <si>
    <t>048  1  12  01030  01  0000  120</t>
  </si>
  <si>
    <t>Плата за сбросы загрязняющих веществ в водные объекты</t>
  </si>
  <si>
    <t>048  1  12  01040  01  0000  120</t>
  </si>
  <si>
    <t>Плата за размещение отходов производства и потребления</t>
  </si>
  <si>
    <t>000  1  13  00000  00  0000  000</t>
  </si>
  <si>
    <t>ДОХОДЫ ОТ ОКАЗАНИЯ ПЛАТНЫХ УСЛУГ  (РАБОТ)И КОМПЕНСАЦИИ ЗАТРАТ ГОСУДАРСТВА</t>
  </si>
  <si>
    <t>000  1  13  01000  00  0000  130</t>
  </si>
  <si>
    <t>Доходы от оказания платных услуг (работ)</t>
  </si>
  <si>
    <t>000 1  13  01995  00  0000  130</t>
  </si>
  <si>
    <t>Прочие доходы от оказания платных услуг (работ)</t>
  </si>
  <si>
    <t>092  1  13  01995  05  0000  130</t>
  </si>
  <si>
    <t>Прочие доходы от оказания платных услуг (работ) получателями средств бюджетов муниципальных районов</t>
  </si>
  <si>
    <t>000  1  14  00000  00  0000  000</t>
  </si>
  <si>
    <t>ДОХОДЫ ОТ ПРОДАЖИ МАТЕРИАЛЬНЫХ И НЕМАТЕРИАЛЬНЫХ АКТИВОВ</t>
  </si>
  <si>
    <t>000  1  14  02000  00  0000  000</t>
  </si>
  <si>
    <t>Доходы от реализации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</si>
  <si>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000  1  14  02050  05  0000  410</t>
  </si>
  <si>
    <t>Доходы от реализации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</si>
  <si>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092  1  14  02052  05  0000  410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</si>
  <si>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основных средств по указанному имуществу</t>
  </si>
  <si>
    <t>000  1  14  06000  00  0000  430</t>
  </si>
  <si>
    <t>Доходы от продажи земельных участков, находящихся в государственной и муниципальной собственности (за исключением земельных участков бюджетных и автономных учреждений)</t>
  </si>
  <si>
    <t>000  1  14  06010  00  0000  430</t>
  </si>
  <si>
    <t xml:space="preserve"> Доходы     от    продажи    земельных    участков,                              государственная  собственность  на   которые не  разграничена</t>
  </si>
  <si>
    <t>092  1  14  06013  10  0000  430</t>
  </si>
  <si>
    <t>Доходы от продажи земельных участков, государственная собственность на которые не разграничена и которые расположены в границах поселений</t>
  </si>
  <si>
    <t>000  1  15  00000  00  0000  000</t>
  </si>
  <si>
    <t>АДМИНИСТРАТИВНЫЕ ПЛАТЕЖИ И СБОРЫ</t>
  </si>
  <si>
    <t>000  1  15  02000  00  0000  140</t>
  </si>
  <si>
    <t>Платежи, взимаемые государственными и муниципальными организациями за выполнение определенных функций</t>
  </si>
  <si>
    <t>000  1  15  02050  05  0000  140</t>
  </si>
  <si>
    <t>Платежи, взимаемые организациями муниципальных районов за выполнение определенных функций</t>
  </si>
  <si>
    <t>000  1  16  00000  00  0000  000</t>
  </si>
  <si>
    <t>ШТРАФЫ, САНКЦИИ, ВОЗМЕЩЕНИЕ УЩЕРБА</t>
  </si>
  <si>
    <t>000  1  16  03000  00  0000  140</t>
  </si>
  <si>
    <t>Денежные взыскания (штрафы) за нарушение законодательства о налогах и сборах</t>
  </si>
  <si>
    <t>182  1  16  03010  01  0000  140</t>
  </si>
  <si>
    <r>
      <t>Денежные взыскания (штрафы) за нарушение законодательства о налогах и сборах, предусмотренные статьями 116, 118, статьей 119</t>
    </r>
    <r>
      <rPr>
        <vertAlign val="superscript"/>
        <sz val="13"/>
        <rFont val="Times New Roman"/>
        <family val="1"/>
        <charset val="204"/>
      </rPr>
      <t>1</t>
    </r>
    <r>
      <rPr>
        <sz val="13"/>
        <rFont val="Times New Roman"/>
        <family val="1"/>
        <charset val="204"/>
      </rPr>
      <t>, пунктами 1 и 2 статьи 120, статьями 125, 126, 128, 129, 129</t>
    </r>
    <r>
      <rPr>
        <vertAlign val="superscript"/>
        <sz val="13"/>
        <rFont val="Times New Roman"/>
        <family val="1"/>
        <charset val="204"/>
      </rPr>
      <t>1</t>
    </r>
    <r>
      <rPr>
        <sz val="13"/>
        <rFont val="Times New Roman"/>
        <family val="1"/>
        <charset val="204"/>
      </rPr>
      <t>, 132, 133, 134, 135, 135</t>
    </r>
    <r>
      <rPr>
        <vertAlign val="superscript"/>
        <sz val="13"/>
        <rFont val="Times New Roman"/>
        <family val="1"/>
        <charset val="204"/>
      </rPr>
      <t>1</t>
    </r>
    <r>
      <rPr>
        <sz val="13"/>
        <rFont val="Times New Roman"/>
        <family val="1"/>
        <charset val="204"/>
      </rPr>
      <t xml:space="preserve"> Налогового кодекса Российской Федерации </t>
    </r>
  </si>
  <si>
    <t>182  1  16  03030  01  0000  140</t>
  </si>
  <si>
    <t>Денежные взыскания (штрафы) за административные правонарушения в области налогов и сборов, предусмотренные Кодексом Российской Федерации об административных правонарушениях</t>
  </si>
  <si>
    <t>182  1  16  06000  01  0000  140</t>
  </si>
  <si>
    <t>Денежные взыскания (штрафы) за нарушение  законодательства о применении контрольно-кассовой техники при осуществлении наличных денежных расчетов и (или) расчетов с использованием платежных карт</t>
  </si>
  <si>
    <t>188  1  16  08010  01  0000  140</t>
  </si>
  <si>
    <t>Денежные взыскания (штрафы) за административные правонарушения в области государственного регулирования производства и оборота этилового спирта, алкогольной, спиртосодержащей продукции</t>
  </si>
  <si>
    <t>000  1  16  43000  01  0000  140</t>
  </si>
  <si>
    <t>Денежные взыскания (штрафы) за нарушение законодательства Российской Федерации об административных правонарушениях, предусмотренные статьей 20.25 Кодекса Российской Федерации об административных правонарушениях</t>
  </si>
  <si>
    <t>000  1  16  25000  01  0000  140</t>
  </si>
  <si>
    <t>Денежные взыскания (штрафы) за нарушение законодательства о недрах, об особо охраняемых природных территориях, об охране и использовании животного мира, об экологической экспертизе, в области охраны окружающей среды, земельного законодательства, лесного законодательства, водного законодательства</t>
  </si>
  <si>
    <t>048  1  16  25030  01  0000  140</t>
  </si>
  <si>
    <t>Денежные взыскания (штрафы) за нарушение законодательства Российской Федерации об охране и использовании животного мира</t>
  </si>
  <si>
    <t>321  1  16  25060  01  0000  140</t>
  </si>
  <si>
    <t>Денежные взыскания (штрафы) за нарушение земельного законодательства</t>
  </si>
  <si>
    <t>141  1  16  28000  01  0000  140</t>
  </si>
  <si>
    <t>Денежные взыскания (штрафы) за нарушение законодательства в области обеспечения санитарно-эпидемиологического благополучия человека и законодательства в сфере защиты прав потребителей</t>
  </si>
  <si>
    <t>188  1  16  30020  01  0000  140</t>
  </si>
  <si>
    <t>Денежные взыскания (штрафы) за нарушение законодательства Российской Федерации о безопасности дорожного движения</t>
  </si>
  <si>
    <t>000  1  16  33000  00  0000  140</t>
  </si>
  <si>
    <t>Денежные взыскания (штрафы) за нарушение законодательства Российской Федерации о размещении заказов на поставки товаров, выполнение работ, оказание услуг</t>
  </si>
  <si>
    <t>161  1  16  33050  05  0000  140</t>
  </si>
  <si>
    <t>Денежные взыскания (штрафы) за нарушение законодательства Российской Федерации о размещении заказов на поставки товаров, выполнение работ, оказание услуг для нужд муниципальных районов</t>
  </si>
  <si>
    <t>000  1  16  90000  00  0000  140</t>
  </si>
  <si>
    <t>Прочие поступления от денежных взысканий (штрафов) и иных сумм в возмещение ущерба</t>
  </si>
  <si>
    <t>000  1  16  90050  05  0000  140</t>
  </si>
  <si>
    <t>Прочие поступления от денежных взысканий (штрафов) и иных сумм в возмещение ущерба, зачисляемые в бюджеты муниципальных районов</t>
  </si>
  <si>
    <t>000  1  17  00000  00  0000  000</t>
  </si>
  <si>
    <t>ПРОЧИЕ НЕНАЛОГОВЫЕ ДОХОДЫ</t>
  </si>
  <si>
    <t>000  1  17  05000  00  0000  180</t>
  </si>
  <si>
    <t>Прочие неналоговые доходы</t>
  </si>
  <si>
    <t>092  1  17  05050  05  0000  180</t>
  </si>
  <si>
    <t>Прочие неналоговые доходы бюджетов муниципальных районов</t>
  </si>
  <si>
    <t>000  2  00  00000  00  0000  000</t>
  </si>
  <si>
    <t>БЕЗВОЗМЕЗДНЫЕ ПОСТУПЛЕНИЯ</t>
  </si>
  <si>
    <t>000  2  02  00000  00  0000  000</t>
  </si>
  <si>
    <t>БЕЗВОЗМЕЗДНЫЕ ПОСТУПЛЕНИЯ ОТ ДРУГИХ БЮДЖЕТОВ БЮДЖЕТНОЙ СИСТЕМЫ РОССИЙСКОЙ ФЕДЕРАЦИИ</t>
  </si>
  <si>
    <t>000  2  02  01000  00  0000  151</t>
  </si>
  <si>
    <t>000  2  02  01001  00  0000  151</t>
  </si>
  <si>
    <t>Дотации на выравнивание бюджетной обеспеченности</t>
  </si>
  <si>
    <t>092  2  02  01001  05  0000  151</t>
  </si>
  <si>
    <t>Дотации бюджетам муниципальных районов на выравнивание бюджетной обеспеченности</t>
  </si>
  <si>
    <t xml:space="preserve"> муниципальному району</t>
  </si>
  <si>
    <t>сельским поселениям</t>
  </si>
  <si>
    <t>000  2  02  01003  00  0000  151</t>
  </si>
  <si>
    <t>Дотации бюджетам на поддержку мер по обеспечению сбалансированности бюджетов</t>
  </si>
  <si>
    <t>092  2  02  01003  05  0000  151</t>
  </si>
  <si>
    <t>Дотации бюджетам муниципальных районов на поддержку мер по обеспечению сбалансированности бюджетов</t>
  </si>
  <si>
    <t>000  2  02  01999  00  0000  151</t>
  </si>
  <si>
    <t>Прочие дотации</t>
  </si>
  <si>
    <t>092  2  02  01999  05  0000  151</t>
  </si>
  <si>
    <t>Прочие дотации бюджетам муниципальных районов</t>
  </si>
  <si>
    <t>000  2  02  02000  00  0000  151</t>
  </si>
  <si>
    <t>Субсидии бюджетам субъектов Российской Федерации и муниципальных образований (межбюджетные субсидии)</t>
  </si>
  <si>
    <t>000  2  02  02009  00  0000  151</t>
  </si>
  <si>
    <t>Субсидии    бюджетам  на государственную поддержку малого и среднего предпринимательства, включая  крестьянские (фермерские) хозяйства</t>
  </si>
  <si>
    <t>092  2  02  02009  05  0000  151</t>
  </si>
  <si>
    <t>Субсидии бюджетам муниципальных районов на государственную поддержку малого и среднего предпринимательства, включая     крестьянские (фермерские) хозяйства</t>
  </si>
  <si>
    <t>000  2  02  02051  00  0000  151</t>
  </si>
  <si>
    <t>Субсидии бюджетам на реализацию федеральных целевых программ</t>
  </si>
  <si>
    <t>092  2  02  02051  05  0000  151</t>
  </si>
  <si>
    <t>Субсидии бюджетам муниципальных районов на реализацию федеральных целевых программ</t>
  </si>
  <si>
    <t>000  2  02  02077  00  0000  151</t>
  </si>
  <si>
    <t>Субсидии бюджетам на бюджетные инвестиции в объекты капитального строительства государственной собственности субъектов Российской Федерации (объекты капитального строительства собственности муниципальных образований)</t>
  </si>
  <si>
    <t>092  2  02  02077  05  0000  151</t>
  </si>
  <si>
    <t>Субсидии бюджетам муниципальных районов на бюджетные инвестиции в объекты капитального строительства собственности муниципальных образований</t>
  </si>
  <si>
    <t>000  2  02  02080  00  0000  151</t>
  </si>
  <si>
    <t>Субсидии бюджетам для обеспечения земельных участков коммунальной инфраструктурой в целях жилищного строительства</t>
  </si>
  <si>
    <t>000  2  02  02080  05  0000  151</t>
  </si>
  <si>
    <t>Субсидии бюджетам муниципальных районов для обеспечения земельных участков коммунальной инфраструктурой в целях жилищного строительства</t>
  </si>
  <si>
    <t>000  2  02  02085  00  0000  151</t>
  </si>
  <si>
    <t>Субсидии бюджетам на осуществление мероприятий по обеспечению жильем граждан Российской Федерации, проживающих в сельской местности</t>
  </si>
  <si>
    <t>000  2  02  02085  05  0000  151</t>
  </si>
  <si>
    <t>Субсидии бюджетам муниципальных районов на осуществление мероприятий по обеспечению жильем граждан Российской Федерации, проживающих в сельской местности</t>
  </si>
  <si>
    <t>000  2  02  02088  00  0000  151</t>
  </si>
  <si>
    <r>
      <t xml:space="preserve">Субсидии бюджетам муниципальных образований  на обеспечение мероприятий по капитальному ремонту многоквартирных домов и переселению  граждан из аварийного жилищного фонда за счет средств, поступивших от государственной корпорации </t>
    </r>
    <r>
      <rPr>
        <b/>
        <i/>
        <sz val="12"/>
        <color indexed="8"/>
        <rFont val="Times New Roman"/>
        <family val="1"/>
        <charset val="204"/>
      </rPr>
      <t xml:space="preserve">- </t>
    </r>
    <r>
      <rPr>
        <sz val="12"/>
        <color indexed="8"/>
        <rFont val="Times New Roman"/>
        <family val="1"/>
        <charset val="204"/>
      </rPr>
      <t>Фонда содействия реформированию жилищно-коммунального хозяйства</t>
    </r>
  </si>
  <si>
    <t>092  2  02  02088  05  0000  151</t>
  </si>
  <si>
    <t>Субсидии бюджетам муниципальных районов на обеспечение мероприятий по капитальному ремонту многоквартирных домов и по переселению граждан из аварийного жилищного фонда за счет средств, поступивших от государственной корпорации - Фонда содействия реформированию жилищно-коммунального хозяйства</t>
  </si>
  <si>
    <t>092  2  02  02088  05  0001  151</t>
  </si>
  <si>
    <t>Субсидии бюджетам муниципальных районов на обеспечение мероприятий по капитальному ремонту многоквартирных домов за счет средств, поступивших от государственной корпорации - Фонда содействия реформированию жилищно-коммунального хозяйства</t>
  </si>
  <si>
    <t>000  2  02  02089  00  0000  151</t>
  </si>
  <si>
    <t>Субсидии бюджетам муниципальных образований на обеспечение мероприятий по капитальному ремонту многоквартирных домов и переселению граждан из аварийного жилищного фонда за счет средств бюджетов</t>
  </si>
  <si>
    <t>092  2  02  02089  05  0000  151</t>
  </si>
  <si>
    <t>Субсидии бюджетам муниципальных районов на обеспечение мероприятий по капитальному ремонту многоквартирных домов и переселению граждан из аварийного жилищного фонда за счет средств бюджетов</t>
  </si>
  <si>
    <t>092  2  02  02089  05  0001  151</t>
  </si>
  <si>
    <t>Субсидии бюджетам муниципальных районов на обеспечение мероприятий по капитальному ремонту многоквартирных домов за счет средств бюджетов</t>
  </si>
  <si>
    <t>000  2  02  02145  00  0000  151</t>
  </si>
  <si>
    <t>Субсидии бюджетам на модернизацию региональных систем общего образования</t>
  </si>
  <si>
    <t>092  2  02  02145  05  0000  151</t>
  </si>
  <si>
    <t>Субсидии бюджетам муниципальных районов на модернизацию региональных систем общего образования</t>
  </si>
  <si>
    <t>000  2  02  02150  00  0000  151</t>
  </si>
  <si>
    <t>Субсидии бюджетам на реализацию программы энергосбережения и повышения энергетической эффективности на период до 2020 года</t>
  </si>
  <si>
    <t>092  2  02  02150  05  0000  151</t>
  </si>
  <si>
    <t>Субсидии бюджетам муниципальных районов на реализацию программы энергосбережения и повышения энергетической эффективности на период до 2020 года</t>
  </si>
  <si>
    <t>000  2  02  02204  00  0000  151</t>
  </si>
  <si>
    <t>Субсидии бюджетам на модернизацию региональных систем дошкольного образования</t>
  </si>
  <si>
    <t>092  2  02  02204  05  0000  151</t>
  </si>
  <si>
    <t>Субсидии бюджетам муниципальных районов на модернизацию региональных систем дошкольного  образования</t>
  </si>
  <si>
    <t>000  2  02  02999  00  0000  151</t>
  </si>
  <si>
    <t>Прочие субсидии</t>
  </si>
  <si>
    <t>092  2  02  02999  05  0000  151</t>
  </si>
  <si>
    <t>Прочие субсидии бюджетам муниципальных районов</t>
  </si>
  <si>
    <t xml:space="preserve">Субсидии на софинансирование расходов на решение вопросов местного значения поселений, связанных с реализацией Федерального закона "Об общих принципах организации местного самоуправления в Российской Федерации" </t>
  </si>
  <si>
    <t>Субсидии на реализацию республиканской целевой программы  "Демографическое развитие Республики  Алтай на 2010-2015 годы" (через Министерство регионального развития Республики Алтай)</t>
  </si>
  <si>
    <t>Субсидии на реализацию республиканской целевой программы "Развитие агропромышленного комплекса Республики Алтай на 2011-2017 годы" (через Министерство регионального развития Республики Алтай)</t>
  </si>
  <si>
    <t>Субсидии на выплату ежемесячной надбавки к заработной плате педагогическим работникам, отнесенным к категории молодых специалистов в рамках подпрограммы "Развитие общего образования" государственной программы Республики Алтай "Развитие образования" (через Министерство образования, науки и молодежной политики Республики Алтай)</t>
  </si>
  <si>
    <t>Субсидии на обеспечение питанием учащихся из малообеспеченных семей в рамках подпрограммы "Развитие общего образования" государственной программы Республики Алтай "Развитие образования" (через Министерство образования, науки и молодежной политики Республики Алтай)</t>
  </si>
  <si>
    <t>Субсидии на реализацию республиканской целевой программы "Культура  Республики Алтай на 2011-2016 годы" (через Министерство культуры Республики Алтай)</t>
  </si>
  <si>
    <t>000  2  02  03000  00  0000  151</t>
  </si>
  <si>
    <t xml:space="preserve">Субвенции бюджетам субъектов Российской Федерации и муниципальных образований </t>
  </si>
  <si>
    <t>000  2  02  03001  00  0000  151</t>
  </si>
  <si>
    <t>Субвенции бюджетам на оплату жилищно-коммунальных услуг отдельным категориям граждан</t>
  </si>
  <si>
    <t>000  2  02  03001  05  0000  151</t>
  </si>
  <si>
    <t>Субвенции бюджетам муниципальных районов на оплату жилищно-коммунальных услуг отдельным категориям граждан</t>
  </si>
  <si>
    <t>000  2  02  03002  00  0000  151</t>
  </si>
  <si>
    <t>Субвенции бюджетам на осуществление полномочий по подготовке проведения статистических переписей</t>
  </si>
  <si>
    <t>000  2  02  03002  05  0000  151</t>
  </si>
  <si>
    <t>Субвенции бюджетам муниципальных районов на осуществление полномочий по подготовке проведения статистических переписей</t>
  </si>
  <si>
    <t>000  2  02  03004  00  0000  151</t>
  </si>
  <si>
    <t>Субвенции бюджетам на обеспечение мер социальной поддержки для лиц, награжденных знаком "Почетный донор СССР", "Почетный донор России"</t>
  </si>
  <si>
    <t>000  2  02  03004  05  0000  151</t>
  </si>
  <si>
    <t>Субвенции бюджетам муниципальных районов на обеспечение мер социальной поддержки для лиц, награжденных знаком "Почетный донор СССР", "Почетный донор России"</t>
  </si>
  <si>
    <t>000  2  02  03007  00  0000  151</t>
  </si>
  <si>
    <t>Субвенции бюджетам на 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</si>
  <si>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092  2  02  03007  05  0000  151</t>
  </si>
  <si>
    <t>Субвенции бюджетам муниципальных районов на 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</si>
  <si>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000  2  02  03013  00  0000  151</t>
  </si>
  <si>
    <t>Субвенции бюджетам муниципальных образований на обеспечение мер социальной поддержки реабилитированных лиц и лиц, признанных пострадавшими от политических репрессий</t>
  </si>
  <si>
    <t>000  2  02  03013  05  0000  151</t>
  </si>
  <si>
    <t>Субвенции бюджетам муниципальных районов на обеспечение мер социальной поддержки реабилитированных лиц и лиц, признанных пострадавшими от политических репрессий</t>
  </si>
  <si>
    <t>000  2  02  03015  00  0000  151</t>
  </si>
  <si>
    <t>Субвенции бюджетам на осуществление первичного воинского учета на территориях, где отсутствуют военные комиссариаты</t>
  </si>
  <si>
    <t>092  2  02  03015  05  0000  151</t>
  </si>
  <si>
    <t>Субвенции бюджетам муниципальных районов на осуществление первичного воинского учета на территориях, где отсутствуют военные комиссариаты</t>
  </si>
  <si>
    <t>000  2  02  03021  00  0000  151</t>
  </si>
  <si>
    <t>Субвенции бюджетам муниципальных образований на ежемесячное денежное вознаграждение за классное руководство</t>
  </si>
  <si>
    <t>092  2  02  03021  05  0000  151</t>
  </si>
  <si>
    <t>Субвенции бюджетам муниципальных районов на ежемесячное денежное вознаграждение за классное руководство</t>
  </si>
  <si>
    <t>000  2  02  03022  00  0000  151</t>
  </si>
  <si>
    <t>Субвенции бюджетам муниципальных образований на предоставление гражданам субсидий на оплату жилого помещения и коммунальных услуг</t>
  </si>
  <si>
    <t>000  2  02  03022  05  0000  151</t>
  </si>
  <si>
    <t>Субвенции бюджетам муниципальных районов на предоставление гражданам субсидий на оплату жилого помещения и коммунальных услуг</t>
  </si>
  <si>
    <t>000  2  02  03024  00  0000  151</t>
  </si>
  <si>
    <t xml:space="preserve">Субвенции местным бюджетам на выполнение передаваемых полномочий субъектов Российской Федерации </t>
  </si>
  <si>
    <t>092  2  02  03024  05  0000  151</t>
  </si>
  <si>
    <t>Субвенции бюджетам муниципальных районов на выполнение передаваемых полномочий субъектов Российской Федерации</t>
  </si>
  <si>
    <t xml:space="preserve">Субвенции на обеспечение полномочий в области архивного дела  в рамках подпрограммы "Библиотечное и архивное дело" государственной программы "Развитие культуры" (через Комитет по делам архивов Республики Алтай) </t>
  </si>
  <si>
    <t xml:space="preserve">Субвенции на осуществление государственных полномочий в сфере образования и организации деятельности комиссий по делам несовершеннолетних и защите их прав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 имуществом" </t>
  </si>
  <si>
    <t>Субвенции на осуществление государственных полномочий по лицензированию розничной продажи алкогольной продукции в рамках подпрограммы "Реализация государственной социально-экономической политики" государственной программы Республики Алтай "Экономическая политика" (через Министерство экономического развития и инвестиций Республики Алтай)</t>
  </si>
  <si>
    <t>Субвенции на обеспечение государственных гарантий прав граждан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 в рамках подпрограммы "Развитие общего образования" государственной программы Республики Алтай "Развитие образования" (через Министерство образования, науки и молодежной политики Республики Алтай)</t>
  </si>
  <si>
    <t>Субвенции на организацию и осуществление деятельности органов местного самоуправления по осуществлению полномочий по опеке и попечительству , социальной поддержке детей-сирот,  детей, осташихся без попечения родителей, и лиц из их числа (через Министерство образования, науки и молодежной политики Республики Алтай)</t>
  </si>
  <si>
    <t>Субвенции на социальную поддержку детей-сирот и детей, оставшихся без попечения родителей, лиц из их числа, находящихся в учреждениях и приемных семьях муниципальных образований, в том числе дополнительные гарантии</t>
  </si>
  <si>
    <t>Субвенции на предоставление гарантированных услуг по погребению</t>
  </si>
  <si>
    <t>Субвенции на предоставление мер социальной поддержки ветеранам труда Республики Алтай</t>
  </si>
  <si>
    <t>Субвенции на предоставление мер социальной поддержки некоторым категориям работников, проживающих в сельской местности Республики Алтай</t>
  </si>
  <si>
    <t xml:space="preserve">Субвенции на осуществление государственных полномочий в области законодательства об административных правонарушениях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 </t>
  </si>
  <si>
    <t>Субвенция на постановку на учет и учет граждан Российской Федерации, имеющих право на получение жилищных субсидий (единовременных социальных выплат) на приобретение ими жилых помещений в рамках подпрограммы "Развитие жилищно-коммунального комплекса" государственной программы Республики Алтай "Развитие жилищно-коммунального и транспортного комплекса" (через Министерство регионального развития Республики Алтай)</t>
  </si>
  <si>
    <t>Субвенции на предоставление дополнительной гарантии по проведеию ремонта жилого помещения, закрепленного на праве собственности за детьми-сиротами, детьми, оставшимися без попечения родителей, а также лицами из числа детей-сирот и детей, оставшихся без попечения родителей (через Министерство образования, науки и молодежной политики Республики Алтай)</t>
  </si>
  <si>
    <t>Субвенции на осуществление государственных полномочий по сбору информации от поселений, входящих в муниципальный район, необходимой для ведения регистра муниципальных нормативных правовых актов в Республике Алтай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</si>
  <si>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000  2  02  03026  00  0000  151</t>
  </si>
  <si>
    <t>Субвенции бюджетам муниципальных образований на 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</si>
  <si>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092  2  02  03026  05  0000  151</t>
  </si>
  <si>
    <t>Субвенции бюджетам муниципальных районов на 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</si>
  <si>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000  2  02  03027  00  0000  151</t>
  </si>
  <si>
    <t>Субвенции бюджетам муниципальных образований на содержание ребенка в семье опекуна и приемной семье, а также вознаграждение, причитающееся приемному родителю</t>
  </si>
  <si>
    <t>092  2  02  03027  05  0000  151</t>
  </si>
  <si>
    <t>Субвенции бюджетам муниципальных районов на содержание ребенка в семье опекуна и приемной семье, а также вознаграждение, причитающееся приемному родителю</t>
  </si>
  <si>
    <t>000  2  02  03029  00  0000  151</t>
  </si>
  <si>
    <t>Субвенции бюджетам муниципальных образований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</si>
  <si>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>092  2  02  03029  05  0000  151</t>
  </si>
  <si>
    <t>Субвенции бюджетам муниципальных районов на компенсацию части родительской платы за содержание ребенка в муниципальных образовательных учреждениях, реализующих основную общеобразовательную программу дошкольного образования</t>
  </si>
  <si>
    <t>000  2  02  03033  00  0000  151</t>
  </si>
  <si>
    <t>Субвенции бюджетам муниципальных образований на оздоровление детей</t>
  </si>
  <si>
    <t>092  2  02  03033  05  0000  151</t>
  </si>
  <si>
    <t>Субвенции бюджетам муниципальных районов на оздоровление детей</t>
  </si>
  <si>
    <t>000  2  02  03055  00  0000  151</t>
  </si>
  <si>
    <t>Субвенции   бюджетам  муниципальных образований на 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</si>
  <si>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000  2  02  03055  05  0000  151</t>
  </si>
  <si>
    <t>Субвенции бюджетам муниципальных районов на 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</si>
  <si>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000  2  02  03069  00  0000  151</t>
  </si>
  <si>
    <t>Субвенции бюджетам на 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</si>
  <si>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092  2  02  03069  05  0000  151</t>
  </si>
  <si>
    <t>Субвенции бюджетам муниципальных районов на 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</si>
  <si>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000  2  02  03070  00  0000  151</t>
  </si>
  <si>
    <t>Субвенции бюджетам на обеспечение жильем отдельных категорий граждан, установленных Федеральными законами от 12 января 1995 года      № 5-ФЗ "О  ветеранах" и от 24 ноября 1995 года              № 181-ФЗ "О социальной защите инвалидов в Российской Федерации"</t>
  </si>
  <si>
    <t>092  2  02  03070  05  0000  151</t>
  </si>
  <si>
    <t>Субвенции бюджетам муниципальных районов на обеспечение жильем отдельных категорий граждан, установленных Федеральными законами от 12 января 1995 года № 5-ФЗ "О  ветеранах" и от 24 ноября 1995 года № 181-ФЗ "О социальной защите инвалидов в Российской Федерации"</t>
  </si>
  <si>
    <t>000  2  02  04000  00  0000  151</t>
  </si>
  <si>
    <t>000  2  02  04029  00  0000  151</t>
  </si>
  <si>
    <t>Межбюджетные трансферты местным бюджетам на реализацию дополнительных мероприятий, направленных на снижение напряженности на рынке труда</t>
  </si>
  <si>
    <t>092  2  02  04029  05  0000  151</t>
  </si>
  <si>
    <t>Межбюджетные трансферты, передаваемые бюджетам муниципальных районов на реализацию дополнительных мероприятий, направленных на снижение напряженности на рынке труда</t>
  </si>
  <si>
    <t>000  2  02  04014  00  0000  151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</si>
  <si>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</si>
  <si>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000  2  02  04014  05  0000  151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</si>
  <si>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</si>
  <si>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000  2  02  04999  00  0000  151</t>
  </si>
  <si>
    <t>Прочие межбюджетные трансферты, передаваемые бюджетам</t>
  </si>
  <si>
    <t>092  2  02  04999  05  0000  151</t>
  </si>
  <si>
    <t>Прочие межбюджетные трансферты, передаваемые бюджетам муниципальных районов</t>
  </si>
  <si>
    <t>000  2  07  00000  00  0000  180</t>
  </si>
  <si>
    <t>ПРОЧИЕ БЕЗВОЗМЕЗДНЫЕ ПОСТУПЛЕНИЯ</t>
  </si>
  <si>
    <t>810  2  07  05000  05  0000  180</t>
  </si>
  <si>
    <t>Прочие безвозмездные поступления в бюджеты муниципальных районов</t>
  </si>
  <si>
    <t>000  2  18  00000  00  0000  151</t>
  </si>
  <si>
    <t>ДОХОДЫ БЮДЖЕТОВ БЮДЖЕТНОЙ СИСТЕМЫ РОССИЙСКОЙ ФЕДЕРАЦИИ ОТ ВОЗВРАТА БЮДЖЕТАМИ БЮДЖЕТНОЙ СИСТЕМЫ РОССИЙСКОЙ ФЕДЕРАЦИИ И ОРГАНИЗАЦИЯМИ ОСТАТКОВ СУБСИДИЙ, СУБВЕНЦИЙ И ИНЫХ МЕЖБЮДЖЕТНЫХ ТРАНСФЕРТОВ, ИМЕЮЩИХ ЦЕЛЕВОЕ НАЗНАЧЕНИЕ, ПРОШЛЫХ ЛЕТ</t>
  </si>
  <si>
    <t>092  2  18  05010  05  0000  151</t>
  </si>
  <si>
    <t>Доходы бюджетов муниципальных районов от возврата остатков субсидий, субвенций и иных межбюджетных трансфертов, имеющих целевое назначение, прошлых лет из бюджетов поселений</t>
  </si>
  <si>
    <t>000  2  19  00000  00  0000  000</t>
  </si>
  <si>
    <t>ВОЗВРАТ ОСТАТКОВ СУБСИДИЙ, СУБВЕНЦИЙ И ИНЫХ МЕЖБЮДЖЕТНЫХ ТРАНСФЕРТОВ, ИМЕЮЩИХ ЦЕЛЕВОЕ НАЗНАЧЕНИЕ, ПРОШЛЫХ ЛЕТ</t>
  </si>
  <si>
    <t>092  2  19  05000  05  0000  151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</si>
  <si>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</si>
  <si>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Объем поступлений доходов в бюджет муниципального образования "Онгудайский район" в 2016-2017 годах</t>
  </si>
  <si>
    <t xml:space="preserve">Код дохода </t>
  </si>
  <si>
    <t>Темп роста доходов, %</t>
  </si>
  <si>
    <t>2014г к 2013г</t>
  </si>
  <si>
    <t>2015г к 2014г</t>
  </si>
  <si>
    <r>
  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</t>
    </r>
    <r>
      <rPr>
        <vertAlign val="super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 xml:space="preserve"> и 228 Налогового кодекса Российской Федерации</t>
    </r>
  </si>
  <si>
    <t>182 1  05  01010  00  0000  110</t>
  </si>
  <si>
    <t>182  1  05  01020  00  0000  110</t>
  </si>
  <si>
    <t>920 1  08  07140  01  0000  110</t>
  </si>
  <si>
    <t>Государственная пошлина за государственную регистрацию транспортных средств и иные юридически значимые действия, связанные с изменениями и выдачей документов на транспортные средства, выдачей регистрационных знаков</t>
  </si>
  <si>
    <t>000  1  11  05013  00  0000  120</t>
  </si>
  <si>
    <t>ДОХОДЫ ОТ ОКАЗАНИЯ ПЛАТНЫХ УСЛУГ (РАБОТ) И КОМПЕНСАЦИИ ЗАТРАТ ГОСУДАРСТВА</t>
  </si>
  <si>
    <t>000  1  14  02052  05  0000  410</t>
  </si>
  <si>
    <t xml:space="preserve"> Доходы    от    продажи    земельных    участков, находящихся в государственной и муниципальной собственности (за исключением земельных участков бюджетных и автономных учреждений)</t>
  </si>
  <si>
    <t>000  1  14  06013  10  0000  430</t>
  </si>
  <si>
    <t xml:space="preserve"> Доходы    от    продажи    земельных    участков,                              государственная  собственность  на   которые   не  разграничена и  которые  расположены  в  границах поселений</t>
  </si>
  <si>
    <t>Субсидии на предоставление ежемесячной надбавки к заработной плате молодым специалистам в муниципальных образовательных учреждениях</t>
  </si>
  <si>
    <t>Субвенции бюджетам муниципальных районов на 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</si>
  <si>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Приложение 6</t>
  </si>
  <si>
    <t>Приложение 7</t>
  </si>
  <si>
    <t>Источники финансирования дефицита  бюджета муниципального образования "Онгудайский район"на 2015 год</t>
  </si>
  <si>
    <t>Наименование источника</t>
  </si>
  <si>
    <t>Источники внутреннего финансирования дефицита бюджета:</t>
  </si>
  <si>
    <t>000 01 00 00 00 00 0000 000</t>
  </si>
  <si>
    <t>092 01 02 00 00 00 0000 000</t>
  </si>
  <si>
    <t>092 01 02 00 00 00 0000 700</t>
  </si>
  <si>
    <t>Получение кредитов от кредитных организаций бюджетами муниципальных районов в валюте Российской Федерации</t>
  </si>
  <si>
    <t>092 01 02 00 00 05 0000 710</t>
  </si>
  <si>
    <t>092 01 02 00 00 00 0000 800</t>
  </si>
  <si>
    <t>Погашение бюджетами муниципального района кредитов от кредитных организаций в валюте Российской Федерации</t>
  </si>
  <si>
    <t>092 01 0200 00 05 0000 810</t>
  </si>
  <si>
    <t>Получение кредитов  от кредитных организаций бюджетами  муниципальных районов в валюте Российской Федерации</t>
  </si>
  <si>
    <t>092 01 02 00 00 05 0000 810</t>
  </si>
  <si>
    <t>092 01 03 00 00 00 0000 000</t>
  </si>
  <si>
    <t>Получение бюджетных кредитов от других бюджетов бюджетной системы Российской Федерации в валюте Российской Федерации</t>
  </si>
  <si>
    <t>092 01 03 00 00 00 0000 700</t>
  </si>
  <si>
    <t>Получение кредитов от других бюджетов бюджетной системы Российской Федерации бюджетами муниципальных районов в валюте Российской Федерации</t>
  </si>
  <si>
    <t>092 01 03 00 00 00 0000 800</t>
  </si>
  <si>
    <t>Приложение 1
к решению «О бюджете 
муниципального образования "Онгудайский район"
на 2015 год и на плановый 
период 2016 и 2017 годов»</t>
  </si>
  <si>
    <t>Программа муниципальных внутренних заимствований муниципального образования "Онгудайского  района"  на 2015 год</t>
  </si>
  <si>
    <t>Внутренние заимствования</t>
  </si>
  <si>
    <t>Программа муниципальных внутренних заимствований  муниципального образования "Онгудайский район"на 2016-2017  годы</t>
  </si>
  <si>
    <t>Приложение 2
к решению «О бюджете 
муниципального образования "Онгудайский район"
на 2015 год и на плановый 
период 2016 и 2017 годов»</t>
  </si>
  <si>
    <t>Источники финансирования дефицита  бюджета муниципального образования  "Онгудайский район" на 2016-2017 годы</t>
  </si>
  <si>
    <t>Управление по экономике и финансам администрации муниципального образования «Онгудайский район»</t>
  </si>
  <si>
    <t>Перечень главных администраторов доходов бюджета муниципального образования «Онгудайский район»</t>
  </si>
  <si>
    <t>Приложение 3
к решению «О бюджете 
муниципального образования "Онгудайский район"
на 2015 год и на плановый 
период 2016 и 2017 годов»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</si>
  <si>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</si>
  <si>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</si>
  <si>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000  1  14  06020  00  0000  430</t>
  </si>
  <si>
    <t>000  1  14  06025  05  0000 430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</si>
  <si>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</si>
  <si>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Прочие доходы от компенсации затрат  бюджетов муниципальных районов</t>
  </si>
  <si>
    <t>Доходы от продажи квартир, находящихся в собственности муниципальных районов</t>
  </si>
  <si>
    <t>Доходы от реализации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</si>
  <si>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</si>
  <si>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Доходы от продажи земельных участков, государственная собственность на которые не разграничена и которые расположены в границах межселенных территорий муниципальных районов</t>
  </si>
  <si>
    <t>Платежи, взимаемые органами местного самоуправления (организациями) муниципальных районов за выполнение определенных функций</t>
  </si>
  <si>
    <t>Доходы от возмещения ущерба при возникновении иных страховых случаев, когда выгодоприобретателями выступают получатели средств бюджетов муниципальных районов</t>
  </si>
  <si>
    <t>Денежные взыскания (штрафы) за нарушение водного законодательства, установленное на водных объектах, находящихся в собственности муниципальных районов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</si>
  <si>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</si>
  <si>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Поступления сумм в возмещение вреда, причиняемого автомобильным дорогам местного значения транспортными средствами, осуществляющими перевозки тяжеловесных и (или) крупногабаритных грузов, зачисляемые в бюджеты муниципальных районов</t>
  </si>
  <si>
    <t>Невыясненные поступления, зачисляемые в бюджеты муниципальных районов</t>
  </si>
  <si>
    <t>Поступления в бюджеты муниципальных районов (перечисления из бюджетов муниципальных районов) по урегулированию расчетов между бюджетами бюджетной системы Российской Федерации по распределенным доходам</t>
  </si>
  <si>
    <t>2  02  01001  05  0000  151</t>
  </si>
  <si>
    <t>2  02  01003  05  0000  151</t>
  </si>
  <si>
    <t>2  02  01009  05  0000  151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</si>
  <si>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</si>
  <si>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2  02  01999  05  0000  151</t>
  </si>
  <si>
    <t>2  02  02003  05  0000  151</t>
  </si>
  <si>
    <t>Субсидии бюджетам муниципальных районов на реформирование муниципальных финансов</t>
  </si>
  <si>
    <t>2  02  02008  05  0000  151</t>
  </si>
  <si>
    <t>Субсидии бюджетам муниципальных районов на обеспечение жильем молодых семей</t>
  </si>
  <si>
    <t>2  02  02009  05  0000  151</t>
  </si>
  <si>
    <t>2  02  02021  05  0000  151</t>
  </si>
  <si>
    <t>Субсидии бюджетам муниципальных районов на осуществление капитального ремонта гидротехнических сооружений, находящихся в муниципальной собственности, и бесхозяйных гидротехнических сооружений</t>
  </si>
  <si>
    <t>2  02  02041  05  0000  151</t>
  </si>
  <si>
    <t>Субсидии бюджетам муниципальных районов на строительство, модернизацию, ремонт и содержание автомобильных дорог общего пользования, в том числе дорог в поселениях (за исключением автомобильных дорог федерального значения)</t>
  </si>
  <si>
    <t>2  02  02042  05  0000  151</t>
  </si>
  <si>
    <t xml:space="preserve"> Субсидии  бюджетам  муниципальных районов на государственную поддержку внедрения комплексных мер модернизации образования</t>
  </si>
  <si>
    <t>2  02  02044  05  0000  151</t>
  </si>
  <si>
    <t>Субсидии бюджетам муниципальных районов на обеспечение автомобильными дорогами новых микрорайонов</t>
  </si>
  <si>
    <t>2  02  02051  05  0000  151</t>
  </si>
  <si>
    <t>2  02  02071  05  0000  151</t>
  </si>
  <si>
    <t>Субсидии бюджетам муниципальных районов на предоставление грантов в области науки, культуры, искусства и средств массовой информации</t>
  </si>
  <si>
    <t>2  02  02074  05  0000  151</t>
  </si>
  <si>
    <t>Субсидии бюджетам муниципальных районов на совершенствование организации питания учащихся в общеобразовательных учреждениях</t>
  </si>
  <si>
    <t>2  02  02077  05  0000  151</t>
  </si>
  <si>
    <t>2  02  02078  05  0000  151</t>
  </si>
  <si>
    <t>Субсидии бюджетам муниципальных районов на бюджетные инвестиции для модернизации объектов коммунальной инфраструктуры</t>
  </si>
  <si>
    <t>2  02  02079  05  0000  151</t>
  </si>
  <si>
    <t xml:space="preserve"> Субсидии бюджетам муниципальных районов на переселение граждан из жилищного фонда, признанного непригодным для проживания, и (или) жилищного фонда с высоким уровнем износа (более 70 процентов)</t>
  </si>
  <si>
    <t>2  02  02080  05  0000  151</t>
  </si>
  <si>
    <t>2  02  02085  05  0000  151</t>
  </si>
  <si>
    <t>2  02  02088  05  0001  151</t>
  </si>
  <si>
    <t>2  02  02089  05  0001  151</t>
  </si>
  <si>
    <t>2  02  02102  05  0000  151</t>
  </si>
  <si>
    <t>Субсидии бюджетам муниципальных районов  на закупку автотранспортных средств и коммунальной техники</t>
  </si>
  <si>
    <t>2  02  02105  05  0000  151</t>
  </si>
  <si>
    <t>Субсидии бюджетам муниципальных районов на проведение противоаварийных мероприятий в зданиях государственных и муниципальных общеобразовательных учреждений</t>
  </si>
  <si>
    <t>2  02  02109  05  0000  151</t>
  </si>
  <si>
    <t>Субсидии бюджетам муниципальных районов на проведение капитального ремонта многоквартирных домов</t>
  </si>
  <si>
    <t>2  02  02145  05  0000  151</t>
  </si>
  <si>
    <t>2  02  02150  05  0000  151</t>
  </si>
  <si>
    <t>2  02  02204  05  0000  151</t>
  </si>
  <si>
    <t>Субсидии бюджетам муниципальных районов на модернизацию региональных систем дошкольного образования</t>
  </si>
  <si>
    <t>2  02  02215  05  0000  151</t>
  </si>
  <si>
    <t>2  02  02210  05  0000 151</t>
  </si>
  <si>
    <t>Субсидии бюджетам муниципальных районов на реализацию региональных программ в области энергосбережения и повышения энергетической эффективности</t>
  </si>
  <si>
    <t>2  02  02999  05  0000  151</t>
  </si>
  <si>
    <t>2  02  03002  05  0000  151</t>
  </si>
  <si>
    <t>2  02  03003  05  0000  151</t>
  </si>
  <si>
    <t>Субвенции бюджетам муниципальных районов на государственную регистрацию актов гражданского состояния</t>
  </si>
  <si>
    <t>2  02  03007  05  0000  151</t>
  </si>
  <si>
    <t>Субвенции бюджетам муниципальных районов на составление (изменение) списков кандидатов в присяжные заседатели федеральных судов общей юрисдикции в Российской Федерации</t>
  </si>
  <si>
    <t>2  02  03015  05  0000  151</t>
  </si>
  <si>
    <t>2  02  03021  05  0000  151</t>
  </si>
  <si>
    <t>2  02  03022  05  0000  151</t>
  </si>
  <si>
    <t>2  02  03024  05  0000  151</t>
  </si>
  <si>
    <t>2  02  03026  05  0000  151</t>
  </si>
  <si>
    <t>2  02  03027  05  0000  151</t>
  </si>
  <si>
    <t>2  02  03029  05  0000  151</t>
  </si>
  <si>
    <t>2  02  03033  05  0000  151</t>
  </si>
  <si>
    <t>2  02  03069  05  0000  151</t>
  </si>
  <si>
    <t>2  02  03070  05  0000  151</t>
  </si>
  <si>
    <t>2  02  03999  05  0000  151</t>
  </si>
  <si>
    <t>Прочие субвенции бюджетам муниципальных районов</t>
  </si>
  <si>
    <t>2  02  04014 05  0000  151</t>
  </si>
  <si>
    <t>Межбюджетные трансферты, передаваемые бюджетам муниципальных районов на осуществление части полномочий по решению вопросов местного значения в соответствии с заключенными соглашениями</t>
  </si>
  <si>
    <t>2  02  04029  05  0000  151</t>
  </si>
  <si>
    <t>2  02  04053  05  0000  151</t>
  </si>
  <si>
    <t>Межбюджетные трансферты, передаваемые бюджетам муниципальных районов на государственную поддержку лучших работников муниципальных учреждений культуры, находящихся на территориях сельских поселений</t>
  </si>
  <si>
    <t>2  02  04089  05  0000  151</t>
  </si>
  <si>
    <t>Межбюджетные трансферты, передаваемые бюджетам муниципальных районов на восстановление поврежденных в результате крупномасштабного наводнения и паводка автомобильных дорог регионального и межмуниципального, местного значения и мостов в целях ликвидации последствий крупномасштабного наводнения, произошедшего в 2013 году на территориях Республики Саха (Якутия), Приморского и Хабаровского краев, Амурской и Магаданской областей, Еврейской автономной области, а также последствий паводка, произошедшего в 2014 году на территориях Республики Алтай, Республики Тыва, Республики Хакасия и Алтайского края</t>
  </si>
  <si>
    <t>2  02  04999  05  0000  151</t>
  </si>
  <si>
    <t>2  07  05030  05  0000  180</t>
  </si>
  <si>
    <t>Прочие безвозмездные поступления в бюджеты</t>
  </si>
  <si>
    <t>2  08  05000  05  0000  180</t>
  </si>
  <si>
    <t>Перечисления из бюджетов муниципальных районов (в бюджеты муниципальных районов)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</si>
  <si>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2  18  05010  05  0000  151</t>
  </si>
  <si>
    <t>2  19  05000  05  0000  151</t>
  </si>
  <si>
    <t>092</t>
  </si>
  <si>
    <t>Управление по экономике и финансам администрации муниципального образования "Онгудайский район"</t>
  </si>
  <si>
    <t>01 03 01 00 05 0000 710</t>
  </si>
  <si>
    <t>01 06 05 02 05 0000 640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</si>
  <si>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</si>
  <si>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01 0200 00 05 0000 810</t>
  </si>
  <si>
    <t>01 05 02 01 05 0000 510</t>
  </si>
  <si>
    <t xml:space="preserve">Увеличение прочих остатков денежных средств муниципальных районов </t>
  </si>
  <si>
    <t>01 05 02 01 05 0000 610</t>
  </si>
  <si>
    <t xml:space="preserve">Уменьшение прочих остатков денежных средств бюджетов муниципальных районов </t>
  </si>
  <si>
    <t>01 03 01 00 05 0000 810</t>
  </si>
  <si>
    <t>01 06 05 01 05 0000 640</t>
  </si>
  <si>
    <t>Возврат бюджетных кредитов, предоставленных юридическим лицам из бюджетов муниципальных районов в валюте Российской Федерации</t>
  </si>
  <si>
    <t xml:space="preserve">Перечень главных администраторов источников финансирования дефицита бюджета муниципального образования  "Онгудайский район" </t>
  </si>
  <si>
    <t>Приложение 4
к решению «О бюджете 
муниципального образования "Онгудайский район"
на 2015 год и на плановый 
период 2016 и 2017 годов»</t>
  </si>
  <si>
    <t>Приложение 5
к решению «О бюджете 
муниципального образования "Онгудайский район"
на 2015 год и на плановый 
период 2016 и 2017 годов»</t>
  </si>
  <si>
    <t>Налог на прибыль организаций, зачислявшийся до 1 января 2005 года в местные бюджеты, мобилизуемый на территориях муниципальных районов</t>
  </si>
  <si>
    <t>Налог на рекламу, мобилизуемый на территориях муниципальных районов</t>
  </si>
  <si>
    <t>Целевые сборы с граждан и предприятий, учреждений, организаций на содержание милиции, на благоустройство территорий, на нужды образования и другие цели, мобилизуемые на территориях муниципальных районов</t>
  </si>
  <si>
    <t>Прочие местные налоги и сборы, мобилизуемые на территориях муниципальных районов</t>
  </si>
  <si>
    <t>000 1 09 01030 05 0000 110</t>
  </si>
  <si>
    <t>000 1 09  07010  05 0000  110</t>
  </si>
  <si>
    <t>000 1 09  07030  05 0000  110</t>
  </si>
  <si>
    <t xml:space="preserve"> 000 1 09 07050 05 0000 110</t>
  </si>
  <si>
    <t>В ЧАСТИ ДОХОДОВ ОТ УПЛАТЫ ГОСУДАРСТВЕННОЙ ПОШЛИНЫ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</si>
  <si>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</si>
  <si>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000 1 08 07084  01 1000 110</t>
  </si>
  <si>
    <t>Государственная пошлина за свершение действий, связанных с лицензированием, с проведением аттестации в случаях, если такая аттестация предусмотрена законодательством Российской Федерации, зачисляемая в бюджеты муниципальных образований).</t>
  </si>
  <si>
    <t>В ЧАСТИ ДОХОДОВ ОТ ИСПОЛЬЗОВАНИЯ ИМУЩЕСТВА, НАХОДЯЩЕГОСЯ В ГОСУДАРСТВЕННОЙ И МУНИЦИПАЛЬНОЙ СОБСТВЕННОСТИ</t>
  </si>
  <si>
    <t>000 111  03050  05  0000 120</t>
  </si>
  <si>
    <t>Проценты, полученные от предоставления бюджетных кредитов внутри страны за счет средств   бюджетов муниципальных районов</t>
  </si>
  <si>
    <t>000  1 11  07015  05  0000  120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</si>
  <si>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</si>
  <si>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000 1 08 07150 01 1000 110</t>
  </si>
  <si>
    <t>000 1 08 03010 01 1000 110</t>
  </si>
  <si>
    <t xml:space="preserve"> 000 1 13  01995  05  0000  130</t>
  </si>
  <si>
    <t xml:space="preserve"> 000 1 13  02995  05  0000  130</t>
  </si>
  <si>
    <t>Прочие доходы от компенсации затрат бюджетов муниципальных районов</t>
  </si>
  <si>
    <t>000 1 15 02050 05 0000 140</t>
  </si>
  <si>
    <t>000 1 17 05050 05 0000 180</t>
  </si>
  <si>
    <t>000 1 17 14030 05 0000 180</t>
  </si>
  <si>
    <t>Средства самообложения граждан, зачисляемые в бюджеты муниципальных районов</t>
  </si>
  <si>
    <t>В ЧАСТИ ДОХОДОВ БЮДЖЕТОВ БЮДЖЕТНОЙ СИСТЕМЫ РОССИЙСКОЙ ФЕДЕРАЦИИ ОТ ВОЗВРАТА БЮДЖЕТАМИ БЮДЖЕТНОЙ СИСТЕМЫ РОССИЙСКОЙ ФЕДЕРАЦИИ И ОРГАНИЗАЦИЯМИ ОСТАТКОВ СУБСИДИЙ, СУБВЕНЦИЙ И ИНЫХ МЕЖБЮДЖЕТНЫХ ТРАНСФЕРТОВ, ИМЕЮЩИХ ЦЕЛЕВОЕ НАЗНАЧЕНИЕ, ПРОШЛЫХ ЛЕТ</t>
  </si>
  <si>
    <t>000  2  18  05010  05  0000  151</t>
  </si>
  <si>
    <t xml:space="preserve">Доходы бюджетов муниципальных районов от возврата остатков субсидий, субвенций и иных межбюджетных трансфертов, имеющих целевое назначение, прошлых лет из бюджетов поселений </t>
  </si>
  <si>
    <t xml:space="preserve"> В ЧАСТИ ВОЗВРАТОВ ОСТАТКОВ СУБСИДИЙ, СУБВЕНЦИЙ И ИНЫХ МЕЖБЮДЖЕТНЫХ ТРАНСФЕРТОВ, ИМЕЮЩИХ ЦЕЛЕВОЕ НАЗНАЧЕНИЕ, ПРОШЛЫХ ЛЕТ</t>
  </si>
  <si>
    <t>000  2  19  05000  05  0000  151</t>
  </si>
  <si>
    <t>00 1 16 18050 05 0000 140</t>
  </si>
  <si>
    <t>Денежные взыскания (штрафы) за нарушение бюджетного законодательства (в части  бюджетов муниципальных районов)</t>
  </si>
  <si>
    <t>000 1 16 21050 05 0000 140</t>
  </si>
  <si>
    <t>Денежные взыскания (штрафы) и иные суммы, взыскиваемые с лиц, виновных в совершении преступлений, и в возмещение ущерба имуществу, зачисляемые в бюджеты муниципальных районов</t>
  </si>
  <si>
    <t>000  1 16  23050  05  0000  140</t>
  </si>
  <si>
    <t>Доходы от возмещения ущерба при возникновении страховых случаев, когда выгодоприобретателями выступают получатели средств бюджетов муниципальных районов</t>
  </si>
  <si>
    <t>000 1 16 33050 05 0000 140</t>
  </si>
  <si>
    <t>000 1 16 90050 05 0000 140</t>
  </si>
  <si>
    <t>Прочие поступления от денежных взысканий (штрафов) и иных сумм в возмещение ущерба, зачисляемые в  бюджеты муниципального района (прочие штрафы)</t>
  </si>
  <si>
    <t>000  1 11 05025  05  0000   120</t>
  </si>
  <si>
    <t>Нормативы распределения доходов между бюджетом муниципального образования "Онгудайский район" и бюджетами сельских поселений  в 2015 году и на плановый период 2016 и 2017 годов</t>
  </si>
  <si>
    <t>118 05 000 05 0000 180</t>
  </si>
  <si>
    <t>117 05050 05 0000 180</t>
  </si>
  <si>
    <t>117 01050 05 0000 180</t>
  </si>
  <si>
    <t>116 90050 05 0000 140</t>
  </si>
  <si>
    <t>116 37040 05 0000 140</t>
  </si>
  <si>
    <t>116 32000 05 0000 140</t>
  </si>
  <si>
    <t>116 25085 05 0000 140</t>
  </si>
  <si>
    <t>116 23052 05 0000 140</t>
  </si>
  <si>
    <t>115 02050 05 0000 140</t>
  </si>
  <si>
    <t>114 06025 05 0000 430</t>
  </si>
  <si>
    <t>114 06013 10 0000 430</t>
  </si>
  <si>
    <t>114 06013 05 0000 430</t>
  </si>
  <si>
    <t>114 02052 05 0000 440</t>
  </si>
  <si>
    <t>114 02052 05 0000 410</t>
  </si>
  <si>
    <t>114 02050 05 0000 440</t>
  </si>
  <si>
    <t>114 01050 05 0000 410</t>
  </si>
  <si>
    <t>113 02995 05 0000 130</t>
  </si>
  <si>
    <t>113 01995 05 0000 130</t>
  </si>
  <si>
    <t>111 05035 05 0000 120</t>
  </si>
  <si>
    <t>111 05025 05 0000 120</t>
  </si>
  <si>
    <t>111 05013 05 0000 120</t>
  </si>
  <si>
    <t>111 03050 05 0000 120</t>
  </si>
  <si>
    <t>108 07150 01 1000 110</t>
  </si>
  <si>
    <t>108 07084 01 1000 110</t>
  </si>
  <si>
    <t>Погашение бюджетами муниципальных районов кредитов от других бюджетов бюджетной системы Российской Федерации в валюте Российской Федерации</t>
  </si>
  <si>
    <t xml:space="preserve">Образование </t>
  </si>
  <si>
    <t xml:space="preserve">Муниципальная программа" Социальное развитие муниципального образования  «Онгудайский район» </t>
  </si>
  <si>
    <t>02 0 0000</t>
  </si>
  <si>
    <t>Подпрограмма  "Развитие  образования муниципального образования "Онгудайский район" на 2013-2018 гг."</t>
  </si>
  <si>
    <t>02 3 0000</t>
  </si>
  <si>
    <t>ВЦП "Развитие доступного дошкольного образования в муниципальном образовании "Онгудайский район" на 2013-2015 гг."</t>
  </si>
  <si>
    <t>02 3 1000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</si>
  <si>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</si>
  <si>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0231000</t>
  </si>
  <si>
    <t>611</t>
  </si>
  <si>
    <t>ВЦП ""Развитие  доступного общего образования в муниципальном образовании "Онгудайский район" на 2013-2015 гг".</t>
  </si>
  <si>
    <t>0232000</t>
  </si>
  <si>
    <t>Субсидии бюджетным учреждениям на иные цели</t>
  </si>
  <si>
    <t>612</t>
  </si>
  <si>
    <t>ВЦП "Развитие  дополнительного  образования детей в сфере культуры  муниципального образования "Онгудайский район"  2013-2015 гг".</t>
  </si>
  <si>
    <t>0236000</t>
  </si>
  <si>
    <t xml:space="preserve">ВЦП «Совершенствование организации питания в   организованных детских коллективах Онгудайского района на 2013-2015 годы»
</t>
  </si>
  <si>
    <t>0237000</t>
  </si>
  <si>
    <t>ВЦП "Улучшение условий и охраны труда в образовательных учреждениях Онгудайского района  на 2013-2015 годы"</t>
  </si>
  <si>
    <t>0239000</t>
  </si>
  <si>
    <t>Обеспечение государственных гарантий прав граждан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 в рамках подпрограммы "Развитие образования" муниципальной программы МО "Онгудайский район" "Социальное развитие"</t>
  </si>
  <si>
    <t>Обеспечение питанием учащихся из малообеспеченных семей в рамках подпрограммы "Развитие образования" муниципальной программы МО "Онгудайскийрайон" "Социальное развитие"</t>
  </si>
  <si>
    <t>Выплата ежемесячной надбавки к заработной плате педагогическим работникам, отнесенным к категории молодых специалистов, в рамках подпрограммы "Развитие образования" муниципальной программы МО "Онгудайский район" "Социальное развитие"</t>
  </si>
  <si>
    <t xml:space="preserve">Переподготовка и повышение квалификации </t>
  </si>
  <si>
    <t>0200000</t>
  </si>
  <si>
    <t>0230000</t>
  </si>
  <si>
    <t>ВЦП "Организация отдыха, оздоровления и занятости детей в муниципальных образовательных учреждениях муниципального образования "Онгудайский район" на 2013-2015 гг"</t>
  </si>
  <si>
    <t>0238000</t>
  </si>
  <si>
    <t>Субвенции   на   оздоровление   детей   школьного   возраста   до15 лет в рамках подпрограммы "Охрана семьи и детей" государственной программы Республики Алтай "Обеспечение социальной защищенности и занятости населения" (через Министерство труда и социального развития Республики Алтай)</t>
  </si>
  <si>
    <t>0236509</t>
  </si>
  <si>
    <t>09</t>
  </si>
  <si>
    <t>АВЦП "Повышение эффективности  муниципального управления   отдела образования Администрации района (аймака) муниципального образования «Онгудайский  район» на 2013 – 2015 годы».</t>
  </si>
  <si>
    <t>0200074</t>
  </si>
  <si>
    <t>Фонд оплаты труда государственных (муниципальных) органов и взносы по обязательному социальному страхованию</t>
  </si>
  <si>
    <t>121</t>
  </si>
  <si>
    <t>Иные выплаты персоналу государственных (муниципальных) органов, за исключением фонда оплаты труда</t>
  </si>
  <si>
    <t>122</t>
  </si>
  <si>
    <t xml:space="preserve"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 </t>
  </si>
  <si>
    <t>123</t>
  </si>
  <si>
    <t>Закупка товаров, работ, услуг в сфере информационно-коммуникационных технологий</t>
  </si>
  <si>
    <t>242</t>
  </si>
  <si>
    <t>Прочая закупка товаров, работ и услуг для обеспечения государственных (муниципальных) нужд</t>
  </si>
  <si>
    <t>244</t>
  </si>
  <si>
    <t xml:space="preserve"> Уплата налога на имущество организаций и земельного налога
</t>
  </si>
  <si>
    <t>851</t>
  </si>
  <si>
    <t>Уплата прочих налогов, сборов и иных платежей</t>
  </si>
  <si>
    <t>852</t>
  </si>
  <si>
    <t>ВЦП "Обеспечение деятельности  Отдела по методическому и, бухгалтерскому  и хозяйственному обслуживанию учреждений образования униципального образования "Онгудайский район на 2013г-2015г"</t>
  </si>
  <si>
    <t>02 3 Л000</t>
  </si>
  <si>
    <t>Социальная политика</t>
  </si>
  <si>
    <t>10</t>
  </si>
  <si>
    <t>Выплата компенсации части родительской платы за содержание ребенка в муниципальных образовательных учреждениях, реализующих основную общеобразовательную программу дошкольного образования, в рамках подпрограммы "Развитие образования" муниципальной программы МО "Онгудайский район" "Социальное развитие"</t>
  </si>
  <si>
    <t>0232521</t>
  </si>
  <si>
    <t>Пособия, компенсации и иные социальные выплаты гражданам, кроме публичных нормативных обязательств</t>
  </si>
  <si>
    <t>321</t>
  </si>
  <si>
    <t>Функционирование Правительства Российской Федерации, высших органов испонительной власти субъектов Российской Федерации, местных администраций</t>
  </si>
  <si>
    <t>Муниципальная программа "Управление муниципальными финансами и имуществом  муниципального образования «Онгудайский район»</t>
  </si>
  <si>
    <t>0300000</t>
  </si>
  <si>
    <t>АВЦП "Обеспечение деятельности Управления по экономике и финансам  администрации МО "Онгудайский район"</t>
  </si>
  <si>
    <t>0300092</t>
  </si>
  <si>
    <t>Обеспечение деятельности  финансовых, налоговых и таможенных  органов и органов финансового надзора</t>
  </si>
  <si>
    <t>11</t>
  </si>
  <si>
    <t>Непрограммные направления деятельности</t>
  </si>
  <si>
    <t>9900000</t>
  </si>
  <si>
    <t>Резервный фонд местной администрации</t>
  </si>
  <si>
    <t>99 0 00Ш2</t>
  </si>
  <si>
    <t>Резервные средства</t>
  </si>
  <si>
    <t>990 0 00Ш2</t>
  </si>
  <si>
    <t>870</t>
  </si>
  <si>
    <t>13</t>
  </si>
  <si>
    <t>99 0 0000</t>
  </si>
  <si>
    <t>Субвенции на осуществление государственных полномочий по лицензированию розничной продажи алкогольной продукции</t>
  </si>
  <si>
    <t>99 0 1537</t>
  </si>
  <si>
    <t>Обслуживание внутреннего государственного и муниципального долга</t>
  </si>
  <si>
    <t>Подпрограмма "Повышение качества управления муниципальными финансами муниципального образования "Онгудайский район" на 2013-2018гг."</t>
  </si>
  <si>
    <t>0310000</t>
  </si>
  <si>
    <t>ВЦП "Обеспечение сбалансированности и устойчивости местного бюджета муниципального образования "Онгудайский район" на 2013-2018гг."</t>
  </si>
  <si>
    <t>0311000</t>
  </si>
  <si>
    <t>Обслуживание государственного долга субъекта Российской Федерации</t>
  </si>
  <si>
    <t>720</t>
  </si>
  <si>
    <t>Национальная оборона</t>
  </si>
  <si>
    <t>00</t>
  </si>
  <si>
    <t>Мобилизационная  и вневойсковая подготовка</t>
  </si>
  <si>
    <t xml:space="preserve">Субвенции на осуществление первичного воинского учета на территориях, где отсутствуют военные комиссариаты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
</t>
  </si>
  <si>
    <t>03 15118</t>
  </si>
  <si>
    <t>Субвенции</t>
  </si>
  <si>
    <t>0315118</t>
  </si>
  <si>
    <t>530</t>
  </si>
  <si>
    <t>Межбюджетные трансферты бюджетам субъектов РФ и муниципальных образований общего характера</t>
  </si>
  <si>
    <t>14</t>
  </si>
  <si>
    <t xml:space="preserve">Дотации на выравнивание бюджетной обеспеченности субъектов РФ и муниципальных образований </t>
  </si>
  <si>
    <t>Дотации на выравнивание бюджетной обеспеченности из муниципального  фонда финансовой поддержки сельских поселений</t>
  </si>
  <si>
    <t xml:space="preserve">Дотации на выравнивание бюджетной обеспеченности </t>
  </si>
  <si>
    <t>511</t>
  </si>
  <si>
    <t>Общегосударственные вопросы</t>
  </si>
  <si>
    <t>Функционирование высшего должностного лица субъекта Российской Федерации и органа местного самоуправления</t>
  </si>
  <si>
    <t>Непрограммные направления деятельности местной администрации</t>
  </si>
  <si>
    <t>99 2 0800</t>
  </si>
  <si>
    <t>Высшее должностное лицо муниципального образования и его заместители</t>
  </si>
  <si>
    <t>99 2 1800</t>
  </si>
  <si>
    <t>Функционирование законодательных (представительных) органов государственной власти и  представительных органов муниципальных образований</t>
  </si>
  <si>
    <t>Непрограммные направления деятельности представительного органа муниципального образования</t>
  </si>
  <si>
    <t>99 0 0800</t>
  </si>
  <si>
    <t>Председатель представительного органа муниципального образования</t>
  </si>
  <si>
    <t>99 0 1800</t>
  </si>
  <si>
    <t>Материально-техническое обеспечение представительного органа муниципального образования</t>
  </si>
  <si>
    <t>99 0 Л800</t>
  </si>
  <si>
    <t>0020400</t>
  </si>
  <si>
    <t>0021100</t>
  </si>
  <si>
    <t>Муниципальная программа "Экономическое развитие муниципального образования «Онгудайский район»</t>
  </si>
  <si>
    <t>0100000</t>
  </si>
  <si>
    <t>АВЦП" Обеспечение деятельности Администрации МО "Онгудайский район" на 2013-2015 гг.</t>
  </si>
  <si>
    <t>01 0 0800</t>
  </si>
  <si>
    <t>010 0800</t>
  </si>
  <si>
    <t xml:space="preserve">Уплата налога на имущество организаций и земельного налога
</t>
  </si>
  <si>
    <t xml:space="preserve">Заместители высшего должностного  лица  муниципального образования </t>
  </si>
  <si>
    <t>Осуществление государственных полномочий в сфере образования и организации деятельности комиссий по делам несовершеннолетних и защите их прав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</si>
  <si>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Субвенция на постановку на учет и учет граждан Российской Федерации, имеющих право на получение жилищных субсидий (единовременных социальных выплат) на приобретение ими жилых помещений в рамках подпрограммы "Развитие жилищно-коммунального комплекса" государственной программы Республики Алтай "Развитие жилищно-коммунального и транспортного комплекса"</t>
  </si>
  <si>
    <t>990Г501</t>
  </si>
  <si>
    <t>Материально-техническое обеспечение Контрольно-счетной палаты МО ".... район"</t>
  </si>
  <si>
    <t xml:space="preserve">Осуществление государственных полномочий Республики Алтай в области законодательства об административных правонарушениях </t>
  </si>
  <si>
    <t>Осуществление государственных полномочий Республики Алтай по сбору информации от поселений, входящих в муниципальный район, необходимой для ведения регистра муниципальных нормативных правовых актов в Республике Алтай</t>
  </si>
  <si>
    <t>Обеспечение полномочий в области архивного дела</t>
  </si>
  <si>
    <t>Национальная безопасность и правоохранительная деятельность</t>
  </si>
  <si>
    <t xml:space="preserve">Защита населения  и территории от последствий чрезвычайных ситуаций природного и техногенного  характера, гражданская оборона </t>
  </si>
  <si>
    <t>Муниципальная программа "Развитие систем жизнеобеспечения и повышение безопасности населения муниципального образования «Онгудайский  район"</t>
  </si>
  <si>
    <t>04 0 0000</t>
  </si>
  <si>
    <t>Подпрограмма " Обеспечение безопасности населения муниципального образования "Онгудайский район" на 2013-2018 гг."</t>
  </si>
  <si>
    <t>04 1 0000</t>
  </si>
  <si>
    <t>ВЦП "Устойчивое развитие систем предупреждения чрезвычайных ситуаций и ликвидация их последствий в муниципальном образовании "Онгудайский район" на 2013-2015 гг."</t>
  </si>
  <si>
    <t>04 1 4000</t>
  </si>
  <si>
    <t>ВЦП "Комплексные меры по противодействию терроризму   и незаконному обороту  и потреблению  наркотических средств, психотропных веществ и их прекурсоров в муниципальном образовании "Онгудайский район" на 2013-2015 гг."</t>
  </si>
  <si>
    <t>04 1 1000</t>
  </si>
  <si>
    <t>ВЦП "Профилактика правонарушений и обеспечение безопасности и правопорядка в муниципальном образовании "Онгудайский район" на 2013-2015 гг."</t>
  </si>
  <si>
    <t>04 12000</t>
  </si>
  <si>
    <t>04 1 2000</t>
  </si>
  <si>
    <t>ВЦП "Профилактика экстремизма, а так же минимизация и (или) ликвидация последствий проявлений экстремизма в муниципальном образовании "Онгудайский район" на 2013-2015 гг."</t>
  </si>
  <si>
    <t xml:space="preserve">04 1 3000 </t>
  </si>
  <si>
    <t>0413000</t>
  </si>
  <si>
    <t>Национальная экономика</t>
  </si>
  <si>
    <t>Подпрограмма "Развитие конкурентоспособной экономики муниципального образования "Онгудайский район"на 2013-2018 гг.№</t>
  </si>
  <si>
    <t>0110000</t>
  </si>
  <si>
    <t>Дорожное хояйство (дорожные фонды)</t>
  </si>
  <si>
    <t>0400000</t>
  </si>
  <si>
    <t>Подпрограмма "Развитие инфраструктуры района"</t>
  </si>
  <si>
    <t>0420000</t>
  </si>
  <si>
    <t>Программа комплексного развития систем коммунальной инфраструктуры муниципального образования "Онгудайский район" на 2013-2015гг.</t>
  </si>
  <si>
    <t>0422000</t>
  </si>
  <si>
    <t>Другие вопросы в области  национальной экономики</t>
  </si>
  <si>
    <t>12</t>
  </si>
  <si>
    <t>ВЦП "Поддержка малого и среднего предпринимательства в Онгудайском районе на 2013-2015 гг."</t>
  </si>
  <si>
    <t>0131000</t>
  </si>
  <si>
    <t>Бюджетные инвестиции в объекты капитального строительства государственной (муниципальной) собственности</t>
  </si>
  <si>
    <t>414</t>
  </si>
  <si>
    <t>Субсидии юридическим лицам (кроме государственных учреждений) и физическим лицам - производителям товаров, работ, услуг</t>
  </si>
  <si>
    <t>810</t>
  </si>
  <si>
    <t>Подпрограмма "Повышение качества управления муниципальным имуществом и земельными ресурсами муниципального образования  "Онгудайский район" на 2013-2018 гг."</t>
  </si>
  <si>
    <t>0320000</t>
  </si>
  <si>
    <t>ВЦП "Формирование эффективной системы управления и распоряжения муниципальным имуществом муниципального образования "Онгудайский район" на 2013-2015 гг"</t>
  </si>
  <si>
    <t>0321000</t>
  </si>
  <si>
    <t>ВЦП "Повышение эффективности использования земельных участков муниципального образования "Онгудайский район" на 2013-2015 гг."</t>
  </si>
  <si>
    <t>0322000</t>
  </si>
  <si>
    <t>Субсидии автономным учреждениям на финансовое обеспечение муниципального задания на оказание муниципальных услуг</t>
  </si>
  <si>
    <t>621</t>
  </si>
  <si>
    <t>Жилищно-коммунальное хозяйство</t>
  </si>
  <si>
    <t>Ведомственные целевые программы</t>
  </si>
  <si>
    <t>7950000</t>
  </si>
  <si>
    <t>ВЦП "Устойчивое развитие сельских территорий муниципального образования "Онгудайский район" на период 2014-2016 годы"</t>
  </si>
  <si>
    <t>7953300</t>
  </si>
  <si>
    <t>Обеспечение жильем специалистов на селе</t>
  </si>
  <si>
    <t>7953302</t>
  </si>
  <si>
    <t>Бюджетные инвестиции на приобретение объектов недвижимого имущества в государственную (муниципальную) собственность</t>
  </si>
  <si>
    <t>412</t>
  </si>
  <si>
    <t>01 1 0000</t>
  </si>
  <si>
    <t>ВЦП "Устойчивое развитие сельских территорий муниципального образования "Онгудайский район" на 2013-2015 гг."</t>
  </si>
  <si>
    <t>01 1 2000</t>
  </si>
  <si>
    <t>0112000</t>
  </si>
  <si>
    <t>Энергосбережение и повышение энергетической эффективности в коммунальном хозяйстве, жилищной сфере и социальной сферы в муниципальном образовании "Онгудайский район" на 2013-2015гг.</t>
  </si>
  <si>
    <t>0421000</t>
  </si>
  <si>
    <t>Закупка товаров, работ, услуг в целях капитального ремонта государственного (муниципального) имущества</t>
  </si>
  <si>
    <t>243</t>
  </si>
  <si>
    <t>Программа комплексного развития систем коммунальной и транспортной инфраструктуры муниципального образования "Онгудайский район" на 2013-2015гг.</t>
  </si>
  <si>
    <t>Возмещение затрат организациям коммунального комплекса, предоставляющим коммунальные услуги по тарифам, не обеспечивающим возмещение издержек</t>
  </si>
  <si>
    <t>042Г502</t>
  </si>
  <si>
    <t>0422Г502</t>
  </si>
  <si>
    <t>Благоустрой ство</t>
  </si>
  <si>
    <t>ВЦП "Благоустройство  территории  муниципального образования "Онгудайский район" на 2013-2015гг."</t>
  </si>
  <si>
    <t>0424000</t>
  </si>
  <si>
    <t>ВЦП "Отходы  в муниципальном образовании "Онгудайский район" на 2013-2015гг."</t>
  </si>
  <si>
    <t>0426000</t>
  </si>
  <si>
    <t>0120000</t>
  </si>
  <si>
    <t xml:space="preserve">ВЦП «Развитие дополнительного образования детей в Онгудайском районе на базе МАОУ ДОД «Онгудайская детская школа искусств»на 2013 – 2015 годы».
</t>
  </si>
  <si>
    <t xml:space="preserve">02 3 3000 </t>
  </si>
  <si>
    <t>0233000</t>
  </si>
  <si>
    <t xml:space="preserve">ВЦП "Развитие дополнительного образования детей в сфере спорта  в  Онгудайском районе на базе   Детско –юношеской спортивной школ им.  Н.В. Кулачева  на 2013 – 2015 годы».
</t>
  </si>
  <si>
    <t>02 3 4000</t>
  </si>
  <si>
    <t>Пенсионное обеспечение</t>
  </si>
  <si>
    <t>Доплата к пенсии</t>
  </si>
  <si>
    <t>9900001</t>
  </si>
  <si>
    <t>Иные пенсии, социальные доплаты к пенсиям</t>
  </si>
  <si>
    <t>312</t>
  </si>
  <si>
    <t>0112001</t>
  </si>
  <si>
    <t>Подпрограмма "Развитие культуры, спорта, молодежной политики в муниципальном образовании"Онгудайский район" на 2013-2018 гг."</t>
  </si>
  <si>
    <t>0210000</t>
  </si>
  <si>
    <t>ВЦП "Реализация молодежной политики муниципального образования "Онгудайский район" на 2013-2015 гг."</t>
  </si>
  <si>
    <t>02 1 3000</t>
  </si>
  <si>
    <t>0213001</t>
  </si>
  <si>
    <t>Оказание материальной поддержки , оказавшихся в трудной жизненной ситации</t>
  </si>
  <si>
    <t>9900002</t>
  </si>
  <si>
    <t>9905135</t>
  </si>
  <si>
    <t>Пособия, компенсации, меры социальной поддержки по публичным нормативным обязательствам</t>
  </si>
  <si>
    <t>313</t>
  </si>
  <si>
    <t xml:space="preserve">Осуществления уведомительной регистрации территориальных соглашений и коллективных договоров </t>
  </si>
  <si>
    <t>9904510</t>
  </si>
  <si>
    <t>Средства массовой информации</t>
  </si>
  <si>
    <t>010000</t>
  </si>
  <si>
    <t>Подпрограмма "Создание условий для развития инвестиционного, инновационного, информационного и имиджевого потенциала муниципального образования "Онгудайский район" на 2013-2018 гг."</t>
  </si>
  <si>
    <t>ВЦП "Обеспечение доступности информации для населения муниципального образования "Онгудайский район" на 2013-2015 гг."</t>
  </si>
  <si>
    <t>0122000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</si>
  <si>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</si>
  <si>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0213000</t>
  </si>
  <si>
    <t>Культура и кинематография</t>
  </si>
  <si>
    <t>ВЦП "Развитие культуры в муниципальном образовании "Онгудайский район" на 2013-2015 гг."</t>
  </si>
  <si>
    <t>0211000</t>
  </si>
  <si>
    <t>Субсидии бюджетным  учреждениям на иные цели</t>
  </si>
  <si>
    <t>ВЦП "Развитие библиотечного обслуживания в муниципальном образовании"Онгудайский район" на 2013-2015 гг."</t>
  </si>
  <si>
    <t>0216000</t>
  </si>
  <si>
    <t>Комплектование книжных фондов библиотек муниципальных образований и государственных библиотек городов Москвы и Санкт- Петербурга в рамках подпрограммы "Библиотечное и архивное дело" государственной программы Республики Алтай "Развитие культуры"</t>
  </si>
  <si>
    <t>0215144</t>
  </si>
  <si>
    <t>ВЦП "Обеспечение деятельности  Отдела по методическому и, бухгалтерскому  и хозяйственному обслуживанию учреждений культуры муниципального образования "Онгудайский район"</t>
  </si>
  <si>
    <t>02 1 Л000</t>
  </si>
  <si>
    <t>Уплата налога на имущество организаций и земельного налога</t>
  </si>
  <si>
    <t>Подпрограмма "Развитие систем социальной поддержки населения муниципального образования "Онгудайский район" на 2013-2018 гг."</t>
  </si>
  <si>
    <t>02 2 0000</t>
  </si>
  <si>
    <t>ВЦП "Социальная защита населения (ветераны, институт семьи) в муниципальном образовании "Онгудайский район" на 2013-2015 гг."</t>
  </si>
  <si>
    <t>02 2 1000</t>
  </si>
  <si>
    <t>Физическая культура и спорт</t>
  </si>
  <si>
    <t xml:space="preserve">Физическая культура </t>
  </si>
  <si>
    <t>ВЦП "Развитие физической культуры, спорта  и формирование здорового образа жизни в муниципальном образовании "Онгудайский район" на 2013-2015 "гг.</t>
  </si>
  <si>
    <t>0212000</t>
  </si>
  <si>
    <t>Итого условно утверждаемые расходы</t>
  </si>
  <si>
    <t>99</t>
  </si>
  <si>
    <t xml:space="preserve"> Приложение 9</t>
  </si>
  <si>
    <t>К решению "О бюджете муниципального образования "Онгудайский район" на 2015 год и на  плановый период 2016 и 2017годов"</t>
  </si>
  <si>
    <t>Объем бюджетных ассигнований, направленных на исполнение публичных нормативных обязательств в 2015 году  по муниципальному образованию "Онгудайский район"</t>
  </si>
  <si>
    <t>2015 год</t>
  </si>
  <si>
    <t>2015 год с учетом изменений</t>
  </si>
  <si>
    <t>раздел/ подраздел</t>
  </si>
  <si>
    <t>Федераль-ные средства</t>
  </si>
  <si>
    <t>Республи-канские средства</t>
  </si>
  <si>
    <t>Администрация района (аймака) муниципального образования "Онгудайский район"</t>
  </si>
  <si>
    <t>Социальные выплаты молодым семьям на приобретение жилья или строитльство индивидуального жилого дома</t>
  </si>
  <si>
    <t>Постановление Правительства Республики Алтай от 16.09.2010 г. № 199          "Об утверждении республиканской целевой программы "Жилище" на 2011 - 2015 годы, подпрограмма "Обеспечение жильем молодых семей" ,ВЦП "Обеспечение жильем молодых семей на территории  муниципального образования  "Онгудайский район" на 2014-2016 гг.</t>
  </si>
  <si>
    <t>Обеспечение жильем отдельных категорий граждан, установленных Федеральным законом от 12 января 1995 года № 5-ФЗ                                           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</si>
  <si>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 xml:space="preserve">Федеральный закон от 12.01.1995 № 5-ФЗ  "О ветеранах", Федеральный закон от 24.11.1995 № 181-ФЗ "О социальной защите инвалидов в Российской Федерации", Указ Президента Российской Федерации от 07.05.2008 года № 714 "Об обеспечении жильем ветеранов Великой Отечественной войны 1941-1945 годов" 
</t>
  </si>
  <si>
    <t>Осуществление назначения и выплаты доплат к пенсиям</t>
  </si>
  <si>
    <t>Решение Совета депутатов№24-4 от 04.03.2011г " Об утверждении Условий предоставлеия права на  пенсию за выслугу лет муниципальным служащим муниципального образования "Онгудайский район"</t>
  </si>
  <si>
    <t xml:space="preserve">Итого по Администрации района (аймака) </t>
  </si>
  <si>
    <t xml:space="preserve"> Приложение8</t>
  </si>
  <si>
    <t>Проект Приложение№ 16</t>
  </si>
  <si>
    <t>К решению "О бюджете муниципального образования "Онгудайский район" на 2015 год и на  плановый период 2016 и 2017 годов"</t>
  </si>
  <si>
    <t>Объем бюджетных ассигнований, направленных на исполнение публичных нормативных обязательств в 2016 и 2017  годах по муниципальному образованию "Онгудайский район"</t>
  </si>
  <si>
    <t>(тыс.руб)</t>
  </si>
  <si>
    <t>2016г</t>
  </si>
  <si>
    <t>2016 год с учетом изменений</t>
  </si>
  <si>
    <t>Приложение 18
к решению «О бюджете 
муниципального образования "Онгудайский район"
на 2015 год и на плановый 
период 2016 и 2017 годов»</t>
  </si>
  <si>
    <t xml:space="preserve">Распределение бюджетных ассигнований бюджета муниципального образования "Онгудайский район"  на осуществление бюджетных инвестиций в объекты капитального строительства (реконструкции) объектов муниципальной собственности на 2015 год </t>
  </si>
  <si>
    <t>Приложение 19
к решению «О бюджете 
муниципального образования "Онгудайский район"
на 2015 год и на плановый 
период 2016 и 2017 годов»</t>
  </si>
  <si>
    <t xml:space="preserve">Распределение бюджетных ассигнований бюджета муниципального образования "Онгудайский район"  на осуществление бюджетных инвестиций в объекты капитального строительства (реконструкции) объектов муниципальной собственности на 2016 год </t>
  </si>
  <si>
    <t>Приложение 20
к решению «О бюджете 
муниципального образования "Онгудайский район"
на 2015 год и на плановый 
период 2016 и 2017 годов»</t>
  </si>
  <si>
    <t xml:space="preserve">Распределение бюджетных ассигнований бюджета муниципального образования "Онгудайский район"  на осуществление бюджетных инвестиций в объекты капитального строительства (реконструкции) объектов муниципальной собственности на 2017 год </t>
  </si>
  <si>
    <t>Приложение 10
к решению «О бюджете 
муниципального образования "Онгудайский район"
на 2015 год и на плановый 
период 2016 и 2017 годов»</t>
  </si>
  <si>
    <t xml:space="preserve"> Распределение бюджетных ассигнований бюджета муниципального образования"Онгудайский район" на реализацию муниципальных программ на 2015 год</t>
  </si>
  <si>
    <t>Муниципальная программа "Экономическое развитие муниципального образования "Онгудайский район"</t>
  </si>
  <si>
    <t>Муниципальная программа "Социальное развитие муниципального образования "Онгудайский район"</t>
  </si>
  <si>
    <t>Муниципальная программа "Управление муниципальными финансами и имуществом муниципального образования "Онгудайский район"</t>
  </si>
  <si>
    <t>Муниципальная программа "Развитие систем жизнеобеспечения и повышение безопасности населения муниципального образования "Онгудайский район"</t>
  </si>
  <si>
    <t xml:space="preserve">Приложение 11
к решению «О бюджете 
муниципального образования "Онгудайский район"
на 2015 год и на плановый 
период 2016 и 2017 годов» </t>
  </si>
  <si>
    <t xml:space="preserve"> Распределение бюджетных ассигнований бюджета муниципального образования"Онгудайский район" на реализацию муниципальных программ на 2016 - 2017 годы</t>
  </si>
  <si>
    <t>Приложение 21
к решению «О бюджете 
муниципального образования "Онгудайский район"
на 2015 год и на плановый 
период 2016 и 2017 годов»</t>
  </si>
  <si>
    <t xml:space="preserve"> Распределение бюджетных ассигнований на осуществление бюджетных инвестиций за счет средств Дорожного фонда муниципального образования "Онгудайский район" на строительство и реконструкцию автомобильных дорог общего пользования  местного значения 
и искусственных сооружений на них на 2015 год</t>
  </si>
  <si>
    <t xml:space="preserve">Муниципальная программа "Развитие систем жизнеобеспечения и повышение безопасности населения муниципального образования "Онгудайский район"               </t>
  </si>
  <si>
    <t>Приложение 22
к решению «О бюджете 
муниципального образования "Онгудайский район"
на 2015 год и на плановый 
период 2016 и 2017 годов»</t>
  </si>
  <si>
    <t xml:space="preserve"> Распределение бюджетных ассигнований на осуществление бюджетных инвестиций за счет средств Дорожного фонда муниципального образования "Онгудайский район" на строительство и реконструкцию автомобильных дорог общего пользования  местного значения,
и искусственных сооружений на них на 2016 - 2017 годы</t>
  </si>
  <si>
    <t>Приложение 23
к решению «О бюджете 
муниципального образования "Онгудайский район"
на 2015 год и на плановый 
период 2016 и 2017 годов»</t>
  </si>
  <si>
    <t xml:space="preserve">  Наименования сельских поселений муниципального образования "Онгудайский район"</t>
  </si>
  <si>
    <t>Елинское</t>
  </si>
  <si>
    <t>Теньгинское</t>
  </si>
  <si>
    <t>Куладинское</t>
  </si>
  <si>
    <t>Каракольское</t>
  </si>
  <si>
    <t>Нижне-Талдинское</t>
  </si>
  <si>
    <t>Шашикманское</t>
  </si>
  <si>
    <t>Хабаровское</t>
  </si>
  <si>
    <t>Купчегеньское</t>
  </si>
  <si>
    <t>Ининское</t>
  </si>
  <si>
    <t>Онгудайское</t>
  </si>
  <si>
    <t>Приложение 27
к решению «О бюджете 
муниципального образования "Онгудайский  район"
на 2015 год и на плановый 
период 2016 и 2017 годов»</t>
  </si>
  <si>
    <t>Приложение 26
к решению «О бюджете 
муниципального образования "Онгудайский район"
на 2015 год и на плановый 
период 2016 и 2017 годов»</t>
  </si>
  <si>
    <t>Постановление Правительства Республики Алтай от 16.09.2010 г. № 199          "Об утверждении республиканской целевой программы "Жилище" на 2011 - 2015 годы, подпрограмма "Обеспечение жильем молодых семей" ,ВЦП "Реализация молодежной политики муниципального образования  "Онгудайский район" на 2013-2015 гг.</t>
  </si>
  <si>
    <t>Социальные выплаты на строительство (приобретение) жилья гражданам Российской Федерации, проживающим в сельской местности, в том числе молодым семьям и молодым специалистам, проживающим и работающим на селе либо изъявившим желание переехать на постоянное место жительства в сельскую местность и работать там</t>
  </si>
  <si>
    <t>Постановление Правительства Республики Алтай от 27.06.2014 №182 "Об утверждении  Правил  предоставления,  распределения  и  расходования субсидий    из    республиканского    бюджета    Республики    Алтай    на софинансирование  расходов  бюджетов  муниципальных  образований в   Республике    Алтай    на    улучшение    жилищных    условий    граждан, проживающих  в  сельской  местности,  в  том  числе  молодых  семей и   молодых специалистов", ВЦП "Устойчивое развитие сельских территорий муниципального образования "Онгудайский район" на 2013-2015 гг."</t>
  </si>
  <si>
    <t xml:space="preserve">Обеспечение жильем отдельных   категорий   граждан,   установленных   федеральными законами от 12 января 1995 года № 5-ФЗ  "О ветеранах" и от 24 ноября 1995 года № 181-ФЗ  "О социальной защите инвалидов в  Российской Федерации", в рамках подпрограммы "Модернизация системы   социальной   поддержки   населения"   государственной программы     Республики     Алтай     "Обеспечение     социальной защищенности и занятости населения" </t>
  </si>
  <si>
    <t>0311М00</t>
  </si>
  <si>
    <t xml:space="preserve">к  решению "О бюджете муниципального образования "Онгудайский район" на 2014 год и на плановый период 2015 и 2016 годов" </t>
  </si>
  <si>
    <t>Погашение  бюджетами муниципальных  районов кредитов  от кредитных организаций в валюте Российской Федерации</t>
  </si>
  <si>
    <t>092 01 03 01 00 05 0000 810</t>
  </si>
  <si>
    <t>092 01 03 01 00 05 0000 710</t>
  </si>
  <si>
    <t>Погашение бюджетами муниципальных  районов кредитов от других бюджетов бюджетной системы Российской Федерации в валюте Российской Федерации</t>
  </si>
  <si>
    <t>Погашение  бюджетами муниципальных районов кредитов  от кредитных организаций в валюте Российской Федерации</t>
  </si>
  <si>
    <t>01 06 05 02 05 0000 540</t>
  </si>
  <si>
    <t>0422001</t>
  </si>
  <si>
    <t>Погашение бюджетами муниципальных районов  кредитов от кредитных организаций в валюте Российской Федерации</t>
  </si>
  <si>
    <t>Предоставление  бюджетных кредитов   другим бюджетам бюджетной системы Российской Федерации из бюджетов муниципальных районов в валюте Российской Федерации</t>
  </si>
  <si>
    <t>Получение бюджетами муниципальных районов  кредитов от кредитных организаций в валюте Российской Федерации</t>
  </si>
  <si>
    <t>01 0200 00 05 0000 710</t>
  </si>
  <si>
    <t>МОУ "Еловская СОШ им.Э.М.Палкина" с.Ело  Онгудайского района Республики Алтай</t>
  </si>
  <si>
    <t>Полная средняя школа на 260 уч-ся с интернатом на 80 мест в с.Иня Онгудайского района Республики Алтай</t>
  </si>
  <si>
    <t>1.1.1.</t>
  </si>
  <si>
    <t>Сумма на 2016год</t>
  </si>
  <si>
    <t>Сумма на 2017год</t>
  </si>
  <si>
    <t>Субвенции на выплату компенсации части родительской платы за содержание ребенка в муниципальных образовательных учреждениях, реализующих основную общеобразовательную программу дошкольного образования, в рамках подпрограммы "Развитие дошкольного образования" государственной программы Республики Алтай "Развитие образования" (через Министерство образования, науки и молодежной политики Республики Алтай)</t>
  </si>
  <si>
    <t>Субвенции на осуществление полномочий по обеспечению жильем отдельных   категорий   граждан,   установленных   федеральными законами от 12 января 1995 года № 5-ФЗ  "О ветеранах" и от 24 ноября 1995 года № 181-ФЗ  "О социальной защите инвалидов в  Российской Федерации", в рамках подпрограммы "Модернизация системы   социальной   поддержки   населения"   государственной программы     Республики     Алтай     "Обеспечение     социальной защищенности и занятости населения" (через Министерство труда и социального развития Республики Алтай)обеспечении жильем ветеранов Великой Отечественной войны 1941 - 1945 годов", в рамках подпрограммы "Модернизация системы социальной поддержки населения" государственной программы Республики Алтай "Обеспечение социальной защищенности и занятости населения" (через Министерство труда и социального развития Республики Алтай)</t>
  </si>
  <si>
    <t xml:space="preserve">Субвенции на реализацию  отдельных государственных полномочий Республики Алтай по расчету и предоставлению дотаций на выравнивание бюджетной обеспеченности бюджетам поселений </t>
  </si>
  <si>
    <t>Дотации  на  выравнивание  бюджетной   обеспеченности   муниципальных районов (городского округа) из Регионального фонда финансовой поддержки муниципальных районов (городского округа) в рамках подпрограммы "Повышение эффективности бюджетных расходов в Республике Алтай" государственной  программы  Республики  Алтай   "Управление государственными финансами и государственным имуществом"</t>
  </si>
  <si>
    <t>Субвенции на возмещение затрат  организациям   коммунального комплекса, предоставляющих коммунальные услуги по тарифам, не обеспечивающим возмещение издержек, подпрограммы "Развитие жилищно-коммунального комплекса" государственной программы Республики Алтай "Развитие жилищно-коммунального и транспортного комплекса" (через Министерство регионального развития Республики Алтай)</t>
  </si>
  <si>
    <t>Субвенции на реализацию  отдельных государственных полномочий Республики Алтай по расчету и предоставлению дотаций на выравнивание бюджетной обеспеченности бюджетам поселений за счет средств республиканского бюджета Республики Алтай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</si>
  <si>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Субвенции, предоставляемые местным бюджетам муниципальных образований в Республике Алтай для осуществления уведомительной регистрации территориальных соглашений и коллективных договоров (через Министерство труда и социального развития Республики Алтай)</t>
  </si>
  <si>
    <t>Субвенции на осуществление государственных полномочий Республики Алтай в области организации проведения на территории Республики Алтай мероприятий по предупреждению и ликвидации болезней животных, их лечению, защите населения от болезней, общих для человека и животных, в части обращения с безнадзорными животными на территории Республики Алтай в рамках подпрограммы  «Развитие животноводства и переработки продукции животноводства» государственной программы Республики Алтай «Развитие сельского хозяйства и регулирование рынков сельскохозяйственной продукции, сырья и продовольствия» (через Комитет ветеринарии с Госветинспенцией Республики Алтай)</t>
  </si>
  <si>
    <t>Субвенции на осуществление государственных полномочий Республики Алтай по сбору информации от поселений, входящих в муниципальный район, необходимой для ведения регистра муниципальных нормативных правовых актов в Республике Алтай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</si>
  <si>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Субвенции на  осуществление государственных полномочий Республики Алтай в области обустройства и содержания мест утилизации биологических отходов (скотомогильников, биотермических ям) в рамках подпрограммы  «Развитие животноводства и переработки продукции животноводства» государственной программы Республики Алтай «Развитие сельского хозяйства и регулирование рынков сельскохозяйственной продукции, сырья и продовольствия» (через Комитет ветеринарии с Госветинспенцией Республики Алтай)</t>
  </si>
  <si>
    <t>Сумма 2015</t>
  </si>
  <si>
    <t xml:space="preserve">АВЦП "«Повышение эффективности муниципального  управления в Отделе культуры, спорта, и туризма администрации района (аймака) муниципального образования  «Онгудайский район»  на 2013 – 2015 годы»
</t>
  </si>
  <si>
    <t>0200810</t>
  </si>
  <si>
    <t>ВЦП "Повышение качества финансового менеджмента главных распорядителей бюджета муниципального образования "Онгудайский район" Республики Алтай в 2013-2015 годах"</t>
  </si>
  <si>
    <t>0312000</t>
  </si>
  <si>
    <t>9902502</t>
  </si>
  <si>
    <t>9902522</t>
  </si>
  <si>
    <t>9902503</t>
  </si>
  <si>
    <t>9904502</t>
  </si>
  <si>
    <t>Субвенции на осуществление государственных полномочий Республики Алтай в области организации проведения на территории Республики Алтай мероприятий по предупреждению и ликвидации болезней животных, их лечению, защите населения от болезней, общих для человека и животных, в части обращения с безнадзорными животными на территории Республики Алтай, в рамках подпрограммы «Развитие животноводства и переработки продукции животноводства» государственной программы Республики Алтай «Развитие сельского хозяйства и регулирование рынков сельскохозяйственной продукции, сырья и продовольствия»</t>
  </si>
  <si>
    <t>990А531</t>
  </si>
  <si>
    <t>Субвенции на  осуществление государственных полномочий Республики Алтай в области обустройства и содержания мест утилизации биологических отходов (скотомогильников, биотермических ям) в рамках подпрограммы «Развитие животноводства и переработки продукции животноводства» государственной программы Республики Алтай «Развитие сельского хозяйства и регулирование рынков сельскохозяйственной продукции, сырья и продовольствия»</t>
  </si>
  <si>
    <t>9908532</t>
  </si>
  <si>
    <t>Дорожный фонд муниципального образования "Онгудайский район"</t>
  </si>
  <si>
    <t>04220Д0</t>
  </si>
  <si>
    <t>Подпрограмма "Развитие малого и среднего предпринимательства муниципального образования "Онгудайский район" на 2013-2018 гг."</t>
  </si>
  <si>
    <t>0130000</t>
  </si>
  <si>
    <t>Выплата заработной платы прочему персоналу дошкольных образовательных организаций в рамках ВЦП "Развитие доступного дошкольного образования в муниципальном образовании "Онгудайский район" на 2013-2015 гг."</t>
  </si>
  <si>
    <t>0231001</t>
  </si>
  <si>
    <t>Выплата заработной платы прочему персоналу общеобразовательных организаций в рамках ВЦП ""Развитие  доступного общего образования в муниципальном образовании "Онгудайский район" на 2013-2015 гг".</t>
  </si>
  <si>
    <t>0232001</t>
  </si>
  <si>
    <t xml:space="preserve">Субсидии на исполнение Указов Президента РФ в рамках подпрограммы Развитие образования </t>
  </si>
  <si>
    <t>02360Л0</t>
  </si>
  <si>
    <t xml:space="preserve">Субвенции   на   оздоровление   детей   школьного   возраста   до15 лет в рамках подпрограммы "Охрана семьи и детей" государственной программы Республики Алтай "Обеспечение социальной защищенности и занятости населения" </t>
  </si>
  <si>
    <t>02160Л0</t>
  </si>
  <si>
    <t>Обеспечение мероприятий , посвященных 70-летию Победы в  Великой Отечественной войне 1941 - 1945 годов</t>
  </si>
  <si>
    <t>Здравоохранение</t>
  </si>
  <si>
    <t>Другие вопросы в области здравоохранения</t>
  </si>
  <si>
    <t>02 20000</t>
  </si>
  <si>
    <t>ВЦП "Оказание дополнительных мер социальной поддержки отдельным категориям  граждан муниципального образования "Онгудайский район" на 2013-2015 гг."</t>
  </si>
  <si>
    <t>02 2 2000</t>
  </si>
  <si>
    <t xml:space="preserve">Непрограммные направления деятельности </t>
  </si>
  <si>
    <t>9900003</t>
  </si>
  <si>
    <t xml:space="preserve"> Прочие межбюджетные трансферты общего характера. 
</t>
  </si>
  <si>
    <t>ВЦП "Обеспечение сбалансированности и устойчивости местного бюджета муниципального образования "Онгудайский район" на 2013-2015гг."</t>
  </si>
  <si>
    <t>Прочие межбюджетные трансферты общего характера</t>
  </si>
  <si>
    <t>0311М001</t>
  </si>
  <si>
    <t>Иные дотации</t>
  </si>
  <si>
    <t>512</t>
  </si>
  <si>
    <t>0312534</t>
  </si>
  <si>
    <t>9990000</t>
  </si>
  <si>
    <t>000</t>
  </si>
  <si>
    <t xml:space="preserve">
к решению «О бюджете муниципального образования "Онгуддайский район"на 2015 год и на плановый период 2016 и 2017 годов»</t>
  </si>
  <si>
    <t>Приложение 14</t>
  </si>
  <si>
    <t xml:space="preserve">Распределение бюджетных ассигнований по разделам, подразделам, целевым статьям (муниципальным) программам и непрограммным направлениям деятельности), группам (группам и подгруппам) видов расходов классификации расходов бюджета муниципального образования "Онгудайский район"                  </t>
  </si>
  <si>
    <t>на 2015год</t>
  </si>
  <si>
    <t xml:space="preserve">Приложение 15
</t>
  </si>
  <si>
    <t xml:space="preserve">
к решению «О бюджете 
муниципального образования "Онгудайский район" на 2015 год и на плановый  период 2016 и 2017 годов»</t>
  </si>
  <si>
    <t>Распределение бюджетных ассигнований по разделам, подразделам, целевым статьям (муниципальным) программам и непрограммным направлениям деятельности), группам (группам и подгруппам) видов расходов классификации расходов бюджета муниципального образования "Онгудайский район" на 2016  и 2017 годы</t>
  </si>
  <si>
    <t>( тыс.рублей)</t>
  </si>
  <si>
    <t>ВЦП  "Программа комплексного развития систем коммунальной инфраструктуры муниципального образования "Онгудайский район" на 2013-2015гг. "</t>
  </si>
  <si>
    <t xml:space="preserve"> Электроснабжение с. Онгудай (северо-восточная часть ) 3-я очередь</t>
  </si>
  <si>
    <t xml:space="preserve">Инженерные изыскания на разработку ПИР,экспертиза проектной документации </t>
  </si>
  <si>
    <t>0220000</t>
  </si>
  <si>
    <t>0221000</t>
  </si>
  <si>
    <t>0222000</t>
  </si>
  <si>
    <t>021Л000</t>
  </si>
  <si>
    <t>021Л001</t>
  </si>
  <si>
    <t>023Л000</t>
  </si>
  <si>
    <t>0231506</t>
  </si>
  <si>
    <t>0231507</t>
  </si>
  <si>
    <t>0231508</t>
  </si>
  <si>
    <t>0232505</t>
  </si>
  <si>
    <t xml:space="preserve">0413000 </t>
  </si>
  <si>
    <t>0412000</t>
  </si>
  <si>
    <t>0411000</t>
  </si>
  <si>
    <t>0410000</t>
  </si>
  <si>
    <t>Всего субвенций местным бюджетам</t>
  </si>
  <si>
    <t>Государственные полномочия Республики Алтай</t>
  </si>
  <si>
    <t>1.1.</t>
  </si>
  <si>
    <t>Субвенции на осуществление первичного воинского учета на территориях, где отсутствуют военные комиссариаты, 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</si>
  <si>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1.1.2.</t>
  </si>
  <si>
    <t>2.</t>
  </si>
  <si>
    <t>2.1.</t>
  </si>
  <si>
    <t>2.2.</t>
  </si>
  <si>
    <t>Охрана окружающей среды</t>
  </si>
  <si>
    <t>630</t>
  </si>
  <si>
    <t>Другие вопросы в области охраны окружающей среды</t>
  </si>
  <si>
    <t>Субсидии некоммерческим организациям</t>
  </si>
  <si>
    <t>Организация и регулирование использования охотничьих ресурсов</t>
  </si>
  <si>
    <t>9900004</t>
  </si>
  <si>
    <t>Дотация на выравнивание уровня бюджетной обеспеченности  из районного фонда  финансовой поддержки  поселений в рамках подпрограммы "Повышение качества управления муниципальными финансами муниципального образования "Онгудайский район" на 2013-2018 г.г." муниципальной программы "Управление муниципальными финансами и имуществом  муниципального образования «Онгудайский район»</t>
  </si>
  <si>
    <t>АВЦП" Обеспечение деятельности Администрации МО "Онгудайский район" на 2016-2018 гг.</t>
  </si>
  <si>
    <t xml:space="preserve">АВЦП "«Повышение эффективности муниципального  управления в Отделе культуры, спорта, и туризма администрации района (аймака) муниципального образования  «Онгудайский район»  на 2016-2018 гг»
</t>
  </si>
  <si>
    <t>ВЦП "Повышение качества финансового менеджмента главных распорядителей бюджета муниципального образования "Онгудайский район" Республики Алтай на 2016-2018 гг"</t>
  </si>
  <si>
    <t>Материально-техническое обеспечение Контрольно-счетной палаты МО "Онгудайский  район"</t>
  </si>
  <si>
    <t>ВЦП "Устойчивое развитие систем предупреждения чрезвычайных ситуаций и ликвидация их последствий в муниципальном образовании "Онгудайский район" на 2016-2018гг."</t>
  </si>
  <si>
    <t>ВЦП "Комплексные меры по противодействию терроризму   и незаконному обороту  и потреблению  наркотических средств, психотропных веществ и их прекурсоров в муниципальном образовании "Онгудайский район" на 2016-2018 гг."</t>
  </si>
  <si>
    <t>ВЦП "Профилактика правонарушений и обеспечение безопасности и правопорядка в муниципальном образовании "Онгудайский район" на 2016-2018 гг."</t>
  </si>
  <si>
    <t>ВЦП "Профилактика экстремизма, а так же минимизация и (или) ликвидация последствий проявлений экстремизма в муниципальном образовании "Онгудайский район" на 2016-2018 гг."</t>
  </si>
  <si>
    <t>ВЦП "Поддержка малого и среднего предпринимательства в Онгудайском районе на 2016-2018гг."</t>
  </si>
  <si>
    <t>ВЦП "Формирование эффективной системы управления и распоряжения муниципальным имуществом муниципального образования "Онгудайский район" на 2016-2018 гг"</t>
  </si>
  <si>
    <t>ВЦП "Повышение эффективности использования земельных участков муниципального образования "Онгудайский район" на 2016-2018 гг."</t>
  </si>
  <si>
    <t>ВЦП "Устойчивое развитие сельских территорий муниципального образования "Онгудайский район" на период 2016-2018 г г"</t>
  </si>
  <si>
    <t>ВЦП "Устойчивое развитие сельских территорий муниципального образования "Онгудайский район" на 2016-2018 гг."</t>
  </si>
  <si>
    <t>Энергосбережение и повышение энергетической эффективности в коммунальном хозяйстве, жилищной сфере и социальной сферы в муниципальном образовании "Онгудайский район" на 2016-2018гг.</t>
  </si>
  <si>
    <t>Программа комплексного развития систем коммунальной и транспортной инфраструктуры муниципального образования "Онгудайский район" на 2016-2018гг.</t>
  </si>
  <si>
    <t>ВЦП "Благоустройство  территории  муниципального образования "Онгудайский район" на 2016-2018гг."</t>
  </si>
  <si>
    <t>ВЦП "Отходы  в муниципальном образовании "Онгудайский район" на 2016-2018гг."</t>
  </si>
  <si>
    <t>ВЦП "Развитие доступного дошкольного образования в муниципальном образовании "Онгудайский район" на 2016-2018 гг."</t>
  </si>
  <si>
    <t>Выплата заработной платы прочему персоналу дошкольных образовательных организаций в рамках ВЦП "Развитие доступного дошкольного образования в муниципальном образовании "Онгудайский район" на 2016-2018 гг."</t>
  </si>
  <si>
    <t xml:space="preserve">ВЦП «Развитие дополнительного образования детей в Онгудайском районе на базе МАОУ ДОД «Онгудайская детская школа искусств»на 2016 – 2018 годы».
</t>
  </si>
  <si>
    <t xml:space="preserve">ВЦП "Развитие дополнительного образования детей в сфере спорта  в  Онгудайском районе на базе   Детско –юношеской спортивной школ им.  Н.В. Кулачева  на 2016 – 2018 годы».
</t>
  </si>
  <si>
    <t>ВЦП ""Развитие  доступного общего образования в муниципальном образовании "Онгудайский район" на 2016-2018гг".</t>
  </si>
  <si>
    <t>Выплата заработной платы прочему персоналу общеобразовательных организаций в рамках ВЦП ""Развитие  доступного общего образования в муниципальном образовании "Онгудайский район" на 2016-2018 гг".</t>
  </si>
  <si>
    <t>ВЦП "Развитие  дополнительного  образования детей в сфере культуры  муниципального образования "Онгудайский район"  2016-2018 гг".</t>
  </si>
  <si>
    <t xml:space="preserve">ВЦП «Совершенствование организации питания в   организованных детских коллективах Онгудайского района на 2016-2018 годы»
</t>
  </si>
  <si>
    <t>ВЦП "Улучшение условий и охраны труда в образовательных учреждениях Онгудайского района  на 2016-2018 годы"</t>
  </si>
  <si>
    <t>ВЦП "Реализация молодежной политики муниципального образования "Онгудайский район" на 2016-2018 гг."</t>
  </si>
  <si>
    <t>АВЦП "Повышение эффективности  муниципального управления   отдела образования Администрации района (аймака) муниципального образования «Онгудайский  район» на 2016– 2018 годы».</t>
  </si>
  <si>
    <t>ВЦП "Обеспечение деятельности  Отдела по методическому и, бухгалтерскому  и хозяйственному обслуживанию учреждений образования униципального образования "Онгудайский район на 2016г-2018г"</t>
  </si>
  <si>
    <t>ВЦП "Развитие культуры в муниципальном образовании "Онгудайский район" на 2016-2018 гг."</t>
  </si>
  <si>
    <t>ВЦП "Оказание дополнительных мер социальной поддержки отдельным категориям  граждан муниципального образования "Онгудайский район" на 2016-2018 гг."</t>
  </si>
  <si>
    <t>ВЦП "Социальная защита населения (ветераны, институт семьи) в муниципальном образовании "Онгудайский район" на 2016-2018 гг."</t>
  </si>
  <si>
    <t>ВЦП "Обеспечение доступности информации для населения муниципального образования "Онгудайский район" на 2016-2018 гг."</t>
  </si>
  <si>
    <t>ВЦП "Обеспечение сбалансированности и устойчивости местного бюджета муниципального образования "Онгудайский район" на 2016-2018гг."</t>
  </si>
  <si>
    <t xml:space="preserve"> Асфальтирование автомобильной дороги  на участке от ул Советской 164 до ул Космонавтов 80 ( подъезд к ЦРБ)</t>
  </si>
  <si>
    <t>Проведение межевых работ  по внутрипоселковым дорогам в сельских поселениях</t>
  </si>
  <si>
    <t>Резервные средства на  случай непредвиденных чрезвычайных расходов</t>
  </si>
  <si>
    <t xml:space="preserve">Ремонт  внутрипоселковых дорог  </t>
  </si>
  <si>
    <t>Иные выплат, за исключением фонда оплаты труда государственных (муниципальных) органов,лицам, привлекаемым согласно законодательству для выполнения отдельных полномочий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</si>
</sst>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р_._-;\-* #,##0_р_._-;_-* &quot;-&quot;_р_._-;_-@_-"/>
    <numFmt numFmtId="43" formatCode="_-* #,##0.00_р_._-;\-* #,##0.00_р_._-;_-* &quot;-&quot;??_р_._-;_-@_-"/>
    <numFmt numFmtId="164" formatCode="#,##0.0"/>
    <numFmt numFmtId="165" formatCode="0.0"/>
    <numFmt numFmtId="166" formatCode="_-* #,##0.0_р_._-;\-* #,##0.0_р_._-;_-* &quot;-&quot;??_р_._-;_-@_-"/>
    <numFmt numFmtId="167" formatCode="#,##0.00000"/>
    <numFmt numFmtId="168" formatCode="_-* #,##0.0_р_._-;\-* #,##0.0_р_._-;_-* &quot;-&quot;?_р_._-;_-@_-"/>
    <numFmt numFmtId="169" formatCode="0.000"/>
    <numFmt numFmtId="170" formatCode="_-* #,##0_р_._-;\-* #,##0_р_._-;_-* &quot;-&quot;?_р_._-;_-@_-"/>
    <numFmt numFmtId="171" formatCode="#,##0.0_р_."/>
    <numFmt numFmtId="172" formatCode="_(* #,##0.00_);_(* \(#,##0.00\);_(* &quot;-&quot;??_);_(@_)"/>
    <numFmt numFmtId="173" formatCode="#,##0.00_ ;\-#,##0.00\ "/>
    <numFmt numFmtId="174" formatCode="#,##0.00_р_."/>
  </numFmts>
  <fonts count="6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Arial Cyr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8"/>
      <name val="Arial Cyr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Arial Cyr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4"/>
      <name val="Arial Cyr"/>
      <charset val="204"/>
    </font>
    <font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8"/>
      <name val="Arial CYR"/>
      <family val="2"/>
      <charset val="204"/>
    </font>
    <font>
      <i/>
      <sz val="14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4"/>
      <name val="Arial Cyr"/>
      <charset val="204"/>
    </font>
    <font>
      <b/>
      <sz val="14"/>
      <color indexed="8"/>
      <name val="Arial Cyr"/>
      <charset val="204"/>
    </font>
    <font>
      <b/>
      <i/>
      <sz val="14"/>
      <color indexed="8"/>
      <name val="Arial Cyr"/>
      <charset val="204"/>
    </font>
    <font>
      <i/>
      <sz val="14"/>
      <color indexed="8"/>
      <name val="Arial Cyr"/>
      <charset val="204"/>
    </font>
    <font>
      <sz val="14"/>
      <color indexed="8"/>
      <name val="Arial Cyr"/>
      <charset val="204"/>
    </font>
    <font>
      <sz val="14"/>
      <name val="Arial CYR"/>
      <family val="2"/>
      <charset val="204"/>
    </font>
    <font>
      <sz val="13"/>
      <name val="Times New Roman"/>
      <family val="1"/>
      <charset val="204"/>
    </font>
    <font>
      <b/>
      <sz val="10"/>
      <name val="Arial Cyr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vertAlign val="superscript"/>
      <sz val="13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i/>
      <sz val="12"/>
      <name val="Arial Cyr"/>
      <charset val="204"/>
    </font>
    <font>
      <b/>
      <sz val="12"/>
      <name val="Arial Cyr"/>
      <charset val="204"/>
    </font>
    <font>
      <sz val="12"/>
      <name val="Arial Cyr"/>
      <family val="2"/>
      <charset val="204"/>
    </font>
    <font>
      <i/>
      <sz val="12"/>
      <name val="Arial Cyr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7">
    <xf numFmtId="0" fontId="0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0" borderId="0" applyNumberFormat="0" applyFont="0" applyFill="0" applyBorder="0" applyAlignment="0" applyProtection="0">
      <alignment vertical="top"/>
    </xf>
    <xf numFmtId="0" fontId="25" fillId="0" borderId="0">
      <alignment vertical="top"/>
    </xf>
    <xf numFmtId="0" fontId="4" fillId="0" borderId="0"/>
    <xf numFmtId="0" fontId="5" fillId="0" borderId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3" fillId="0" borderId="0"/>
    <xf numFmtId="0" fontId="24" fillId="0" borderId="0"/>
    <xf numFmtId="0" fontId="3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13" fillId="0" borderId="0"/>
    <xf numFmtId="0" fontId="5" fillId="0" borderId="0"/>
    <xf numFmtId="0" fontId="2" fillId="0" borderId="0"/>
    <xf numFmtId="0" fontId="5" fillId="0" borderId="0"/>
    <xf numFmtId="0" fontId="5" fillId="0" borderId="0"/>
    <xf numFmtId="43" fontId="27" fillId="0" borderId="0" applyFont="0" applyFill="0" applyBorder="0" applyAlignment="0" applyProtection="0"/>
  </cellStyleXfs>
  <cellXfs count="727">
    <xf numFmtId="0" fontId="0" fillId="0" borderId="0" xfId="0"/>
    <xf numFmtId="49" fontId="7" fillId="0" borderId="1" xfId="0" applyNumberFormat="1" applyFont="1" applyFill="1" applyBorder="1" applyAlignment="1">
      <alignment horizontal="center"/>
    </xf>
    <xf numFmtId="0" fontId="7" fillId="0" borderId="0" xfId="0" applyFont="1" applyFill="1"/>
    <xf numFmtId="49" fontId="8" fillId="0" borderId="1" xfId="0" applyNumberFormat="1" applyFont="1" applyFill="1" applyBorder="1" applyAlignment="1">
      <alignment horizontal="center"/>
    </xf>
    <xf numFmtId="0" fontId="8" fillId="0" borderId="0" xfId="0" applyFont="1" applyFill="1"/>
    <xf numFmtId="166" fontId="8" fillId="0" borderId="1" xfId="1" applyNumberFormat="1" applyFont="1" applyFill="1" applyBorder="1"/>
    <xf numFmtId="43" fontId="7" fillId="0" borderId="0" xfId="0" applyNumberFormat="1" applyFont="1" applyFill="1"/>
    <xf numFmtId="43" fontId="7" fillId="0" borderId="0" xfId="1" applyFont="1" applyFill="1"/>
    <xf numFmtId="0" fontId="7" fillId="0" borderId="0" xfId="0" applyFont="1" applyFill="1" applyBorder="1" applyAlignment="1">
      <alignment horizontal="center" wrapText="1"/>
    </xf>
    <xf numFmtId="43" fontId="7" fillId="0" borderId="0" xfId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43" fontId="8" fillId="0" borderId="0" xfId="1" applyFont="1" applyFill="1" applyBorder="1" applyAlignment="1">
      <alignment horizontal="center" wrapText="1"/>
    </xf>
    <xf numFmtId="0" fontId="7" fillId="0" borderId="0" xfId="0" applyFont="1" applyFill="1" applyBorder="1"/>
    <xf numFmtId="43" fontId="7" fillId="0" borderId="0" xfId="1" applyFont="1" applyFill="1" applyBorder="1"/>
    <xf numFmtId="0" fontId="11" fillId="0" borderId="0" xfId="0" applyFont="1" applyAlignment="1">
      <alignment wrapText="1"/>
    </xf>
    <xf numFmtId="165" fontId="11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vertical="top" wrapText="1"/>
    </xf>
    <xf numFmtId="0" fontId="0" fillId="0" borderId="0" xfId="0" applyAlignment="1"/>
    <xf numFmtId="0" fontId="7" fillId="0" borderId="0" xfId="0" applyFont="1" applyAlignment="1">
      <alignment horizontal="right" wrapText="1"/>
    </xf>
    <xf numFmtId="0" fontId="0" fillId="0" borderId="0" xfId="0" applyAlignment="1">
      <alignment wrapText="1"/>
    </xf>
    <xf numFmtId="0" fontId="13" fillId="0" borderId="1" xfId="0" applyFont="1" applyBorder="1" applyAlignment="1">
      <alignment wrapText="1"/>
    </xf>
    <xf numFmtId="0" fontId="13" fillId="0" borderId="0" xfId="0" applyFont="1" applyBorder="1" applyAlignment="1">
      <alignment wrapText="1"/>
    </xf>
    <xf numFmtId="166" fontId="8" fillId="0" borderId="1" xfId="1" applyNumberFormat="1" applyFont="1" applyFill="1" applyBorder="1" applyAlignment="1">
      <alignment horizontal="center"/>
    </xf>
    <xf numFmtId="49" fontId="8" fillId="0" borderId="1" xfId="0" applyNumberFormat="1" applyFont="1" applyFill="1" applyBorder="1"/>
    <xf numFmtId="0" fontId="7" fillId="0" borderId="0" xfId="0" applyFont="1" applyFill="1" applyAlignment="1">
      <alignment horizontal="right" vertical="top" wrapText="1"/>
    </xf>
    <xf numFmtId="0" fontId="8" fillId="0" borderId="0" xfId="0" applyFont="1" applyFill="1" applyAlignment="1">
      <alignment horizontal="center" wrapText="1"/>
    </xf>
    <xf numFmtId="0" fontId="8" fillId="0" borderId="1" xfId="0" applyFont="1" applyFill="1" applyBorder="1"/>
    <xf numFmtId="43" fontId="8" fillId="0" borderId="1" xfId="1" applyFont="1" applyFill="1" applyBorder="1" applyAlignment="1">
      <alignment horizontal="center"/>
    </xf>
    <xf numFmtId="0" fontId="7" fillId="0" borderId="0" xfId="0" applyFont="1" applyFill="1" applyAlignment="1">
      <alignment wrapText="1"/>
    </xf>
    <xf numFmtId="0" fontId="11" fillId="0" borderId="0" xfId="0" applyFont="1"/>
    <xf numFmtId="0" fontId="11" fillId="0" borderId="0" xfId="0" applyFont="1" applyAlignment="1">
      <alignment horizontal="right" wrapText="1"/>
    </xf>
    <xf numFmtId="0" fontId="7" fillId="0" borderId="1" xfId="0" applyFont="1" applyBorder="1" applyAlignment="1">
      <alignment horizontal="justify" wrapText="1"/>
    </xf>
    <xf numFmtId="0" fontId="7" fillId="0" borderId="1" xfId="0" applyFont="1" applyBorder="1" applyAlignment="1">
      <alignment wrapText="1"/>
    </xf>
    <xf numFmtId="4" fontId="7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justify" wrapText="1"/>
    </xf>
    <xf numFmtId="4" fontId="0" fillId="0" borderId="0" xfId="0" applyNumberFormat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11" fillId="0" borderId="0" xfId="0" applyFont="1" applyFill="1"/>
    <xf numFmtId="0" fontId="13" fillId="0" borderId="0" xfId="0" applyFont="1" applyFill="1" applyAlignment="1">
      <alignment wrapText="1"/>
    </xf>
    <xf numFmtId="0" fontId="13" fillId="0" borderId="0" xfId="0" applyFont="1"/>
    <xf numFmtId="0" fontId="13" fillId="0" borderId="0" xfId="0" applyFont="1" applyAlignment="1">
      <alignment horizontal="justify"/>
    </xf>
    <xf numFmtId="0" fontId="13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8" fillId="0" borderId="0" xfId="0" applyFont="1"/>
    <xf numFmtId="0" fontId="13" fillId="0" borderId="0" xfId="0" applyFont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16" fillId="0" borderId="0" xfId="0" applyFont="1" applyAlignment="1">
      <alignment horizontal="right" wrapText="1"/>
    </xf>
    <xf numFmtId="0" fontId="7" fillId="3" borderId="0" xfId="0" applyFont="1" applyFill="1" applyAlignment="1">
      <alignment horizontal="center"/>
    </xf>
    <xf numFmtId="0" fontId="0" fillId="3" borderId="0" xfId="0" applyFont="1" applyFill="1" applyAlignment="1">
      <alignment horizontal="justify" vertical="center"/>
    </xf>
    <xf numFmtId="0" fontId="0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justify" vertical="center"/>
    </xf>
    <xf numFmtId="166" fontId="7" fillId="3" borderId="0" xfId="9" applyNumberFormat="1" applyFont="1" applyFill="1"/>
    <xf numFmtId="166" fontId="7" fillId="3" borderId="0" xfId="9" applyNumberFormat="1" applyFont="1" applyFill="1" applyBorder="1" applyAlignment="1">
      <alignment horizontal="center" wrapText="1"/>
    </xf>
    <xf numFmtId="0" fontId="28" fillId="3" borderId="0" xfId="0" applyFont="1" applyFill="1" applyAlignment="1">
      <alignment horizontal="justify" vertical="center"/>
    </xf>
    <xf numFmtId="0" fontId="28" fillId="3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justify" wrapText="1"/>
    </xf>
    <xf numFmtId="0" fontId="29" fillId="3" borderId="1" xfId="0" applyFont="1" applyFill="1" applyBorder="1" applyAlignment="1">
      <alignment horizontal="justify" wrapText="1"/>
    </xf>
    <xf numFmtId="0" fontId="0" fillId="3" borderId="0" xfId="0" applyFont="1" applyFill="1" applyAlignment="1">
      <alignment horizontal="justify" vertical="center" wrapText="1"/>
    </xf>
    <xf numFmtId="166" fontId="0" fillId="3" borderId="0" xfId="9" applyNumberFormat="1" applyFont="1" applyFill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right" wrapText="1"/>
    </xf>
    <xf numFmtId="168" fontId="0" fillId="3" borderId="0" xfId="0" applyNumberFormat="1" applyFont="1" applyFill="1" applyAlignment="1">
      <alignment horizontal="justify" vertical="center" wrapText="1"/>
    </xf>
    <xf numFmtId="43" fontId="0" fillId="3" borderId="0" xfId="9" applyFont="1" applyFill="1" applyAlignment="1">
      <alignment horizontal="justify" vertical="center" wrapText="1"/>
    </xf>
    <xf numFmtId="43" fontId="0" fillId="3" borderId="0" xfId="9" applyFont="1" applyFill="1" applyAlignment="1">
      <alignment horizontal="center" vertical="center"/>
    </xf>
    <xf numFmtId="0" fontId="11" fillId="3" borderId="0" xfId="0" applyFont="1" applyFill="1" applyAlignment="1">
      <alignment horizontal="justify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justify" vertical="center" wrapText="1"/>
    </xf>
    <xf numFmtId="49" fontId="12" fillId="3" borderId="1" xfId="0" applyNumberFormat="1" applyFont="1" applyFill="1" applyBorder="1" applyAlignment="1">
      <alignment vertical="center"/>
    </xf>
    <xf numFmtId="0" fontId="13" fillId="0" borderId="0" xfId="10" applyFill="1" applyBorder="1"/>
    <xf numFmtId="49" fontId="16" fillId="0" borderId="0" xfId="10" applyNumberFormat="1" applyFont="1" applyFill="1" applyBorder="1" applyAlignment="1">
      <alignment horizontal="center" vertical="center"/>
    </xf>
    <xf numFmtId="0" fontId="16" fillId="0" borderId="0" xfId="10" applyFont="1" applyFill="1" applyBorder="1"/>
    <xf numFmtId="169" fontId="16" fillId="0" borderId="0" xfId="10" applyNumberFormat="1" applyFont="1" applyFill="1" applyBorder="1"/>
    <xf numFmtId="0" fontId="13" fillId="0" borderId="0" xfId="10" applyFont="1" applyFill="1" applyBorder="1" applyAlignment="1"/>
    <xf numFmtId="0" fontId="32" fillId="0" borderId="0" xfId="10" applyFont="1" applyFill="1" applyBorder="1"/>
    <xf numFmtId="1" fontId="32" fillId="0" borderId="0" xfId="10" applyNumberFormat="1" applyFont="1" applyFill="1" applyBorder="1"/>
    <xf numFmtId="0" fontId="12" fillId="0" borderId="0" xfId="10" applyFont="1" applyFill="1" applyBorder="1" applyAlignment="1"/>
    <xf numFmtId="169" fontId="12" fillId="0" borderId="0" xfId="10" applyNumberFormat="1" applyFont="1" applyFill="1" applyBorder="1" applyAlignment="1"/>
    <xf numFmtId="49" fontId="17" fillId="0" borderId="0" xfId="10" applyNumberFormat="1" applyFont="1" applyFill="1" applyBorder="1" applyAlignment="1">
      <alignment horizontal="left" vertical="center"/>
    </xf>
    <xf numFmtId="0" fontId="16" fillId="0" borderId="0" xfId="10" applyFont="1" applyFill="1" applyBorder="1" applyAlignment="1">
      <alignment horizontal="center"/>
    </xf>
    <xf numFmtId="169" fontId="16" fillId="0" borderId="0" xfId="10" applyNumberFormat="1" applyFont="1" applyFill="1" applyBorder="1" applyAlignment="1">
      <alignment horizontal="center"/>
    </xf>
    <xf numFmtId="1" fontId="16" fillId="0" borderId="0" xfId="10" applyNumberFormat="1" applyFont="1" applyFill="1" applyBorder="1" applyAlignment="1">
      <alignment horizontal="center"/>
    </xf>
    <xf numFmtId="169" fontId="13" fillId="0" borderId="1" xfId="10" applyNumberFormat="1" applyFont="1" applyFill="1" applyBorder="1" applyAlignment="1">
      <alignment horizontal="justify" wrapText="1"/>
    </xf>
    <xf numFmtId="0" fontId="13" fillId="0" borderId="0" xfId="10" applyFill="1"/>
    <xf numFmtId="0" fontId="13" fillId="0" borderId="29" xfId="10" applyFont="1" applyFill="1" applyBorder="1" applyAlignment="1">
      <alignment horizontal="center" vertical="center"/>
    </xf>
    <xf numFmtId="0" fontId="16" fillId="0" borderId="29" xfId="10" applyFont="1" applyFill="1" applyBorder="1"/>
    <xf numFmtId="169" fontId="16" fillId="0" borderId="29" xfId="10" applyNumberFormat="1" applyFont="1" applyFill="1" applyBorder="1"/>
    <xf numFmtId="0" fontId="13" fillId="0" borderId="0" xfId="10" applyFont="1" applyFill="1"/>
    <xf numFmtId="166" fontId="30" fillId="0" borderId="0" xfId="10" applyNumberFormat="1" applyFont="1" applyFill="1" applyBorder="1"/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vertical="top"/>
    </xf>
    <xf numFmtId="0" fontId="7" fillId="0" borderId="0" xfId="0" applyFont="1" applyFill="1" applyAlignment="1">
      <alignment vertical="top" wrapText="1"/>
    </xf>
    <xf numFmtId="0" fontId="7" fillId="0" borderId="0" xfId="0" applyFont="1" applyFill="1" applyAlignment="1">
      <alignment horizontal="right" vertical="top"/>
    </xf>
    <xf numFmtId="43" fontId="8" fillId="0" borderId="1" xfId="1" applyNumberFormat="1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justify" vertical="top"/>
    </xf>
    <xf numFmtId="0" fontId="8" fillId="0" borderId="0" xfId="0" applyFont="1" applyFill="1" applyAlignment="1">
      <alignment vertical="top"/>
    </xf>
    <xf numFmtId="0" fontId="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center" vertical="top" wrapText="1"/>
    </xf>
    <xf numFmtId="43" fontId="7" fillId="0" borderId="0" xfId="1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43" fontId="10" fillId="0" borderId="0" xfId="1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43" fontId="8" fillId="0" borderId="0" xfId="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top"/>
    </xf>
    <xf numFmtId="43" fontId="7" fillId="0" borderId="0" xfId="1" applyFont="1" applyFill="1" applyBorder="1" applyAlignment="1">
      <alignment horizontal="center" vertical="top"/>
    </xf>
    <xf numFmtId="43" fontId="7" fillId="0" borderId="0" xfId="1" applyFont="1" applyFill="1" applyAlignment="1">
      <alignment horizontal="center" vertical="top"/>
    </xf>
    <xf numFmtId="43" fontId="7" fillId="0" borderId="0" xfId="1" applyFont="1" applyFill="1" applyAlignment="1">
      <alignment vertical="top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0" fillId="0" borderId="0" xfId="0" applyFill="1"/>
    <xf numFmtId="0" fontId="13" fillId="0" borderId="0" xfId="0" applyFont="1" applyFill="1"/>
    <xf numFmtId="0" fontId="18" fillId="0" borderId="0" xfId="0" applyFont="1"/>
    <xf numFmtId="167" fontId="13" fillId="0" borderId="0" xfId="0" applyNumberFormat="1" applyFont="1" applyBorder="1"/>
    <xf numFmtId="0" fontId="13" fillId="0" borderId="12" xfId="0" applyFont="1" applyBorder="1" applyAlignment="1">
      <alignment horizontal="center" wrapText="1"/>
    </xf>
    <xf numFmtId="0" fontId="8" fillId="0" borderId="1" xfId="0" applyFont="1" applyBorder="1" applyAlignment="1">
      <alignment horizontal="left" wrapText="1"/>
    </xf>
    <xf numFmtId="0" fontId="7" fillId="0" borderId="0" xfId="0" applyFont="1" applyAlignment="1">
      <alignment vertical="center" wrapText="1"/>
    </xf>
    <xf numFmtId="0" fontId="19" fillId="0" borderId="0" xfId="0" applyFont="1" applyFill="1" applyAlignment="1">
      <alignment horizontal="center" vertical="top" wrapText="1"/>
    </xf>
    <xf numFmtId="0" fontId="19" fillId="0" borderId="0" xfId="0" applyFont="1" applyFill="1" applyAlignment="1">
      <alignment vertical="top" wrapText="1"/>
    </xf>
    <xf numFmtId="49" fontId="19" fillId="0" borderId="0" xfId="0" applyNumberFormat="1" applyFont="1" applyFill="1" applyAlignment="1">
      <alignment horizontal="center" vertical="top" wrapText="1"/>
    </xf>
    <xf numFmtId="0" fontId="21" fillId="0" borderId="0" xfId="0" applyFont="1" applyFill="1"/>
    <xf numFmtId="0" fontId="20" fillId="0" borderId="0" xfId="0" applyFont="1" applyFill="1" applyAlignment="1">
      <alignment horizontal="right" wrapText="1"/>
    </xf>
    <xf numFmtId="49" fontId="13" fillId="0" borderId="1" xfId="1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top" wrapText="1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justify"/>
    </xf>
    <xf numFmtId="0" fontId="7" fillId="0" borderId="0" xfId="0" applyFont="1" applyFill="1" applyAlignment="1">
      <alignment horizontal="right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28" fillId="0" borderId="0" xfId="0" applyFont="1"/>
    <xf numFmtId="0" fontId="34" fillId="0" borderId="0" xfId="0" applyFont="1"/>
    <xf numFmtId="0" fontId="11" fillId="0" borderId="0" xfId="0" applyFont="1" applyAlignment="1">
      <alignment horizontal="center" vertical="center"/>
    </xf>
    <xf numFmtId="0" fontId="11" fillId="3" borderId="0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justify" vertical="center" wrapText="1"/>
    </xf>
    <xf numFmtId="166" fontId="11" fillId="3" borderId="0" xfId="9" applyNumberFormat="1" applyFont="1" applyFill="1" applyBorder="1" applyAlignment="1">
      <alignment horizontal="center" wrapText="1"/>
    </xf>
    <xf numFmtId="0" fontId="28" fillId="3" borderId="0" xfId="0" applyFont="1" applyFill="1" applyAlignment="1">
      <alignment horizontal="justify" vertical="center" wrapText="1"/>
    </xf>
    <xf numFmtId="166" fontId="28" fillId="3" borderId="0" xfId="9" applyNumberFormat="1" applyFont="1" applyFill="1" applyAlignment="1">
      <alignment horizontal="center" vertical="center" wrapText="1"/>
    </xf>
    <xf numFmtId="43" fontId="35" fillId="3" borderId="0" xfId="0" applyNumberFormat="1" applyFont="1" applyFill="1" applyAlignment="1">
      <alignment horizontal="right" shrinkToFit="1"/>
    </xf>
    <xf numFmtId="49" fontId="35" fillId="3" borderId="1" xfId="0" applyNumberFormat="1" applyFont="1" applyFill="1" applyBorder="1" applyAlignment="1">
      <alignment vertical="center"/>
    </xf>
    <xf numFmtId="0" fontId="35" fillId="3" borderId="0" xfId="0" applyFont="1" applyFill="1" applyAlignment="1">
      <alignment horizontal="center" vertical="center"/>
    </xf>
    <xf numFmtId="0" fontId="35" fillId="3" borderId="0" xfId="0" applyFont="1" applyFill="1" applyAlignment="1">
      <alignment horizontal="justify" vertical="center"/>
    </xf>
    <xf numFmtId="0" fontId="7" fillId="0" borderId="0" xfId="0" applyFont="1" applyFill="1" applyAlignment="1">
      <alignment horizontal="center" wrapText="1"/>
    </xf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right"/>
    </xf>
    <xf numFmtId="0" fontId="36" fillId="0" borderId="0" xfId="0" applyFont="1" applyFill="1"/>
    <xf numFmtId="0" fontId="37" fillId="0" borderId="0" xfId="0" applyFont="1" applyFill="1"/>
    <xf numFmtId="0" fontId="38" fillId="0" borderId="0" xfId="0" applyFont="1" applyFill="1"/>
    <xf numFmtId="0" fontId="39" fillId="0" borderId="0" xfId="0" applyFont="1" applyFill="1"/>
    <xf numFmtId="0" fontId="31" fillId="0" borderId="1" xfId="0" applyFont="1" applyFill="1" applyBorder="1" applyAlignment="1">
      <alignment horizontal="center" vertical="top" wrapText="1"/>
    </xf>
    <xf numFmtId="14" fontId="31" fillId="0" borderId="1" xfId="0" applyNumberFormat="1" applyFont="1" applyFill="1" applyBorder="1" applyAlignment="1">
      <alignment horizontal="center" vertical="top" wrapText="1"/>
    </xf>
    <xf numFmtId="0" fontId="7" fillId="3" borderId="0" xfId="0" applyFont="1" applyFill="1" applyBorder="1" applyAlignment="1">
      <alignment horizontal="right" wrapText="1"/>
    </xf>
    <xf numFmtId="165" fontId="7" fillId="0" borderId="0" xfId="0" applyNumberFormat="1" applyFont="1" applyAlignment="1">
      <alignment horizontal="right" vertical="center" wrapText="1"/>
    </xf>
    <xf numFmtId="1" fontId="7" fillId="0" borderId="0" xfId="10" applyNumberFormat="1" applyFont="1" applyFill="1" applyBorder="1" applyAlignment="1">
      <alignment horizontal="center"/>
    </xf>
    <xf numFmtId="0" fontId="7" fillId="0" borderId="24" xfId="10" applyFont="1" applyFill="1" applyBorder="1"/>
    <xf numFmtId="49" fontId="7" fillId="0" borderId="1" xfId="10" applyNumberFormat="1" applyFont="1" applyFill="1" applyBorder="1" applyAlignment="1">
      <alignment horizontal="center" vertical="center"/>
    </xf>
    <xf numFmtId="0" fontId="7" fillId="0" borderId="1" xfId="10" applyFont="1" applyFill="1" applyBorder="1" applyAlignment="1">
      <alignment horizontal="center"/>
    </xf>
    <xf numFmtId="0" fontId="7" fillId="0" borderId="16" xfId="10" applyFont="1" applyFill="1" applyBorder="1"/>
    <xf numFmtId="0" fontId="7" fillId="0" borderId="25" xfId="10" applyFont="1" applyFill="1" applyBorder="1"/>
    <xf numFmtId="0" fontId="7" fillId="0" borderId="0" xfId="10" applyFont="1" applyFill="1" applyBorder="1"/>
    <xf numFmtId="0" fontId="7" fillId="0" borderId="18" xfId="10" applyFont="1" applyFill="1" applyBorder="1"/>
    <xf numFmtId="0" fontId="11" fillId="0" borderId="0" xfId="10" applyFont="1" applyFill="1" applyBorder="1"/>
    <xf numFmtId="0" fontId="11" fillId="0" borderId="21" xfId="10" applyFont="1" applyFill="1" applyBorder="1"/>
    <xf numFmtId="0" fontId="11" fillId="0" borderId="16" xfId="10" applyFont="1" applyFill="1" applyBorder="1"/>
    <xf numFmtId="0" fontId="11" fillId="0" borderId="22" xfId="10" applyFont="1" applyFill="1" applyBorder="1"/>
    <xf numFmtId="0" fontId="11" fillId="0" borderId="23" xfId="10" applyFont="1" applyFill="1" applyBorder="1"/>
    <xf numFmtId="0" fontId="11" fillId="0" borderId="27" xfId="10" applyFont="1" applyFill="1" applyBorder="1"/>
    <xf numFmtId="0" fontId="11" fillId="0" borderId="19" xfId="10" applyFont="1" applyFill="1" applyBorder="1"/>
    <xf numFmtId="166" fontId="11" fillId="0" borderId="0" xfId="10" applyNumberFormat="1" applyFont="1" applyFill="1" applyBorder="1"/>
    <xf numFmtId="49" fontId="11" fillId="0" borderId="1" xfId="10" applyNumberFormat="1" applyFont="1" applyFill="1" applyBorder="1" applyAlignment="1">
      <alignment horizontal="center" vertical="center"/>
    </xf>
    <xf numFmtId="164" fontId="11" fillId="0" borderId="24" xfId="10" applyNumberFormat="1" applyFont="1" applyFill="1" applyBorder="1"/>
    <xf numFmtId="0" fontId="11" fillId="0" borderId="24" xfId="10" applyFont="1" applyFill="1" applyBorder="1"/>
    <xf numFmtId="0" fontId="11" fillId="0" borderId="18" xfId="10" applyFont="1" applyFill="1" applyBorder="1"/>
    <xf numFmtId="168" fontId="11" fillId="0" borderId="0" xfId="10" applyNumberFormat="1" applyFont="1" applyFill="1" applyBorder="1"/>
    <xf numFmtId="0" fontId="11" fillId="0" borderId="20" xfId="10" applyFont="1" applyFill="1" applyBorder="1"/>
    <xf numFmtId="0" fontId="11" fillId="0" borderId="26" xfId="10" applyFont="1" applyFill="1" applyBorder="1"/>
    <xf numFmtId="0" fontId="11" fillId="0" borderId="17" xfId="10" applyFont="1" applyFill="1" applyBorder="1"/>
    <xf numFmtId="0" fontId="7" fillId="0" borderId="17" xfId="10" applyFont="1" applyFill="1" applyBorder="1"/>
    <xf numFmtId="0" fontId="22" fillId="0" borderId="1" xfId="0" applyFont="1" applyFill="1" applyBorder="1" applyAlignment="1">
      <alignment horizontal="center" vertical="top" wrapText="1"/>
    </xf>
    <xf numFmtId="166" fontId="12" fillId="3" borderId="1" xfId="9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vertical="center"/>
    </xf>
    <xf numFmtId="0" fontId="13" fillId="0" borderId="0" xfId="5" applyFont="1" applyAlignment="1">
      <alignment vertical="top" wrapText="1"/>
    </xf>
    <xf numFmtId="0" fontId="13" fillId="0" borderId="0" xfId="5" applyNumberFormat="1" applyFont="1" applyFill="1" applyBorder="1" applyAlignment="1" applyProtection="1">
      <alignment vertical="top" wrapText="1"/>
    </xf>
    <xf numFmtId="0" fontId="13" fillId="0" borderId="0" xfId="5" applyNumberFormat="1" applyFont="1" applyFill="1" applyBorder="1" applyAlignment="1" applyProtection="1">
      <alignment horizontal="justify" vertical="center" wrapText="1"/>
    </xf>
    <xf numFmtId="0" fontId="7" fillId="0" borderId="0" xfId="5" applyNumberFormat="1" applyFont="1" applyFill="1" applyBorder="1" applyAlignment="1" applyProtection="1">
      <alignment vertical="top" wrapText="1"/>
    </xf>
    <xf numFmtId="0" fontId="7" fillId="0" borderId="0" xfId="5" applyNumberFormat="1" applyFont="1" applyFill="1" applyBorder="1" applyAlignment="1" applyProtection="1">
      <alignment horizontal="justify" vertical="center" wrapText="1"/>
    </xf>
    <xf numFmtId="0" fontId="7" fillId="0" borderId="0" xfId="5" applyFont="1" applyAlignment="1">
      <alignment vertical="top" wrapText="1"/>
    </xf>
    <xf numFmtId="0" fontId="7" fillId="0" borderId="0" xfId="5" applyFont="1" applyAlignment="1">
      <alignment horizontal="center" vertical="center" wrapText="1"/>
    </xf>
    <xf numFmtId="0" fontId="13" fillId="0" borderId="0" xfId="5" applyFont="1" applyBorder="1" applyAlignment="1">
      <alignment vertical="top" wrapText="1"/>
    </xf>
    <xf numFmtId="0" fontId="7" fillId="0" borderId="0" xfId="5" applyFont="1" applyBorder="1" applyAlignment="1">
      <alignment horizontal="center" vertical="center" wrapText="1"/>
    </xf>
    <xf numFmtId="2" fontId="7" fillId="0" borderId="0" xfId="5" applyNumberFormat="1" applyFont="1" applyBorder="1" applyAlignment="1">
      <alignment horizontal="center" vertical="center" wrapText="1"/>
    </xf>
    <xf numFmtId="0" fontId="7" fillId="0" borderId="0" xfId="5" applyNumberFormat="1" applyFont="1" applyBorder="1" applyAlignment="1">
      <alignment horizontal="center" vertical="center" wrapText="1"/>
    </xf>
    <xf numFmtId="49" fontId="7" fillId="0" borderId="0" xfId="5" applyNumberFormat="1" applyFont="1" applyBorder="1" applyAlignment="1">
      <alignment horizontal="center" vertical="center" wrapText="1"/>
    </xf>
    <xf numFmtId="164" fontId="13" fillId="0" borderId="0" xfId="5" applyNumberFormat="1" applyFont="1" applyBorder="1" applyAlignment="1">
      <alignment vertical="top" wrapText="1"/>
    </xf>
    <xf numFmtId="0" fontId="41" fillId="0" borderId="1" xfId="5" applyFont="1" applyBorder="1" applyAlignment="1">
      <alignment horizontal="justify" vertical="center" wrapText="1"/>
    </xf>
    <xf numFmtId="49" fontId="41" fillId="0" borderId="1" xfId="5" applyNumberFormat="1" applyFont="1" applyBorder="1" applyAlignment="1">
      <alignment horizontal="center" vertical="center" wrapText="1"/>
    </xf>
    <xf numFmtId="0" fontId="41" fillId="0" borderId="1" xfId="5" applyNumberFormat="1" applyFont="1" applyBorder="1" applyAlignment="1">
      <alignment horizontal="center" vertical="center" wrapText="1"/>
    </xf>
    <xf numFmtId="0" fontId="7" fillId="0" borderId="0" xfId="5" applyFont="1" applyAlignment="1">
      <alignment horizontal="right" vertical="top" wrapText="1"/>
    </xf>
    <xf numFmtId="0" fontId="8" fillId="0" borderId="0" xfId="5" applyFont="1" applyBorder="1" applyAlignment="1">
      <alignment horizontal="center" wrapText="1"/>
    </xf>
    <xf numFmtId="0" fontId="8" fillId="0" borderId="0" xfId="5" applyFont="1" applyBorder="1" applyAlignment="1">
      <alignment horizontal="justify" vertical="center" wrapText="1"/>
    </xf>
    <xf numFmtId="0" fontId="15" fillId="0" borderId="30" xfId="5" applyFont="1" applyBorder="1" applyAlignment="1">
      <alignment horizontal="center" wrapText="1"/>
    </xf>
    <xf numFmtId="0" fontId="15" fillId="0" borderId="0" xfId="5" applyFont="1" applyBorder="1" applyAlignment="1">
      <alignment horizontal="justify" vertical="center" wrapText="1"/>
    </xf>
    <xf numFmtId="0" fontId="13" fillId="0" borderId="0" xfId="5" applyFont="1" applyBorder="1" applyAlignment="1">
      <alignment vertical="center" wrapText="1"/>
    </xf>
    <xf numFmtId="0" fontId="15" fillId="0" borderId="0" xfId="5" applyFont="1" applyBorder="1" applyAlignment="1">
      <alignment vertical="center" wrapText="1"/>
    </xf>
    <xf numFmtId="0" fontId="13" fillId="0" borderId="0" xfId="5" applyFont="1" applyAlignment="1">
      <alignment vertical="center" wrapText="1"/>
    </xf>
    <xf numFmtId="43" fontId="7" fillId="0" borderId="0" xfId="1" applyFont="1" applyFill="1" applyAlignment="1">
      <alignment horizontal="right"/>
    </xf>
    <xf numFmtId="0" fontId="11" fillId="0" borderId="1" xfId="0" applyFont="1" applyBorder="1" applyAlignment="1">
      <alignment horizontal="center" vertical="top" wrapText="1"/>
    </xf>
    <xf numFmtId="0" fontId="0" fillId="0" borderId="0" xfId="0" applyFont="1"/>
    <xf numFmtId="0" fontId="42" fillId="0" borderId="0" xfId="0" applyFont="1"/>
    <xf numFmtId="0" fontId="11" fillId="0" borderId="6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41" fillId="0" borderId="1" xfId="5" applyFont="1" applyFill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41" fillId="0" borderId="1" xfId="5" applyFont="1" applyBorder="1" applyAlignment="1">
      <alignment vertical="top" wrapText="1"/>
    </xf>
    <xf numFmtId="0" fontId="41" fillId="0" borderId="1" xfId="5" applyNumberFormat="1" applyFont="1" applyFill="1" applyBorder="1" applyAlignment="1" applyProtection="1">
      <alignment horizontal="justify" vertical="center" wrapText="1"/>
    </xf>
    <xf numFmtId="0" fontId="41" fillId="0" borderId="1" xfId="5" applyNumberFormat="1" applyFont="1" applyFill="1" applyBorder="1" applyAlignment="1" applyProtection="1">
      <alignment vertical="top" wrapText="1"/>
    </xf>
    <xf numFmtId="164" fontId="13" fillId="0" borderId="0" xfId="5" applyNumberFormat="1" applyFont="1" applyAlignment="1">
      <alignment vertical="top" wrapText="1"/>
    </xf>
    <xf numFmtId="49" fontId="11" fillId="0" borderId="1" xfId="10" applyNumberFormat="1" applyFont="1" applyFill="1" applyBorder="1" applyAlignment="1">
      <alignment horizontal="center" vertical="center" wrapText="1"/>
    </xf>
    <xf numFmtId="169" fontId="11" fillId="0" borderId="1" xfId="10" applyNumberFormat="1" applyFont="1" applyFill="1" applyBorder="1" applyAlignment="1">
      <alignment horizontal="center" vertical="center" wrapText="1"/>
    </xf>
    <xf numFmtId="0" fontId="13" fillId="0" borderId="26" xfId="10" applyFont="1" applyFill="1" applyBorder="1"/>
    <xf numFmtId="0" fontId="13" fillId="0" borderId="27" xfId="10" applyFont="1" applyFill="1" applyBorder="1"/>
    <xf numFmtId="0" fontId="13" fillId="0" borderId="0" xfId="10" applyFont="1" applyFill="1" applyBorder="1"/>
    <xf numFmtId="0" fontId="13" fillId="0" borderId="19" xfId="10" applyFont="1" applyFill="1" applyBorder="1"/>
    <xf numFmtId="164" fontId="13" fillId="0" borderId="24" xfId="10" applyNumberFormat="1" applyFont="1" applyFill="1" applyBorder="1"/>
    <xf numFmtId="49" fontId="30" fillId="0" borderId="1" xfId="10" applyNumberFormat="1" applyFont="1" applyFill="1" applyBorder="1" applyAlignment="1">
      <alignment horizontal="center" vertical="center"/>
    </xf>
    <xf numFmtId="164" fontId="13" fillId="0" borderId="27" xfId="10" applyNumberFormat="1" applyFont="1" applyFill="1" applyBorder="1"/>
    <xf numFmtId="170" fontId="13" fillId="0" borderId="0" xfId="10" applyNumberFormat="1" applyFont="1" applyFill="1" applyBorder="1"/>
    <xf numFmtId="169" fontId="11" fillId="0" borderId="1" xfId="10" applyNumberFormat="1" applyFont="1" applyFill="1" applyBorder="1" applyAlignment="1" applyProtection="1">
      <alignment horizontal="justify" vertical="center"/>
      <protection locked="0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0" fillId="0" borderId="0" xfId="0"/>
    <xf numFmtId="4" fontId="7" fillId="0" borderId="1" xfId="0" applyNumberFormat="1" applyFont="1" applyBorder="1" applyAlignment="1">
      <alignment horizontal="center" vertical="center" wrapText="1"/>
    </xf>
    <xf numFmtId="0" fontId="43" fillId="3" borderId="0" xfId="0" applyFont="1" applyFill="1" applyBorder="1" applyAlignment="1">
      <alignment vertical="top"/>
    </xf>
    <xf numFmtId="0" fontId="43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top"/>
    </xf>
    <xf numFmtId="0" fontId="43" fillId="0" borderId="0" xfId="0" applyFont="1" applyBorder="1"/>
    <xf numFmtId="0" fontId="43" fillId="3" borderId="0" xfId="0" applyFont="1" applyFill="1" applyBorder="1"/>
    <xf numFmtId="0" fontId="0" fillId="3" borderId="0" xfId="0" applyFill="1" applyBorder="1" applyAlignment="1">
      <alignment horizontal="center" vertical="top"/>
    </xf>
    <xf numFmtId="0" fontId="7" fillId="3" borderId="0" xfId="0" applyFont="1" applyFill="1" applyBorder="1" applyAlignment="1">
      <alignment vertical="top" wrapText="1"/>
    </xf>
    <xf numFmtId="0" fontId="43" fillId="0" borderId="0" xfId="0" applyFont="1"/>
    <xf numFmtId="0" fontId="44" fillId="3" borderId="0" xfId="0" applyFont="1" applyFill="1" applyAlignment="1"/>
    <xf numFmtId="0" fontId="43" fillId="0" borderId="0" xfId="0" applyFont="1" applyAlignment="1"/>
    <xf numFmtId="0" fontId="44" fillId="3" borderId="0" xfId="0" applyFont="1" applyFill="1" applyAlignment="1">
      <alignment horizontal="center" vertical="center" wrapText="1"/>
    </xf>
    <xf numFmtId="0" fontId="43" fillId="3" borderId="1" xfId="0" applyFont="1" applyFill="1" applyBorder="1" applyAlignment="1">
      <alignment vertical="center" wrapText="1"/>
    </xf>
    <xf numFmtId="43" fontId="43" fillId="3" borderId="1" xfId="11" applyNumberFormat="1" applyFont="1" applyFill="1" applyBorder="1" applyAlignment="1">
      <alignment horizontal="center"/>
    </xf>
    <xf numFmtId="43" fontId="43" fillId="3" borderId="1" xfId="1" applyFont="1" applyFill="1" applyBorder="1" applyAlignment="1">
      <alignment horizontal="left"/>
    </xf>
    <xf numFmtId="43" fontId="43" fillId="3" borderId="1" xfId="1" applyNumberFormat="1" applyFont="1" applyFill="1" applyBorder="1" applyAlignment="1">
      <alignment horizontal="center"/>
    </xf>
    <xf numFmtId="43" fontId="44" fillId="0" borderId="0" xfId="0" applyNumberFormat="1" applyFont="1" applyAlignment="1"/>
    <xf numFmtId="0" fontId="44" fillId="0" borderId="0" xfId="0" applyFont="1" applyAlignment="1"/>
    <xf numFmtId="43" fontId="43" fillId="3" borderId="1" xfId="1" applyFont="1" applyFill="1" applyBorder="1" applyAlignment="1">
      <alignment horizontal="center"/>
    </xf>
    <xf numFmtId="43" fontId="43" fillId="3" borderId="1" xfId="11" applyFont="1" applyFill="1" applyBorder="1" applyAlignment="1">
      <alignment horizontal="center"/>
    </xf>
    <xf numFmtId="0" fontId="44" fillId="0" borderId="0" xfId="0" applyFont="1" applyAlignment="1">
      <alignment horizontal="center" vertical="center" wrapText="1"/>
    </xf>
    <xf numFmtId="43" fontId="43" fillId="0" borderId="0" xfId="0" applyNumberFormat="1" applyFont="1"/>
    <xf numFmtId="0" fontId="47" fillId="3" borderId="1" xfId="0" applyFont="1" applyFill="1" applyBorder="1" applyAlignment="1">
      <alignment horizontal="right" vertical="center" wrapText="1"/>
    </xf>
    <xf numFmtId="49" fontId="49" fillId="3" borderId="1" xfId="12" applyNumberFormat="1" applyFont="1" applyFill="1" applyBorder="1" applyAlignment="1">
      <alignment horizontal="left" vertical="center" wrapText="1"/>
    </xf>
    <xf numFmtId="0" fontId="47" fillId="3" borderId="1" xfId="0" applyFont="1" applyFill="1" applyBorder="1" applyAlignment="1">
      <alignment vertical="center" wrapText="1"/>
    </xf>
    <xf numFmtId="0" fontId="49" fillId="3" borderId="1" xfId="13" applyFont="1" applyFill="1" applyBorder="1" applyAlignment="1">
      <alignment horizontal="left" vertical="center" wrapText="1"/>
    </xf>
    <xf numFmtId="0" fontId="47" fillId="3" borderId="0" xfId="0" applyFont="1" applyFill="1"/>
    <xf numFmtId="0" fontId="47" fillId="0" borderId="0" xfId="0" applyFont="1"/>
    <xf numFmtId="49" fontId="43" fillId="3" borderId="1" xfId="0" applyNumberFormat="1" applyFont="1" applyFill="1" applyBorder="1" applyAlignment="1"/>
    <xf numFmtId="4" fontId="43" fillId="3" borderId="1" xfId="0" applyNumberFormat="1" applyFont="1" applyFill="1" applyBorder="1" applyAlignment="1">
      <alignment horizontal="center"/>
    </xf>
    <xf numFmtId="49" fontId="43" fillId="3" borderId="1" xfId="11" applyNumberFormat="1" applyFont="1" applyFill="1" applyBorder="1" applyAlignment="1">
      <alignment horizontal="center"/>
    </xf>
    <xf numFmtId="49" fontId="43" fillId="3" borderId="1" xfId="0" applyNumberFormat="1" applyFont="1" applyFill="1" applyBorder="1" applyAlignment="1">
      <alignment horizontal="center"/>
    </xf>
    <xf numFmtId="4" fontId="43" fillId="0" borderId="1" xfId="0" applyNumberFormat="1" applyFont="1" applyFill="1" applyBorder="1" applyAlignment="1">
      <alignment horizontal="center"/>
    </xf>
    <xf numFmtId="0" fontId="43" fillId="0" borderId="1" xfId="0" applyFont="1" applyFill="1" applyBorder="1" applyAlignment="1">
      <alignment vertical="center" wrapText="1"/>
    </xf>
    <xf numFmtId="4" fontId="43" fillId="3" borderId="1" xfId="0" applyNumberFormat="1" applyFont="1" applyFill="1" applyBorder="1" applyAlignment="1"/>
    <xf numFmtId="49" fontId="43" fillId="3" borderId="0" xfId="0" applyNumberFormat="1" applyFont="1" applyFill="1" applyAlignment="1"/>
    <xf numFmtId="0" fontId="43" fillId="3" borderId="0" xfId="0" applyFont="1" applyFill="1" applyAlignment="1">
      <alignment vertical="center" wrapText="1"/>
    </xf>
    <xf numFmtId="0" fontId="43" fillId="3" borderId="0" xfId="0" applyFont="1" applyFill="1" applyAlignment="1"/>
    <xf numFmtId="0" fontId="43" fillId="0" borderId="0" xfId="0" applyFont="1" applyAlignment="1">
      <alignment vertical="top"/>
    </xf>
    <xf numFmtId="0" fontId="43" fillId="0" borderId="0" xfId="0" applyFont="1" applyAlignment="1">
      <alignment horizontal="center" vertical="center"/>
    </xf>
    <xf numFmtId="0" fontId="50" fillId="0" borderId="0" xfId="0" applyFont="1" applyAlignment="1">
      <alignment vertical="top"/>
    </xf>
    <xf numFmtId="0" fontId="7" fillId="0" borderId="0" xfId="0" applyFont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30" fillId="0" borderId="0" xfId="0" applyFont="1" applyAlignment="1">
      <alignment vertical="top" wrapText="1"/>
    </xf>
    <xf numFmtId="0" fontId="7" fillId="0" borderId="0" xfId="0" applyFont="1"/>
    <xf numFmtId="43" fontId="43" fillId="0" borderId="0" xfId="11" applyFont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 vertical="top" wrapText="1"/>
    </xf>
    <xf numFmtId="49" fontId="43" fillId="0" borderId="0" xfId="0" applyNumberFormat="1" applyFont="1" applyAlignment="1"/>
    <xf numFmtId="0" fontId="43" fillId="0" borderId="0" xfId="0" applyFont="1" applyAlignment="1">
      <alignment vertical="center" wrapText="1"/>
    </xf>
    <xf numFmtId="0" fontId="44" fillId="3" borderId="1" xfId="0" applyFont="1" applyFill="1" applyBorder="1" applyAlignment="1">
      <alignment vertical="center" wrapText="1"/>
    </xf>
    <xf numFmtId="166" fontId="43" fillId="3" borderId="1" xfId="0" applyNumberFormat="1" applyFont="1" applyFill="1" applyBorder="1"/>
    <xf numFmtId="166" fontId="43" fillId="0" borderId="1" xfId="0" applyNumberFormat="1" applyFont="1" applyBorder="1"/>
    <xf numFmtId="0" fontId="43" fillId="0" borderId="1" xfId="0" applyFont="1" applyBorder="1"/>
    <xf numFmtId="169" fontId="43" fillId="0" borderId="0" xfId="0" applyNumberFormat="1" applyFont="1"/>
    <xf numFmtId="0" fontId="43" fillId="3" borderId="1" xfId="0" applyFont="1" applyFill="1" applyBorder="1"/>
    <xf numFmtId="43" fontId="51" fillId="3" borderId="0" xfId="0" applyNumberFormat="1" applyFont="1" applyFill="1"/>
    <xf numFmtId="0" fontId="52" fillId="3" borderId="0" xfId="0" applyFont="1" applyFill="1"/>
    <xf numFmtId="43" fontId="52" fillId="0" borderId="0" xfId="0" applyNumberFormat="1" applyFont="1"/>
    <xf numFmtId="0" fontId="52" fillId="0" borderId="0" xfId="0" applyFont="1"/>
    <xf numFmtId="43" fontId="47" fillId="0" borderId="0" xfId="0" applyNumberFormat="1" applyFont="1"/>
    <xf numFmtId="167" fontId="43" fillId="0" borderId="0" xfId="0" applyNumberFormat="1" applyFont="1"/>
    <xf numFmtId="0" fontId="7" fillId="0" borderId="0" xfId="0" applyFont="1" applyBorder="1" applyAlignment="1">
      <alignment vertical="center" wrapText="1"/>
    </xf>
    <xf numFmtId="0" fontId="43" fillId="0" borderId="0" xfId="0" applyFont="1" applyBorder="1" applyAlignment="1"/>
    <xf numFmtId="0" fontId="7" fillId="0" borderId="15" xfId="0" applyFont="1" applyBorder="1" applyAlignment="1">
      <alignment wrapText="1"/>
    </xf>
    <xf numFmtId="43" fontId="43" fillId="3" borderId="1" xfId="11" applyFont="1" applyFill="1" applyBorder="1" applyAlignment="1">
      <alignment horizontal="left"/>
    </xf>
    <xf numFmtId="43" fontId="43" fillId="3" borderId="1" xfId="11" applyNumberFormat="1" applyFont="1" applyFill="1" applyBorder="1" applyAlignment="1">
      <alignment horizontal="left"/>
    </xf>
    <xf numFmtId="2" fontId="18" fillId="0" borderId="1" xfId="0" applyNumberFormat="1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30" fillId="0" borderId="1" xfId="0" applyNumberFormat="1" applyFont="1" applyBorder="1" applyAlignment="1">
      <alignment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 wrapText="1"/>
    </xf>
    <xf numFmtId="4" fontId="30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/>
    <xf numFmtId="0" fontId="30" fillId="0" borderId="1" xfId="0" applyFont="1" applyBorder="1"/>
    <xf numFmtId="164" fontId="11" fillId="0" borderId="0" xfId="0" applyNumberFormat="1" applyFont="1" applyAlignment="1">
      <alignment wrapText="1"/>
    </xf>
    <xf numFmtId="4" fontId="18" fillId="0" borderId="11" xfId="0" applyNumberFormat="1" applyFont="1" applyBorder="1" applyAlignment="1">
      <alignment horizontal="center" vertical="center" wrapText="1"/>
    </xf>
    <xf numFmtId="4" fontId="30" fillId="0" borderId="11" xfId="0" applyNumberFormat="1" applyFont="1" applyBorder="1" applyAlignment="1">
      <alignment horizontal="center" vertical="center" wrapText="1"/>
    </xf>
    <xf numFmtId="0" fontId="33" fillId="0" borderId="13" xfId="0" applyFont="1" applyFill="1" applyBorder="1" applyAlignment="1">
      <alignment vertical="top" wrapText="1"/>
    </xf>
    <xf numFmtId="0" fontId="33" fillId="0" borderId="12" xfId="0" applyFont="1" applyFill="1" applyBorder="1" applyAlignment="1">
      <alignment vertical="top" wrapText="1"/>
    </xf>
    <xf numFmtId="0" fontId="8" fillId="0" borderId="0" xfId="0" applyFont="1" applyAlignment="1">
      <alignment vertical="top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left" vertical="top" wrapText="1"/>
    </xf>
    <xf numFmtId="0" fontId="7" fillId="0" borderId="11" xfId="0" applyFont="1" applyBorder="1" applyAlignment="1">
      <alignment vertical="top" wrapText="1"/>
    </xf>
    <xf numFmtId="0" fontId="9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top" wrapText="1"/>
    </xf>
    <xf numFmtId="43" fontId="7" fillId="2" borderId="1" xfId="1" applyFont="1" applyFill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top" wrapText="1"/>
    </xf>
    <xf numFmtId="2" fontId="7" fillId="0" borderId="1" xfId="0" applyNumberFormat="1" applyFont="1" applyBorder="1" applyAlignment="1">
      <alignment vertical="center" wrapText="1"/>
    </xf>
    <xf numFmtId="2" fontId="8" fillId="0" borderId="1" xfId="0" applyNumberFormat="1" applyFont="1" applyBorder="1" applyAlignment="1">
      <alignment vertical="center" wrapText="1"/>
    </xf>
    <xf numFmtId="2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49" fontId="43" fillId="3" borderId="1" xfId="0" applyNumberFormat="1" applyFont="1" applyFill="1" applyBorder="1" applyAlignment="1">
      <alignment horizontal="left" vertical="center"/>
    </xf>
    <xf numFmtId="49" fontId="47" fillId="3" borderId="1" xfId="0" applyNumberFormat="1" applyFont="1" applyFill="1" applyBorder="1" applyAlignment="1">
      <alignment horizontal="left" vertical="center"/>
    </xf>
    <xf numFmtId="49" fontId="43" fillId="3" borderId="1" xfId="0" applyNumberFormat="1" applyFont="1" applyFill="1" applyBorder="1" applyAlignment="1">
      <alignment vertical="center"/>
    </xf>
    <xf numFmtId="49" fontId="43" fillId="0" borderId="1" xfId="0" applyNumberFormat="1" applyFont="1" applyFill="1" applyBorder="1" applyAlignment="1">
      <alignment vertical="center"/>
    </xf>
    <xf numFmtId="49" fontId="47" fillId="3" borderId="1" xfId="0" applyNumberFormat="1" applyFont="1" applyFill="1" applyBorder="1" applyAlignment="1">
      <alignment horizontal="center"/>
    </xf>
    <xf numFmtId="49" fontId="43" fillId="0" borderId="1" xfId="0" applyNumberFormat="1" applyFont="1" applyFill="1" applyBorder="1" applyAlignment="1">
      <alignment horizontal="center"/>
    </xf>
    <xf numFmtId="0" fontId="28" fillId="0" borderId="0" xfId="0" applyFont="1" applyAlignment="1"/>
    <xf numFmtId="0" fontId="0" fillId="0" borderId="0" xfId="0"/>
    <xf numFmtId="0" fontId="31" fillId="0" borderId="0" xfId="0" applyFont="1" applyFill="1" applyAlignment="1">
      <alignment horizontal="left" vertical="top" wrapText="1"/>
    </xf>
    <xf numFmtId="49" fontId="13" fillId="0" borderId="1" xfId="15" applyNumberFormat="1" applyFont="1" applyFill="1" applyBorder="1" applyAlignment="1">
      <alignment horizontal="left"/>
    </xf>
    <xf numFmtId="0" fontId="13" fillId="0" borderId="1" xfId="15" applyFont="1" applyFill="1" applyBorder="1" applyAlignment="1">
      <alignment horizontal="left" wrapText="1"/>
    </xf>
    <xf numFmtId="0" fontId="13" fillId="0" borderId="1" xfId="15" applyFont="1" applyFill="1" applyBorder="1" applyAlignment="1">
      <alignment horizontal="left"/>
    </xf>
    <xf numFmtId="0" fontId="13" fillId="0" borderId="1" xfId="15" applyNumberFormat="1" applyFont="1" applyFill="1" applyBorder="1" applyAlignment="1" applyProtection="1">
      <alignment horizontal="left" wrapText="1"/>
    </xf>
    <xf numFmtId="0" fontId="13" fillId="0" borderId="1" xfId="7" applyFont="1" applyFill="1" applyBorder="1" applyAlignment="1">
      <alignment horizontal="left" wrapText="1" shrinkToFit="1"/>
    </xf>
    <xf numFmtId="0" fontId="13" fillId="0" borderId="1" xfId="17" applyFont="1" applyFill="1" applyBorder="1" applyAlignment="1">
      <alignment horizontal="left" wrapText="1"/>
    </xf>
    <xf numFmtId="0" fontId="13" fillId="0" borderId="1" xfId="18" applyFont="1" applyFill="1" applyBorder="1" applyAlignment="1">
      <alignment horizontal="left" wrapText="1"/>
    </xf>
    <xf numFmtId="2" fontId="15" fillId="4" borderId="1" xfId="15" applyNumberFormat="1" applyFont="1" applyFill="1" applyBorder="1" applyAlignment="1"/>
    <xf numFmtId="2" fontId="13" fillId="4" borderId="1" xfId="15" applyNumberFormat="1" applyFont="1" applyFill="1" applyBorder="1" applyAlignment="1"/>
    <xf numFmtId="2" fontId="13" fillId="4" borderId="1" xfId="19" applyNumberFormat="1" applyFont="1" applyFill="1" applyBorder="1" applyAlignment="1"/>
    <xf numFmtId="2" fontId="30" fillId="4" borderId="1" xfId="15" applyNumberFormat="1" applyFont="1" applyFill="1" applyBorder="1" applyAlignment="1"/>
    <xf numFmtId="169" fontId="20" fillId="4" borderId="0" xfId="15" applyNumberFormat="1" applyFont="1" applyFill="1" applyAlignment="1"/>
    <xf numFmtId="2" fontId="13" fillId="0" borderId="1" xfId="15" applyNumberFormat="1" applyFont="1" applyFill="1" applyBorder="1" applyAlignment="1"/>
    <xf numFmtId="2" fontId="15" fillId="0" borderId="1" xfId="15" applyNumberFormat="1" applyFont="1" applyFill="1" applyBorder="1" applyAlignment="1"/>
    <xf numFmtId="2" fontId="13" fillId="0" borderId="1" xfId="19" applyNumberFormat="1" applyFont="1" applyFill="1" applyBorder="1" applyAlignment="1"/>
    <xf numFmtId="2" fontId="15" fillId="0" borderId="31" xfId="15" applyNumberFormat="1" applyFont="1" applyFill="1" applyBorder="1" applyAlignment="1"/>
    <xf numFmtId="169" fontId="20" fillId="0" borderId="0" xfId="15" applyNumberFormat="1" applyFont="1" applyFill="1" applyAlignment="1"/>
    <xf numFmtId="0" fontId="8" fillId="0" borderId="1" xfId="0" applyFont="1" applyFill="1" applyBorder="1" applyAlignment="1">
      <alignment horizontal="center" vertical="center" wrapText="1"/>
    </xf>
    <xf numFmtId="2" fontId="30" fillId="0" borderId="1" xfId="15" applyNumberFormat="1" applyFont="1" applyFill="1" applyBorder="1" applyAlignment="1"/>
    <xf numFmtId="2" fontId="15" fillId="5" borderId="1" xfId="15" applyNumberFormat="1" applyFont="1" applyFill="1" applyBorder="1" applyAlignment="1"/>
    <xf numFmtId="2" fontId="13" fillId="5" borderId="1" xfId="15" applyNumberFormat="1" applyFont="1" applyFill="1" applyBorder="1" applyAlignment="1"/>
    <xf numFmtId="2" fontId="13" fillId="5" borderId="1" xfId="19" applyNumberFormat="1" applyFont="1" applyFill="1" applyBorder="1" applyAlignment="1"/>
    <xf numFmtId="2" fontId="30" fillId="5" borderId="1" xfId="15" applyNumberFormat="1" applyFont="1" applyFill="1" applyBorder="1" applyAlignment="1"/>
    <xf numFmtId="49" fontId="7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 wrapText="1"/>
    </xf>
    <xf numFmtId="49" fontId="7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right" wrapText="1"/>
    </xf>
    <xf numFmtId="49" fontId="8" fillId="0" borderId="11" xfId="0" applyNumberFormat="1" applyFont="1" applyBorder="1" applyAlignment="1">
      <alignment horizontal="right"/>
    </xf>
    <xf numFmtId="0" fontId="8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justify" vertical="center"/>
    </xf>
    <xf numFmtId="0" fontId="7" fillId="0" borderId="1" xfId="0" applyFont="1" applyBorder="1" applyAlignment="1">
      <alignment horizontal="justify" vertical="center" wrapText="1"/>
    </xf>
    <xf numFmtId="49" fontId="7" fillId="0" borderId="1" xfId="0" applyNumberFormat="1" applyFont="1" applyBorder="1" applyAlignment="1">
      <alignment horizontal="right"/>
    </xf>
    <xf numFmtId="166" fontId="7" fillId="0" borderId="1" xfId="0" applyNumberFormat="1" applyFont="1" applyBorder="1" applyAlignment="1">
      <alignment wrapText="1"/>
    </xf>
    <xf numFmtId="0" fontId="7" fillId="3" borderId="1" xfId="0" applyNumberFormat="1" applyFont="1" applyFill="1" applyBorder="1" applyAlignment="1">
      <alignment horizontal="justify" vertical="center" wrapText="1"/>
    </xf>
    <xf numFmtId="0" fontId="7" fillId="3" borderId="1" xfId="7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vertical="top"/>
    </xf>
    <xf numFmtId="49" fontId="8" fillId="0" borderId="1" xfId="0" applyNumberFormat="1" applyFont="1" applyBorder="1" applyAlignment="1">
      <alignment horizontal="right"/>
    </xf>
    <xf numFmtId="166" fontId="8" fillId="0" borderId="1" xfId="0" applyNumberFormat="1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vertical="center"/>
    </xf>
    <xf numFmtId="166" fontId="0" fillId="0" borderId="0" xfId="0" applyNumberFormat="1"/>
    <xf numFmtId="166" fontId="0" fillId="0" borderId="0" xfId="0" applyNumberFormat="1" applyFill="1"/>
    <xf numFmtId="0" fontId="42" fillId="0" borderId="1" xfId="2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top" wrapText="1"/>
    </xf>
    <xf numFmtId="0" fontId="41" fillId="0" borderId="1" xfId="5" applyFont="1" applyBorder="1" applyAlignment="1">
      <alignment horizontal="center" vertical="center" wrapText="1"/>
    </xf>
    <xf numFmtId="0" fontId="13" fillId="0" borderId="0" xfId="5" applyFont="1" applyAlignment="1">
      <alignment horizontal="right" vertical="top" wrapText="1"/>
    </xf>
    <xf numFmtId="169" fontId="30" fillId="0" borderId="1" xfId="10" applyNumberFormat="1" applyFont="1" applyFill="1" applyBorder="1" applyAlignment="1">
      <alignment horizontal="center" vertical="center" wrapText="1"/>
    </xf>
    <xf numFmtId="0" fontId="43" fillId="0" borderId="11" xfId="16" applyFont="1" applyFill="1" applyBorder="1" applyAlignment="1">
      <alignment horizontal="left" vertical="center" wrapText="1"/>
    </xf>
    <xf numFmtId="2" fontId="7" fillId="0" borderId="1" xfId="0" applyNumberFormat="1" applyFont="1" applyBorder="1" applyAlignment="1">
      <alignment horizontal="right" wrapText="1"/>
    </xf>
    <xf numFmtId="0" fontId="7" fillId="0" borderId="6" xfId="0" applyFont="1" applyBorder="1" applyAlignment="1">
      <alignment horizontal="center" vertical="center" wrapText="1"/>
    </xf>
    <xf numFmtId="2" fontId="29" fillId="3" borderId="1" xfId="9" applyNumberFormat="1" applyFont="1" applyFill="1" applyBorder="1" applyAlignment="1">
      <alignment horizontal="center" vertical="center" wrapText="1"/>
    </xf>
    <xf numFmtId="2" fontId="26" fillId="3" borderId="1" xfId="9" applyNumberFormat="1" applyFont="1" applyFill="1" applyBorder="1" applyAlignment="1">
      <alignment horizontal="center" vertical="center" wrapText="1"/>
    </xf>
    <xf numFmtId="173" fontId="29" fillId="3" borderId="1" xfId="9" applyNumberFormat="1" applyFont="1" applyFill="1" applyBorder="1" applyAlignment="1">
      <alignment horizontal="center" vertical="center" wrapText="1"/>
    </xf>
    <xf numFmtId="173" fontId="26" fillId="0" borderId="1" xfId="9" applyNumberFormat="1" applyFont="1" applyFill="1" applyBorder="1" applyAlignment="1">
      <alignment horizontal="center" vertical="center" wrapText="1"/>
    </xf>
    <xf numFmtId="43" fontId="13" fillId="0" borderId="6" xfId="21" applyNumberFormat="1" applyFont="1" applyBorder="1" applyAlignment="1">
      <alignment vertical="center"/>
    </xf>
    <xf numFmtId="166" fontId="13" fillId="0" borderId="6" xfId="11" applyNumberFormat="1" applyFont="1" applyFill="1" applyBorder="1" applyAlignment="1">
      <alignment horizontal="center"/>
    </xf>
    <xf numFmtId="166" fontId="13" fillId="0" borderId="9" xfId="11" applyNumberFormat="1" applyFont="1" applyFill="1" applyBorder="1" applyAlignment="1">
      <alignment horizontal="center"/>
    </xf>
    <xf numFmtId="166" fontId="13" fillId="0" borderId="28" xfId="11" applyNumberFormat="1" applyFont="1" applyFill="1" applyBorder="1"/>
    <xf numFmtId="166" fontId="13" fillId="0" borderId="19" xfId="11" applyNumberFormat="1" applyFont="1" applyFill="1" applyBorder="1"/>
    <xf numFmtId="0" fontId="7" fillId="0" borderId="38" xfId="21" applyFont="1" applyBorder="1" applyAlignment="1">
      <alignment horizontal="justify"/>
    </xf>
    <xf numFmtId="166" fontId="11" fillId="0" borderId="18" xfId="11" applyNumberFormat="1" applyFont="1" applyFill="1" applyBorder="1"/>
    <xf numFmtId="0" fontId="7" fillId="0" borderId="39" xfId="21" applyFont="1" applyBorder="1" applyAlignment="1">
      <alignment horizontal="justify" wrapText="1"/>
    </xf>
    <xf numFmtId="43" fontId="15" fillId="0" borderId="5" xfId="21" applyNumberFormat="1" applyFont="1" applyBorder="1" applyAlignment="1">
      <alignment horizontal="center"/>
    </xf>
    <xf numFmtId="164" fontId="13" fillId="0" borderId="6" xfId="11" applyNumberFormat="1" applyFont="1" applyFill="1" applyBorder="1" applyAlignment="1">
      <alignment horizontal="center"/>
    </xf>
    <xf numFmtId="164" fontId="13" fillId="0" borderId="9" xfId="11" applyNumberFormat="1" applyFont="1" applyFill="1" applyBorder="1" applyAlignment="1">
      <alignment horizontal="center"/>
    </xf>
    <xf numFmtId="166" fontId="13" fillId="0" borderId="23" xfId="11" applyNumberFormat="1" applyFont="1" applyFill="1" applyBorder="1"/>
    <xf numFmtId="166" fontId="11" fillId="0" borderId="5" xfId="11" applyNumberFormat="1" applyFont="1" applyFill="1" applyBorder="1" applyAlignment="1" applyProtection="1">
      <alignment vertical="center" wrapText="1"/>
      <protection locked="0"/>
    </xf>
    <xf numFmtId="166" fontId="40" fillId="0" borderId="26" xfId="11" applyNumberFormat="1" applyFont="1" applyFill="1" applyBorder="1" applyAlignment="1">
      <alignment vertical="center"/>
    </xf>
    <xf numFmtId="166" fontId="40" fillId="0" borderId="19" xfId="11" applyNumberFormat="1" applyFont="1" applyFill="1" applyBorder="1" applyAlignment="1">
      <alignment vertical="center"/>
    </xf>
    <xf numFmtId="166" fontId="11" fillId="0" borderId="28" xfId="11" applyNumberFormat="1" applyFont="1" applyFill="1" applyBorder="1"/>
    <xf numFmtId="166" fontId="11" fillId="0" borderId="19" xfId="11" applyNumberFormat="1" applyFont="1" applyFill="1" applyBorder="1"/>
    <xf numFmtId="43" fontId="13" fillId="0" borderId="0" xfId="10" applyNumberFormat="1" applyFont="1" applyFill="1"/>
    <xf numFmtId="4" fontId="7" fillId="0" borderId="1" xfId="0" applyNumberFormat="1" applyFont="1" applyBorder="1" applyAlignment="1">
      <alignment vertical="top" wrapText="1"/>
    </xf>
    <xf numFmtId="4" fontId="11" fillId="0" borderId="1" xfId="0" applyNumberFormat="1" applyFont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top"/>
    </xf>
    <xf numFmtId="0" fontId="58" fillId="0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13" fillId="0" borderId="0" xfId="0" applyFont="1" applyAlignment="1">
      <alignment horizontal="right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41" fillId="0" borderId="1" xfId="5" applyFont="1" applyBorder="1" applyAlignment="1">
      <alignment horizontal="center" vertical="center" wrapText="1"/>
    </xf>
    <xf numFmtId="49" fontId="7" fillId="0" borderId="1" xfId="5" applyNumberFormat="1" applyFont="1" applyBorder="1" applyAlignment="1">
      <alignment horizontal="center" vertical="center" wrapText="1"/>
    </xf>
    <xf numFmtId="0" fontId="7" fillId="0" borderId="1" xfId="5" applyFont="1" applyFill="1" applyBorder="1" applyAlignment="1">
      <alignment vertical="center" wrapText="1"/>
    </xf>
    <xf numFmtId="0" fontId="7" fillId="0" borderId="1" xfId="5" applyNumberFormat="1" applyFont="1" applyFill="1" applyBorder="1" applyAlignment="1" applyProtection="1">
      <alignment vertical="center" wrapText="1"/>
    </xf>
    <xf numFmtId="0" fontId="7" fillId="0" borderId="0" xfId="0" applyFont="1" applyFill="1" applyAlignment="1">
      <alignment horizontal="right" wrapText="1"/>
    </xf>
    <xf numFmtId="0" fontId="7" fillId="0" borderId="0" xfId="0" applyFont="1" applyFill="1" applyBorder="1" applyAlignment="1">
      <alignment horizontal="right"/>
    </xf>
    <xf numFmtId="0" fontId="58" fillId="0" borderId="1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top" wrapText="1"/>
    </xf>
    <xf numFmtId="2" fontId="13" fillId="0" borderId="12" xfId="15" applyNumberFormat="1" applyFont="1" applyFill="1" applyBorder="1" applyAlignment="1"/>
    <xf numFmtId="2" fontId="13" fillId="5" borderId="12" xfId="15" applyNumberFormat="1" applyFont="1" applyFill="1" applyBorder="1" applyAlignment="1"/>
    <xf numFmtId="0" fontId="54" fillId="0" borderId="1" xfId="23" applyFont="1" applyBorder="1" applyAlignment="1">
      <alignment horizontal="left" wrapText="1"/>
    </xf>
    <xf numFmtId="2" fontId="13" fillId="5" borderId="12" xfId="19" applyNumberFormat="1" applyFont="1" applyFill="1" applyBorder="1" applyAlignment="1"/>
    <xf numFmtId="2" fontId="13" fillId="4" borderId="12" xfId="15" applyNumberFormat="1" applyFont="1" applyFill="1" applyBorder="1" applyAlignment="1"/>
    <xf numFmtId="0" fontId="54" fillId="0" borderId="1" xfId="23" applyFont="1" applyFill="1" applyBorder="1" applyAlignment="1">
      <alignment horizontal="left" wrapText="1"/>
    </xf>
    <xf numFmtId="49" fontId="54" fillId="0" borderId="1" xfId="23" applyNumberFormat="1" applyFont="1" applyFill="1" applyBorder="1" applyAlignment="1">
      <alignment horizontal="left"/>
    </xf>
    <xf numFmtId="2" fontId="13" fillId="0" borderId="12" xfId="19" applyNumberFormat="1" applyFont="1" applyFill="1" applyBorder="1" applyAlignment="1"/>
    <xf numFmtId="2" fontId="30" fillId="5" borderId="12" xfId="15" applyNumberFormat="1" applyFont="1" applyFill="1" applyBorder="1" applyAlignment="1"/>
    <xf numFmtId="49" fontId="54" fillId="0" borderId="1" xfId="23" applyNumberFormat="1" applyFont="1" applyBorder="1" applyAlignment="1">
      <alignment horizontal="left"/>
    </xf>
    <xf numFmtId="2" fontId="13" fillId="4" borderId="12" xfId="19" applyNumberFormat="1" applyFont="1" applyFill="1" applyBorder="1" applyAlignment="1"/>
    <xf numFmtId="0" fontId="54" fillId="0" borderId="1" xfId="23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center" vertical="top" wrapText="1"/>
    </xf>
    <xf numFmtId="14" fontId="31" fillId="0" borderId="11" xfId="0" applyNumberFormat="1" applyFont="1" applyFill="1" applyBorder="1" applyAlignment="1">
      <alignment horizontal="center" vertical="top" wrapText="1"/>
    </xf>
    <xf numFmtId="0" fontId="54" fillId="0" borderId="1" xfId="23" applyFont="1" applyBorder="1" applyAlignment="1">
      <alignment horizontal="justify" vertical="center" wrapText="1"/>
    </xf>
    <xf numFmtId="49" fontId="54" fillId="0" borderId="1" xfId="23" applyNumberFormat="1" applyFont="1" applyBorder="1" applyAlignment="1">
      <alignment horizontal="left" wrapText="1"/>
    </xf>
    <xf numFmtId="2" fontId="15" fillId="0" borderId="40" xfId="15" applyNumberFormat="1" applyFont="1" applyFill="1" applyBorder="1" applyAlignment="1"/>
    <xf numFmtId="169" fontId="21" fillId="0" borderId="0" xfId="0" applyNumberFormat="1" applyFont="1" applyFill="1"/>
    <xf numFmtId="0" fontId="54" fillId="0" borderId="11" xfId="23" applyFont="1" applyFill="1" applyBorder="1" applyAlignment="1">
      <alignment horizontal="left" wrapText="1"/>
    </xf>
    <xf numFmtId="0" fontId="54" fillId="0" borderId="11" xfId="23" applyFont="1" applyFill="1" applyBorder="1" applyAlignment="1">
      <alignment horizontal="left" vertical="center" wrapText="1"/>
    </xf>
    <xf numFmtId="49" fontId="59" fillId="3" borderId="1" xfId="0" applyNumberFormat="1" applyFont="1" applyFill="1" applyBorder="1" applyAlignment="1">
      <alignment horizontal="left" vertical="center"/>
    </xf>
    <xf numFmtId="0" fontId="59" fillId="3" borderId="1" xfId="0" applyFont="1" applyFill="1" applyBorder="1" applyAlignment="1">
      <alignment vertical="center" wrapText="1"/>
    </xf>
    <xf numFmtId="43" fontId="59" fillId="3" borderId="1" xfId="11" applyFont="1" applyFill="1" applyBorder="1" applyAlignment="1">
      <alignment horizontal="center"/>
    </xf>
    <xf numFmtId="43" fontId="59" fillId="3" borderId="1" xfId="1" applyFont="1" applyFill="1" applyBorder="1" applyAlignment="1">
      <alignment horizontal="center"/>
    </xf>
    <xf numFmtId="0" fontId="60" fillId="3" borderId="1" xfId="0" applyFont="1" applyFill="1" applyBorder="1" applyAlignment="1">
      <alignment horizontal="right" vertical="center" wrapText="1"/>
    </xf>
    <xf numFmtId="0" fontId="12" fillId="0" borderId="0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justify" vertical="center" wrapText="1"/>
    </xf>
    <xf numFmtId="0" fontId="12" fillId="0" borderId="0" xfId="0" applyFont="1" applyFill="1" applyAlignment="1">
      <alignment horizontal="center" vertical="top" wrapText="1"/>
    </xf>
    <xf numFmtId="169" fontId="30" fillId="0" borderId="1" xfId="10" applyNumberFormat="1" applyFont="1" applyFill="1" applyBorder="1" applyAlignment="1">
      <alignment horizontal="center" vertical="center" wrapText="1"/>
    </xf>
    <xf numFmtId="0" fontId="58" fillId="0" borderId="1" xfId="24" applyFont="1" applyFill="1" applyBorder="1" applyAlignment="1">
      <alignment horizontal="center" vertical="center" wrapText="1"/>
    </xf>
    <xf numFmtId="49" fontId="15" fillId="0" borderId="1" xfId="24" applyNumberFormat="1" applyFont="1" applyFill="1" applyBorder="1" applyAlignment="1">
      <alignment horizontal="center" vertical="center" wrapText="1"/>
    </xf>
    <xf numFmtId="0" fontId="23" fillId="0" borderId="1" xfId="24" applyFont="1" applyFill="1" applyBorder="1" applyAlignment="1">
      <alignment horizontal="center" vertical="center"/>
    </xf>
    <xf numFmtId="0" fontId="15" fillId="0" borderId="1" xfId="24" applyFont="1" applyFill="1" applyBorder="1" applyAlignment="1">
      <alignment horizontal="center" vertical="center" wrapText="1"/>
    </xf>
    <xf numFmtId="0" fontId="22" fillId="0" borderId="1" xfId="24" applyFont="1" applyFill="1" applyBorder="1" applyAlignment="1">
      <alignment horizontal="center" vertical="top" wrapText="1"/>
    </xf>
    <xf numFmtId="49" fontId="22" fillId="0" borderId="1" xfId="24" applyNumberFormat="1" applyFont="1" applyFill="1" applyBorder="1" applyAlignment="1">
      <alignment horizontal="center" vertical="top" wrapText="1"/>
    </xf>
    <xf numFmtId="0" fontId="22" fillId="0" borderId="1" xfId="24" applyFont="1" applyFill="1" applyBorder="1" applyAlignment="1">
      <alignment horizontal="center" vertical="top"/>
    </xf>
    <xf numFmtId="0" fontId="13" fillId="0" borderId="1" xfId="25" applyFont="1" applyFill="1" applyBorder="1" applyAlignment="1">
      <alignment horizontal="left" wrapText="1" shrinkToFit="1"/>
    </xf>
    <xf numFmtId="49" fontId="13" fillId="0" borderId="1" xfId="25" applyNumberFormat="1" applyFont="1" applyFill="1" applyBorder="1" applyAlignment="1">
      <alignment horizontal="left" wrapText="1"/>
    </xf>
    <xf numFmtId="0" fontId="13" fillId="0" borderId="1" xfId="24" applyFont="1" applyFill="1" applyBorder="1" applyAlignment="1">
      <alignment horizontal="left" wrapText="1"/>
    </xf>
    <xf numFmtId="0" fontId="13" fillId="0" borderId="1" xfId="23" applyFont="1" applyFill="1" applyBorder="1" applyAlignment="1">
      <alignment horizontal="left" vertical="center" wrapText="1"/>
    </xf>
    <xf numFmtId="0" fontId="13" fillId="0" borderId="1" xfId="24" applyFont="1" applyFill="1" applyBorder="1" applyAlignment="1">
      <alignment horizontal="left" wrapText="1" shrinkToFit="1"/>
    </xf>
    <xf numFmtId="49" fontId="13" fillId="0" borderId="1" xfId="25" applyNumberFormat="1" applyFont="1" applyFill="1" applyBorder="1" applyAlignment="1">
      <alignment horizontal="left" wrapText="1" shrinkToFit="1"/>
    </xf>
    <xf numFmtId="172" fontId="13" fillId="0" borderId="1" xfId="26" applyNumberFormat="1" applyFont="1" applyFill="1" applyBorder="1" applyAlignment="1">
      <alignment horizontal="left" wrapText="1"/>
    </xf>
    <xf numFmtId="0" fontId="13" fillId="0" borderId="1" xfId="23" applyFont="1" applyFill="1" applyBorder="1" applyAlignment="1">
      <alignment horizontal="justify" vertical="center" wrapText="1"/>
    </xf>
    <xf numFmtId="0" fontId="13" fillId="0" borderId="1" xfId="0" applyFont="1" applyFill="1" applyBorder="1" applyAlignment="1">
      <alignment vertical="center" wrapText="1"/>
    </xf>
    <xf numFmtId="49" fontId="30" fillId="0" borderId="1" xfId="15" applyNumberFormat="1" applyFont="1" applyFill="1" applyBorder="1" applyAlignment="1">
      <alignment horizontal="left"/>
    </xf>
    <xf numFmtId="0" fontId="13" fillId="0" borderId="1" xfId="24" applyFont="1" applyFill="1" applyBorder="1" applyAlignment="1">
      <alignment horizontal="left"/>
    </xf>
    <xf numFmtId="49" fontId="13" fillId="0" borderId="1" xfId="24" applyNumberFormat="1" applyFont="1" applyFill="1" applyBorder="1" applyAlignment="1">
      <alignment horizontal="left"/>
    </xf>
    <xf numFmtId="49" fontId="13" fillId="0" borderId="1" xfId="15" applyNumberFormat="1" applyFont="1" applyFill="1" applyBorder="1" applyAlignment="1">
      <alignment horizontal="left" vertical="center"/>
    </xf>
    <xf numFmtId="49" fontId="54" fillId="0" borderId="1" xfId="23" applyNumberFormat="1" applyFont="1" applyBorder="1" applyAlignment="1">
      <alignment horizontal="left" vertical="center"/>
    </xf>
    <xf numFmtId="2" fontId="13" fillId="4" borderId="1" xfId="19" applyNumberFormat="1" applyFont="1" applyFill="1" applyBorder="1" applyAlignment="1">
      <alignment horizontal="left" vertical="center"/>
    </xf>
    <xf numFmtId="2" fontId="13" fillId="0" borderId="1" xfId="19" applyNumberFormat="1" applyFont="1" applyFill="1" applyBorder="1" applyAlignment="1">
      <alignment horizontal="right" vertical="center"/>
    </xf>
    <xf numFmtId="0" fontId="13" fillId="0" borderId="11" xfId="15" applyFont="1" applyFill="1" applyBorder="1" applyAlignment="1">
      <alignment horizontal="left" wrapText="1"/>
    </xf>
    <xf numFmtId="0" fontId="1" fillId="0" borderId="1" xfId="23" applyFont="1" applyBorder="1" applyAlignment="1">
      <alignment horizontal="justify" vertical="center" wrapText="1"/>
    </xf>
    <xf numFmtId="16" fontId="13" fillId="0" borderId="1" xfId="7" applyNumberFormat="1" applyFont="1" applyFill="1" applyBorder="1" applyAlignment="1">
      <alignment horizontal="left" wrapText="1" shrinkToFit="1"/>
    </xf>
    <xf numFmtId="49" fontId="13" fillId="0" borderId="1" xfId="23" applyNumberFormat="1" applyFont="1" applyFill="1" applyBorder="1" applyAlignment="1">
      <alignment horizontal="center" vertical="center"/>
    </xf>
    <xf numFmtId="0" fontId="13" fillId="0" borderId="1" xfId="18" applyFont="1" applyFill="1" applyBorder="1" applyAlignment="1">
      <alignment horizontal="left" vertical="center" wrapText="1"/>
    </xf>
    <xf numFmtId="0" fontId="19" fillId="0" borderId="1" xfId="24" applyFont="1" applyFill="1" applyBorder="1" applyAlignment="1">
      <alignment vertical="top" wrapText="1"/>
    </xf>
    <xf numFmtId="49" fontId="19" fillId="0" borderId="1" xfId="24" applyNumberFormat="1" applyFont="1" applyFill="1" applyBorder="1" applyAlignment="1">
      <alignment horizontal="center" vertical="top" wrapText="1"/>
    </xf>
    <xf numFmtId="0" fontId="13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right"/>
    </xf>
    <xf numFmtId="0" fontId="22" fillId="0" borderId="0" xfId="24" applyFont="1" applyFill="1" applyAlignment="1">
      <alignment horizontal="center" vertical="top"/>
    </xf>
    <xf numFmtId="0" fontId="21" fillId="0" borderId="1" xfId="24" applyFont="1" applyFill="1" applyBorder="1"/>
    <xf numFmtId="0" fontId="23" fillId="0" borderId="0" xfId="24" applyFont="1" applyFill="1" applyAlignment="1">
      <alignment horizontal="center" vertical="center"/>
    </xf>
    <xf numFmtId="2" fontId="13" fillId="4" borderId="12" xfId="19" applyNumberFormat="1" applyFont="1" applyFill="1" applyBorder="1" applyAlignment="1">
      <alignment horizontal="right" vertical="center"/>
    </xf>
    <xf numFmtId="2" fontId="13" fillId="4" borderId="1" xfId="19" applyNumberFormat="1" applyFont="1" applyFill="1" applyBorder="1" applyAlignment="1">
      <alignment horizontal="right" vertical="center"/>
    </xf>
    <xf numFmtId="0" fontId="19" fillId="0" borderId="0" xfId="24" applyFont="1" applyFill="1" applyAlignment="1">
      <alignment vertical="top" wrapText="1"/>
    </xf>
    <xf numFmtId="49" fontId="19" fillId="0" borderId="0" xfId="24" applyNumberFormat="1" applyFont="1" applyFill="1" applyAlignment="1">
      <alignment horizontal="center" vertical="top" wrapText="1"/>
    </xf>
    <xf numFmtId="0" fontId="21" fillId="0" borderId="0" xfId="24" applyFont="1" applyFill="1"/>
    <xf numFmtId="169" fontId="21" fillId="0" borderId="0" xfId="24" applyNumberFormat="1" applyFont="1" applyFill="1"/>
    <xf numFmtId="0" fontId="19" fillId="0" borderId="0" xfId="0" applyFont="1" applyFill="1"/>
    <xf numFmtId="0" fontId="10" fillId="0" borderId="1" xfId="12" applyFont="1" applyBorder="1" applyAlignment="1">
      <alignment vertical="top" wrapText="1"/>
    </xf>
    <xf numFmtId="0" fontId="10" fillId="0" borderId="1" xfId="20" applyFont="1" applyFill="1" applyBorder="1" applyAlignment="1">
      <alignment horizontal="left" vertical="center" wrapText="1"/>
    </xf>
    <xf numFmtId="2" fontId="10" fillId="0" borderId="1" xfId="0" applyNumberFormat="1" applyFont="1" applyBorder="1" applyAlignment="1">
      <alignment horizontal="right" wrapText="1"/>
    </xf>
    <xf numFmtId="2" fontId="10" fillId="0" borderId="1" xfId="0" applyNumberFormat="1" applyFont="1" applyBorder="1" applyAlignment="1">
      <alignment horizontal="center" vertical="top" wrapText="1"/>
    </xf>
    <xf numFmtId="0" fontId="61" fillId="0" borderId="0" xfId="0" applyFont="1"/>
    <xf numFmtId="0" fontId="10" fillId="0" borderId="1" xfId="0" applyFont="1" applyBorder="1" applyAlignment="1">
      <alignment vertical="top" wrapText="1"/>
    </xf>
    <xf numFmtId="0" fontId="47" fillId="0" borderId="11" xfId="16" applyFont="1" applyFill="1" applyBorder="1" applyAlignment="1">
      <alignment horizontal="left" vertical="center" wrapText="1"/>
    </xf>
    <xf numFmtId="0" fontId="44" fillId="0" borderId="11" xfId="16" applyFont="1" applyFill="1" applyBorder="1" applyAlignment="1">
      <alignment horizontal="left" vertical="center" wrapText="1"/>
    </xf>
    <xf numFmtId="2" fontId="8" fillId="0" borderId="1" xfId="0" applyNumberFormat="1" applyFont="1" applyBorder="1" applyAlignment="1">
      <alignment horizontal="right" wrapText="1"/>
    </xf>
    <xf numFmtId="2" fontId="8" fillId="0" borderId="1" xfId="0" applyNumberFormat="1" applyFont="1" applyBorder="1" applyAlignment="1">
      <alignment horizontal="center" vertical="top" wrapText="1"/>
    </xf>
    <xf numFmtId="0" fontId="62" fillId="0" borderId="0" xfId="0" applyFont="1"/>
    <xf numFmtId="0" fontId="8" fillId="0" borderId="1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right" vertical="top" wrapText="1"/>
    </xf>
    <xf numFmtId="43" fontId="7" fillId="0" borderId="1" xfId="0" applyNumberFormat="1" applyFont="1" applyFill="1" applyBorder="1" applyAlignment="1">
      <alignment horizontal="center" wrapText="1"/>
    </xf>
    <xf numFmtId="43" fontId="7" fillId="0" borderId="1" xfId="0" applyNumberFormat="1" applyFont="1" applyBorder="1" applyAlignment="1">
      <alignment wrapText="1"/>
    </xf>
    <xf numFmtId="43" fontId="8" fillId="0" borderId="1" xfId="0" applyNumberFormat="1" applyFont="1" applyBorder="1" applyAlignment="1">
      <alignment wrapText="1"/>
    </xf>
    <xf numFmtId="43" fontId="8" fillId="0" borderId="1" xfId="0" applyNumberFormat="1" applyFont="1" applyBorder="1" applyAlignment="1">
      <alignment horizontal="center"/>
    </xf>
    <xf numFmtId="49" fontId="54" fillId="0" borderId="1" xfId="23" applyNumberFormat="1" applyFont="1" applyFill="1" applyBorder="1" applyAlignment="1">
      <alignment horizontal="left" wrapText="1"/>
    </xf>
    <xf numFmtId="3" fontId="54" fillId="0" borderId="1" xfId="23" applyNumberFormat="1" applyFont="1" applyBorder="1" applyAlignment="1">
      <alignment horizontal="left" wrapText="1"/>
    </xf>
    <xf numFmtId="0" fontId="8" fillId="0" borderId="1" xfId="10" applyFont="1" applyFill="1" applyBorder="1" applyAlignment="1">
      <alignment horizontal="justify" vertical="center" wrapText="1"/>
    </xf>
    <xf numFmtId="0" fontId="7" fillId="0" borderId="1" xfId="10" applyFont="1" applyFill="1" applyBorder="1" applyAlignment="1">
      <alignment horizontal="justify" vertical="center" wrapText="1"/>
    </xf>
    <xf numFmtId="1" fontId="7" fillId="0" borderId="1" xfId="10" applyNumberFormat="1" applyFont="1" applyFill="1" applyBorder="1" applyAlignment="1" applyProtection="1">
      <alignment horizontal="justify" vertical="center" wrapText="1"/>
      <protection locked="0"/>
    </xf>
    <xf numFmtId="0" fontId="8" fillId="0" borderId="19" xfId="21" applyFont="1" applyBorder="1" applyAlignment="1">
      <alignment horizontal="center" vertical="center"/>
    </xf>
    <xf numFmtId="0" fontId="8" fillId="0" borderId="26" xfId="21" applyFont="1" applyBorder="1" applyAlignment="1">
      <alignment horizontal="center" vertical="center"/>
    </xf>
    <xf numFmtId="0" fontId="8" fillId="0" borderId="9" xfId="21" applyFont="1" applyBorder="1" applyAlignment="1">
      <alignment horizontal="center" vertical="center"/>
    </xf>
    <xf numFmtId="0" fontId="8" fillId="0" borderId="9" xfId="21" applyFont="1" applyBorder="1" applyAlignment="1">
      <alignment horizontal="center" vertical="center" wrapText="1"/>
    </xf>
    <xf numFmtId="0" fontId="8" fillId="0" borderId="1" xfId="21" applyFont="1" applyBorder="1" applyAlignment="1">
      <alignment horizontal="center" vertical="center"/>
    </xf>
    <xf numFmtId="0" fontId="8" fillId="0" borderId="37" xfId="21" applyFont="1" applyBorder="1" applyAlignment="1">
      <alignment horizontal="center" vertical="center"/>
    </xf>
    <xf numFmtId="43" fontId="8" fillId="0" borderId="6" xfId="21" applyNumberFormat="1" applyFont="1" applyBorder="1" applyAlignment="1">
      <alignment vertical="center"/>
    </xf>
    <xf numFmtId="43" fontId="7" fillId="0" borderId="6" xfId="21" applyNumberFormat="1" applyFont="1" applyBorder="1" applyAlignment="1">
      <alignment vertical="center"/>
    </xf>
    <xf numFmtId="43" fontId="7" fillId="2" borderId="6" xfId="21" applyNumberFormat="1" applyFont="1" applyFill="1" applyBorder="1" applyAlignment="1">
      <alignment vertical="center"/>
    </xf>
    <xf numFmtId="43" fontId="8" fillId="0" borderId="5" xfId="21" applyNumberFormat="1" applyFont="1" applyBorder="1" applyAlignment="1">
      <alignment vertical="center"/>
    </xf>
    <xf numFmtId="43" fontId="7" fillId="0" borderId="19" xfId="21" applyNumberFormat="1" applyFont="1" applyFill="1" applyBorder="1" applyAlignment="1">
      <alignment vertical="center"/>
    </xf>
    <xf numFmtId="43" fontId="8" fillId="0" borderId="1" xfId="21" applyNumberFormat="1" applyFont="1" applyBorder="1" applyAlignment="1">
      <alignment vertical="center"/>
    </xf>
    <xf numFmtId="166" fontId="7" fillId="0" borderId="1" xfId="11" applyNumberFormat="1" applyFont="1" applyFill="1" applyBorder="1" applyAlignment="1" applyProtection="1">
      <alignment vertical="center" wrapText="1"/>
      <protection locked="0"/>
    </xf>
    <xf numFmtId="164" fontId="7" fillId="0" borderId="1" xfId="11" applyNumberFormat="1" applyFont="1" applyFill="1" applyBorder="1" applyAlignment="1">
      <alignment vertical="center"/>
    </xf>
    <xf numFmtId="166" fontId="63" fillId="0" borderId="26" xfId="11" applyNumberFormat="1" applyFont="1" applyFill="1" applyBorder="1" applyAlignment="1">
      <alignment vertical="center"/>
    </xf>
    <xf numFmtId="166" fontId="63" fillId="0" borderId="19" xfId="11" applyNumberFormat="1" applyFont="1" applyFill="1" applyBorder="1" applyAlignment="1">
      <alignment vertical="center"/>
    </xf>
    <xf numFmtId="166" fontId="64" fillId="0" borderId="19" xfId="11" applyNumberFormat="1" applyFont="1" applyFill="1" applyBorder="1" applyAlignment="1">
      <alignment vertical="center"/>
    </xf>
    <xf numFmtId="166" fontId="8" fillId="0" borderId="1" xfId="11" applyNumberFormat="1" applyFont="1" applyFill="1" applyBorder="1" applyAlignment="1" applyProtection="1">
      <alignment vertical="center" wrapText="1"/>
      <protection locked="0"/>
    </xf>
    <xf numFmtId="0" fontId="7" fillId="0" borderId="15" xfId="21" applyFont="1" applyBorder="1" applyAlignment="1">
      <alignment horizontal="justify" wrapText="1"/>
    </xf>
    <xf numFmtId="164" fontId="7" fillId="0" borderId="26" xfId="11" applyNumberFormat="1" applyFont="1" applyFill="1" applyBorder="1" applyAlignment="1">
      <alignment vertical="center"/>
    </xf>
    <xf numFmtId="164" fontId="7" fillId="0" borderId="19" xfId="11" applyNumberFormat="1" applyFont="1" applyFill="1" applyBorder="1" applyAlignment="1">
      <alignment vertical="center"/>
    </xf>
    <xf numFmtId="164" fontId="13" fillId="0" borderId="19" xfId="11" applyNumberFormat="1" applyFont="1" applyFill="1" applyBorder="1" applyAlignment="1">
      <alignment horizontal="center"/>
    </xf>
    <xf numFmtId="164" fontId="13" fillId="0" borderId="27" xfId="11" applyNumberFormat="1" applyFont="1" applyFill="1" applyBorder="1" applyAlignment="1">
      <alignment horizontal="center"/>
    </xf>
    <xf numFmtId="43" fontId="8" fillId="0" borderId="6" xfId="21" applyNumberFormat="1" applyFont="1" applyBorder="1" applyAlignment="1">
      <alignment horizontal="center" vertical="center"/>
    </xf>
    <xf numFmtId="166" fontId="7" fillId="0" borderId="1" xfId="11" applyNumberFormat="1" applyFont="1" applyFill="1" applyBorder="1" applyAlignment="1" applyProtection="1">
      <alignment horizontal="center" vertical="center" wrapText="1"/>
      <protection locked="0"/>
    </xf>
    <xf numFmtId="164" fontId="7" fillId="0" borderId="1" xfId="11" applyNumberFormat="1" applyFont="1" applyFill="1" applyBorder="1" applyAlignment="1">
      <alignment horizontal="center" vertical="center"/>
    </xf>
    <xf numFmtId="43" fontId="7" fillId="0" borderId="6" xfId="21" applyNumberFormat="1" applyFont="1" applyBorder="1" applyAlignment="1">
      <alignment horizontal="center" vertical="center"/>
    </xf>
    <xf numFmtId="43" fontId="7" fillId="2" borderId="6" xfId="21" applyNumberFormat="1" applyFont="1" applyFill="1" applyBorder="1" applyAlignment="1">
      <alignment horizontal="center" vertical="center"/>
    </xf>
    <xf numFmtId="43" fontId="8" fillId="0" borderId="5" xfId="21" applyNumberFormat="1" applyFont="1" applyBorder="1" applyAlignment="1">
      <alignment horizontal="center" vertical="center"/>
    </xf>
    <xf numFmtId="43" fontId="7" fillId="0" borderId="19" xfId="21" applyNumberFormat="1" applyFont="1" applyFill="1" applyBorder="1" applyAlignment="1">
      <alignment horizontal="center" vertical="center"/>
    </xf>
    <xf numFmtId="43" fontId="8" fillId="0" borderId="1" xfId="21" applyNumberFormat="1" applyFont="1" applyBorder="1" applyAlignment="1">
      <alignment horizontal="center" vertical="center"/>
    </xf>
    <xf numFmtId="166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2" fontId="11" fillId="0" borderId="1" xfId="0" applyNumberFormat="1" applyFont="1" applyBorder="1" applyAlignment="1">
      <alignment horizontal="right" vertical="top" wrapText="1"/>
    </xf>
    <xf numFmtId="174" fontId="7" fillId="0" borderId="1" xfId="5" applyNumberFormat="1" applyFont="1" applyFill="1" applyBorder="1" applyAlignment="1" applyProtection="1">
      <alignment horizontal="right" wrapText="1"/>
    </xf>
    <xf numFmtId="174" fontId="7" fillId="0" borderId="1" xfId="5" applyNumberFormat="1" applyFont="1" applyFill="1" applyBorder="1" applyAlignment="1">
      <alignment horizontal="right" wrapText="1"/>
    </xf>
    <xf numFmtId="174" fontId="7" fillId="0" borderId="1" xfId="5" applyNumberFormat="1" applyFont="1" applyBorder="1" applyAlignment="1">
      <alignment horizontal="right" wrapText="1"/>
    </xf>
    <xf numFmtId="171" fontId="7" fillId="0" borderId="1" xfId="5" applyNumberFormat="1" applyFont="1" applyFill="1" applyBorder="1" applyAlignment="1" applyProtection="1">
      <alignment horizontal="right" wrapText="1"/>
    </xf>
    <xf numFmtId="171" fontId="7" fillId="0" borderId="1" xfId="5" applyNumberFormat="1" applyFont="1" applyFill="1" applyBorder="1" applyAlignment="1">
      <alignment horizontal="right" wrapText="1"/>
    </xf>
    <xf numFmtId="0" fontId="7" fillId="0" borderId="1" xfId="5" applyFont="1" applyBorder="1" applyAlignment="1">
      <alignment horizontal="right" wrapText="1"/>
    </xf>
    <xf numFmtId="2" fontId="21" fillId="0" borderId="0" xfId="0" applyNumberFormat="1" applyFont="1" applyFill="1"/>
    <xf numFmtId="0" fontId="8" fillId="0" borderId="0" xfId="0" applyFont="1" applyFill="1" applyAlignment="1">
      <alignment horizontal="center" vertical="top" wrapText="1"/>
    </xf>
    <xf numFmtId="2" fontId="8" fillId="0" borderId="5" xfId="0" applyNumberFormat="1" applyFont="1" applyBorder="1" applyAlignment="1">
      <alignment horizontal="center" vertical="center" wrapText="1"/>
    </xf>
    <xf numFmtId="2" fontId="8" fillId="0" borderId="6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43" fontId="8" fillId="0" borderId="5" xfId="1" applyFont="1" applyFill="1" applyBorder="1" applyAlignment="1">
      <alignment horizontal="center" vertical="top"/>
    </xf>
    <xf numFmtId="43" fontId="8" fillId="0" borderId="6" xfId="1" applyFont="1" applyFill="1" applyBorder="1" applyAlignment="1">
      <alignment horizontal="center" vertical="top"/>
    </xf>
    <xf numFmtId="0" fontId="7" fillId="0" borderId="0" xfId="0" applyFont="1" applyFill="1" applyAlignment="1">
      <alignment horizontal="right" wrapText="1"/>
    </xf>
    <xf numFmtId="0" fontId="8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2" fontId="12" fillId="0" borderId="11" xfId="14" applyNumberFormat="1" applyFont="1" applyBorder="1" applyAlignment="1">
      <alignment horizontal="center" vertical="center" wrapText="1"/>
    </xf>
    <xf numFmtId="2" fontId="12" fillId="0" borderId="13" xfId="14" applyNumberFormat="1" applyFont="1" applyBorder="1" applyAlignment="1">
      <alignment horizontal="center" vertical="center" wrapText="1"/>
    </xf>
    <xf numFmtId="2" fontId="12" fillId="0" borderId="12" xfId="14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 wrapText="1"/>
    </xf>
    <xf numFmtId="0" fontId="28" fillId="0" borderId="1" xfId="0" applyFont="1" applyBorder="1" applyAlignment="1"/>
    <xf numFmtId="0" fontId="11" fillId="0" borderId="11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7" fillId="0" borderId="0" xfId="0" applyFont="1" applyAlignment="1">
      <alignment horizontal="right" wrapText="1"/>
    </xf>
    <xf numFmtId="0" fontId="11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right" vertical="top" wrapText="1"/>
    </xf>
    <xf numFmtId="0" fontId="12" fillId="0" borderId="0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7" fillId="0" borderId="15" xfId="0" applyFont="1" applyBorder="1" applyAlignment="1">
      <alignment horizontal="right" vertical="center" wrapText="1"/>
    </xf>
    <xf numFmtId="49" fontId="44" fillId="3" borderId="5" xfId="0" applyNumberFormat="1" applyFont="1" applyFill="1" applyBorder="1" applyAlignment="1">
      <alignment horizontal="center" vertical="center" wrapText="1"/>
    </xf>
    <xf numFmtId="49" fontId="44" fillId="3" borderId="19" xfId="0" applyNumberFormat="1" applyFont="1" applyFill="1" applyBorder="1" applyAlignment="1">
      <alignment horizontal="center" vertical="center" wrapText="1"/>
    </xf>
    <xf numFmtId="49" fontId="44" fillId="3" borderId="6" xfId="0" applyNumberFormat="1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 wrapText="1"/>
    </xf>
    <xf numFmtId="0" fontId="44" fillId="3" borderId="19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0" fontId="42" fillId="0" borderId="5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8" fillId="0" borderId="0" xfId="17" applyFont="1" applyBorder="1" applyAlignment="1">
      <alignment horizontal="center" wrapText="1"/>
    </xf>
    <xf numFmtId="0" fontId="30" fillId="0" borderId="0" xfId="17" applyFont="1" applyAlignment="1">
      <alignment wrapText="1"/>
    </xf>
    <xf numFmtId="49" fontId="7" fillId="0" borderId="0" xfId="0" applyNumberFormat="1" applyFont="1" applyAlignment="1">
      <alignment horizontal="left" wrapText="1"/>
    </xf>
    <xf numFmtId="0" fontId="0" fillId="0" borderId="0" xfId="0" applyAlignment="1">
      <alignment wrapText="1"/>
    </xf>
    <xf numFmtId="0" fontId="7" fillId="0" borderId="0" xfId="0" applyFont="1" applyFill="1" applyAlignment="1">
      <alignment wrapText="1"/>
    </xf>
    <xf numFmtId="0" fontId="55" fillId="0" borderId="0" xfId="0" applyFont="1" applyAlignment="1">
      <alignment horizontal="center" wrapText="1"/>
    </xf>
    <xf numFmtId="0" fontId="7" fillId="0" borderId="0" xfId="0" applyFont="1" applyFill="1" applyBorder="1" applyAlignment="1">
      <alignment horizontal="right"/>
    </xf>
    <xf numFmtId="0" fontId="8" fillId="0" borderId="5" xfId="0" applyFont="1" applyBorder="1" applyAlignment="1">
      <alignment horizontal="justify" vertical="center"/>
    </xf>
    <xf numFmtId="0" fontId="0" fillId="0" borderId="19" xfId="0" applyBorder="1"/>
    <xf numFmtId="0" fontId="0" fillId="0" borderId="6" xfId="0" applyBorder="1"/>
    <xf numFmtId="0" fontId="8" fillId="0" borderId="19" xfId="0" applyFont="1" applyBorder="1" applyAlignment="1">
      <alignment horizontal="justify" vertical="center"/>
    </xf>
    <xf numFmtId="0" fontId="8" fillId="0" borderId="6" xfId="0" applyFont="1" applyBorder="1" applyAlignment="1">
      <alignment horizontal="justify" vertical="center"/>
    </xf>
    <xf numFmtId="0" fontId="14" fillId="0" borderId="19" xfId="0" applyFont="1" applyBorder="1"/>
    <xf numFmtId="0" fontId="14" fillId="0" borderId="6" xfId="0" applyFont="1" applyBorder="1"/>
    <xf numFmtId="0" fontId="8" fillId="0" borderId="11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11" xfId="0" applyFont="1" applyFill="1" applyBorder="1" applyAlignment="1">
      <alignment horizontal="center" wrapText="1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49" fontId="8" fillId="0" borderId="5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 wrapText="1"/>
    </xf>
    <xf numFmtId="0" fontId="12" fillId="3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top" wrapText="1"/>
    </xf>
    <xf numFmtId="0" fontId="28" fillId="0" borderId="0" xfId="0" applyFont="1" applyAlignment="1">
      <alignment wrapText="1"/>
    </xf>
    <xf numFmtId="0" fontId="13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49" fontId="19" fillId="0" borderId="0" xfId="0" applyNumberFormat="1" applyFont="1" applyFill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0" fontId="13" fillId="0" borderId="0" xfId="5" applyFont="1" applyAlignment="1">
      <alignment horizontal="right" vertical="center" wrapText="1"/>
    </xf>
    <xf numFmtId="0" fontId="41" fillId="0" borderId="0" xfId="5" applyFont="1" applyAlignment="1">
      <alignment horizontal="right" wrapText="1"/>
    </xf>
    <xf numFmtId="0" fontId="12" fillId="0" borderId="0" xfId="5" applyFont="1" applyBorder="1" applyAlignment="1">
      <alignment horizontal="center" vertical="center" wrapText="1"/>
    </xf>
    <xf numFmtId="0" fontId="41" fillId="0" borderId="1" xfId="5" applyFont="1" applyBorder="1" applyAlignment="1">
      <alignment horizontal="center" vertical="center" wrapText="1"/>
    </xf>
    <xf numFmtId="0" fontId="41" fillId="0" borderId="11" xfId="5" applyFont="1" applyBorder="1" applyAlignment="1">
      <alignment horizontal="center" vertical="center" wrapText="1"/>
    </xf>
    <xf numFmtId="0" fontId="41" fillId="0" borderId="13" xfId="5" applyFont="1" applyBorder="1" applyAlignment="1">
      <alignment horizontal="center" vertical="center" wrapText="1"/>
    </xf>
    <xf numFmtId="0" fontId="41" fillId="0" borderId="12" xfId="5" applyFont="1" applyBorder="1" applyAlignment="1">
      <alignment horizontal="center" vertical="center" wrapText="1"/>
    </xf>
    <xf numFmtId="0" fontId="13" fillId="0" borderId="0" xfId="5" applyFont="1" applyAlignment="1">
      <alignment horizontal="left" vertical="center" wrapText="1"/>
    </xf>
    <xf numFmtId="0" fontId="13" fillId="0" borderId="0" xfId="5" applyFont="1" applyAlignment="1">
      <alignment horizontal="right" vertical="top" wrapText="1"/>
    </xf>
    <xf numFmtId="0" fontId="32" fillId="0" borderId="0" xfId="10" applyFont="1" applyFill="1" applyBorder="1" applyAlignment="1">
      <alignment horizontal="right" wrapText="1"/>
    </xf>
    <xf numFmtId="0" fontId="12" fillId="0" borderId="0" xfId="10" applyFont="1" applyFill="1" applyBorder="1" applyAlignment="1">
      <alignment horizontal="center" vertical="center"/>
    </xf>
    <xf numFmtId="0" fontId="11" fillId="0" borderId="5" xfId="1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169" fontId="30" fillId="0" borderId="1" xfId="10" applyNumberFormat="1" applyFont="1" applyFill="1" applyBorder="1" applyAlignment="1">
      <alignment horizontal="center" vertical="center" wrapText="1"/>
    </xf>
    <xf numFmtId="0" fontId="8" fillId="0" borderId="32" xfId="21" applyFont="1" applyBorder="1" applyAlignment="1">
      <alignment horizontal="center" vertical="center" wrapText="1"/>
    </xf>
    <xf numFmtId="0" fontId="7" fillId="0" borderId="36" xfId="22" applyFont="1" applyBorder="1" applyAlignment="1">
      <alignment horizontal="center" vertical="center" wrapText="1"/>
    </xf>
    <xf numFmtId="1" fontId="8" fillId="0" borderId="33" xfId="21" applyNumberFormat="1" applyFont="1" applyBorder="1" applyAlignment="1">
      <alignment horizontal="center" vertical="center"/>
    </xf>
    <xf numFmtId="1" fontId="8" fillId="0" borderId="34" xfId="21" applyNumberFormat="1" applyFont="1" applyBorder="1" applyAlignment="1">
      <alignment horizontal="center" vertical="center"/>
    </xf>
    <xf numFmtId="1" fontId="8" fillId="0" borderId="35" xfId="21" applyNumberFormat="1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7" fillId="0" borderId="0" xfId="0" applyFont="1" applyFill="1" applyAlignment="1">
      <alignment horizontal="left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5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left" wrapText="1"/>
    </xf>
    <xf numFmtId="0" fontId="7" fillId="0" borderId="13" xfId="0" applyFont="1" applyBorder="1" applyAlignment="1">
      <alignment horizontal="left" wrapText="1"/>
    </xf>
    <xf numFmtId="0" fontId="7" fillId="0" borderId="12" xfId="0" applyFont="1" applyBorder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7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7" fillId="0" borderId="14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4" fontId="7" fillId="0" borderId="1" xfId="0" applyNumberFormat="1" applyFont="1" applyBorder="1" applyAlignment="1">
      <alignment horizontal="center" wrapText="1"/>
    </xf>
    <xf numFmtId="4" fontId="7" fillId="0" borderId="1" xfId="0" applyNumberFormat="1" applyFont="1" applyFill="1" applyBorder="1" applyAlignment="1">
      <alignment horizontal="center" wrapText="1"/>
    </xf>
    <xf numFmtId="4" fontId="7" fillId="0" borderId="13" xfId="0" applyNumberFormat="1" applyFont="1" applyFill="1" applyBorder="1" applyAlignment="1">
      <alignment horizontal="center" wrapText="1"/>
    </xf>
    <xf numFmtId="4" fontId="7" fillId="0" borderId="12" xfId="0" applyNumberFormat="1" applyFont="1" applyFill="1" applyBorder="1" applyAlignment="1">
      <alignment horizont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</cellXfs>
  <cellStyles count="27">
    <cellStyle name="Обычный" xfId="0" builtinId="0"/>
    <cellStyle name="Обычный 10" xfId="24"/>
    <cellStyle name="Обычный 12" xfId="13"/>
    <cellStyle name="Обычный 16" xfId="15"/>
    <cellStyle name="Обычный 18" xfId="16"/>
    <cellStyle name="Обычный 18 2" xfId="23"/>
    <cellStyle name="Обычный 2" xfId="4"/>
    <cellStyle name="Обычный 2 2" xfId="7"/>
    <cellStyle name="Обычный 2 2 2" xfId="25"/>
    <cellStyle name="Обычный 3" xfId="5"/>
    <cellStyle name="Обычный 3 31" xfId="19"/>
    <cellStyle name="Обычный 4" xfId="6"/>
    <cellStyle name="Обычный 5" xfId="14"/>
    <cellStyle name="Обычный 7" xfId="12"/>
    <cellStyle name="Обычный_ПР 13 фин.помощь1" xfId="21"/>
    <cellStyle name="Обычный_Прил 22,23,24" xfId="10"/>
    <cellStyle name="Обычный_Прил 5,6,8,18" xfId="22"/>
    <cellStyle name="Обычный_прил 7,9-2009-2010 нов классиф." xfId="18"/>
    <cellStyle name="Обычный_прилож 8,10 -2008г." xfId="17"/>
    <cellStyle name="Обычный_Прилож.№9 кап.стр." xfId="20"/>
    <cellStyle name="Тысячи [0]_перечис.11" xfId="2"/>
    <cellStyle name="Тысячи_перечис.11" xfId="3"/>
    <cellStyle name="Финансовый" xfId="1" builtinId="3"/>
    <cellStyle name="Финансовый 13" xfId="11"/>
    <cellStyle name="Финансовый 2" xfId="8"/>
    <cellStyle name="Финансовый 3" xfId="9"/>
    <cellStyle name="Финансовый 3 2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6"/>
  <sheetViews>
    <sheetView view="pageBreakPreview" zoomScale="80" zoomScaleNormal="75" zoomScaleSheetLayoutView="80" workbookViewId="0">
      <selection activeCell="A17" sqref="A17"/>
    </sheetView>
  </sheetViews>
  <sheetFormatPr defaultRowHeight="15.75" x14ac:dyDescent="0.2"/>
  <cols>
    <col min="1" max="1" width="83.140625" style="95" customWidth="1"/>
    <col min="2" max="2" width="29.5703125" style="95" customWidth="1"/>
    <col min="3" max="3" width="34.28515625" style="112" customWidth="1"/>
    <col min="4" max="9" width="0" style="95" hidden="1" customWidth="1"/>
    <col min="10" max="16384" width="9.140625" style="95"/>
  </cols>
  <sheetData>
    <row r="1" spans="1:9" ht="117" customHeight="1" x14ac:dyDescent="0.2">
      <c r="B1" s="96"/>
      <c r="C1" s="25" t="s">
        <v>552</v>
      </c>
      <c r="D1" s="96"/>
      <c r="E1" s="96"/>
      <c r="F1" s="96"/>
      <c r="G1" s="96"/>
      <c r="H1" s="96"/>
      <c r="I1" s="96"/>
    </row>
    <row r="2" spans="1:9" ht="31.5" customHeight="1" x14ac:dyDescent="0.2">
      <c r="A2" s="575" t="s">
        <v>534</v>
      </c>
      <c r="B2" s="575"/>
      <c r="C2" s="575"/>
    </row>
    <row r="3" spans="1:9" ht="19.149999999999999" customHeight="1" x14ac:dyDescent="0.25">
      <c r="B3" s="97"/>
      <c r="C3" s="213" t="s">
        <v>75</v>
      </c>
    </row>
    <row r="4" spans="1:9" ht="18.75" customHeight="1" x14ac:dyDescent="0.2">
      <c r="A4" s="576" t="s">
        <v>535</v>
      </c>
      <c r="B4" s="578" t="s">
        <v>16</v>
      </c>
      <c r="C4" s="580" t="s">
        <v>17</v>
      </c>
    </row>
    <row r="5" spans="1:9" ht="18.75" customHeight="1" x14ac:dyDescent="0.2">
      <c r="A5" s="577"/>
      <c r="B5" s="579"/>
      <c r="C5" s="581"/>
      <c r="D5" s="98">
        <v>395978.2</v>
      </c>
      <c r="E5" s="98">
        <v>395978.2</v>
      </c>
      <c r="F5" s="98">
        <v>395978.2</v>
      </c>
      <c r="G5" s="98">
        <v>395978.2</v>
      </c>
      <c r="H5" s="98">
        <v>395978.2</v>
      </c>
      <c r="I5" s="98">
        <v>395978.2</v>
      </c>
    </row>
    <row r="6" spans="1:9" x14ac:dyDescent="0.2">
      <c r="A6" s="329" t="s">
        <v>0</v>
      </c>
      <c r="B6" s="330"/>
      <c r="C6" s="331">
        <f>-C7</f>
        <v>-2611.42</v>
      </c>
      <c r="D6" s="98" t="e">
        <f t="shared" ref="D6:I6" si="0">D9+D14+D19</f>
        <v>#REF!</v>
      </c>
      <c r="E6" s="98" t="e">
        <f t="shared" si="0"/>
        <v>#REF!</v>
      </c>
      <c r="F6" s="98" t="e">
        <f t="shared" si="0"/>
        <v>#REF!</v>
      </c>
      <c r="G6" s="98" t="e">
        <f t="shared" si="0"/>
        <v>#REF!</v>
      </c>
      <c r="H6" s="98" t="e">
        <f t="shared" si="0"/>
        <v>#REF!</v>
      </c>
      <c r="I6" s="98" t="e">
        <f t="shared" si="0"/>
        <v>#REF!</v>
      </c>
    </row>
    <row r="7" spans="1:9" x14ac:dyDescent="0.2">
      <c r="A7" s="329" t="s">
        <v>536</v>
      </c>
      <c r="B7" s="330" t="s">
        <v>537</v>
      </c>
      <c r="C7" s="331">
        <f>C13+C18</f>
        <v>2611.42</v>
      </c>
      <c r="D7" s="98"/>
      <c r="E7" s="98"/>
      <c r="F7" s="98"/>
      <c r="G7" s="98"/>
      <c r="H7" s="98"/>
      <c r="I7" s="98"/>
    </row>
    <row r="8" spans="1:9" ht="15.75" hidden="1" customHeight="1" x14ac:dyDescent="0.2">
      <c r="A8" s="329" t="s">
        <v>2</v>
      </c>
      <c r="B8" s="330" t="s">
        <v>538</v>
      </c>
      <c r="C8" s="331">
        <f>C9+C11</f>
        <v>0</v>
      </c>
      <c r="D8" s="98" t="e">
        <f>#REF!</f>
        <v>#REF!</v>
      </c>
      <c r="E8" s="98" t="e">
        <f>#REF!</f>
        <v>#REF!</v>
      </c>
      <c r="F8" s="98" t="e">
        <f>#REF!</f>
        <v>#REF!</v>
      </c>
      <c r="G8" s="98" t="e">
        <f>#REF!</f>
        <v>#REF!</v>
      </c>
      <c r="H8" s="98" t="e">
        <f>#REF!</f>
        <v>#REF!</v>
      </c>
      <c r="I8" s="98" t="e">
        <f>#REF!</f>
        <v>#REF!</v>
      </c>
    </row>
    <row r="9" spans="1:9" s="100" customFormat="1" ht="31.5" hidden="1" customHeight="1" x14ac:dyDescent="0.2">
      <c r="A9" s="328" t="s">
        <v>3</v>
      </c>
      <c r="B9" s="332" t="s">
        <v>539</v>
      </c>
      <c r="C9" s="239">
        <f>C10</f>
        <v>0</v>
      </c>
      <c r="D9" s="98" t="e">
        <f t="shared" ref="D9:I9" si="1">D10-D12</f>
        <v>#REF!</v>
      </c>
      <c r="E9" s="98" t="e">
        <f t="shared" si="1"/>
        <v>#REF!</v>
      </c>
      <c r="F9" s="98" t="e">
        <f t="shared" si="1"/>
        <v>#REF!</v>
      </c>
      <c r="G9" s="98" t="e">
        <f t="shared" si="1"/>
        <v>#REF!</v>
      </c>
      <c r="H9" s="98" t="e">
        <f t="shared" si="1"/>
        <v>#REF!</v>
      </c>
      <c r="I9" s="98" t="e">
        <f t="shared" si="1"/>
        <v>#REF!</v>
      </c>
    </row>
    <row r="10" spans="1:9" ht="31.5" hidden="1" customHeight="1" x14ac:dyDescent="0.2">
      <c r="A10" s="328" t="s">
        <v>540</v>
      </c>
      <c r="B10" s="332" t="s">
        <v>541</v>
      </c>
      <c r="C10" s="239"/>
      <c r="D10" s="98" t="e">
        <f t="shared" ref="D10:I10" si="2">D11</f>
        <v>#REF!</v>
      </c>
      <c r="E10" s="98" t="e">
        <f t="shared" si="2"/>
        <v>#REF!</v>
      </c>
      <c r="F10" s="98" t="e">
        <f t="shared" si="2"/>
        <v>#REF!</v>
      </c>
      <c r="G10" s="98" t="e">
        <f t="shared" si="2"/>
        <v>#REF!</v>
      </c>
      <c r="H10" s="98" t="e">
        <f t="shared" si="2"/>
        <v>#REF!</v>
      </c>
      <c r="I10" s="98" t="e">
        <f t="shared" si="2"/>
        <v>#REF!</v>
      </c>
    </row>
    <row r="11" spans="1:9" ht="40.5" hidden="1" customHeight="1" x14ac:dyDescent="0.2">
      <c r="A11" s="328" t="s">
        <v>4</v>
      </c>
      <c r="B11" s="332" t="s">
        <v>542</v>
      </c>
      <c r="C11" s="239">
        <f>C12</f>
        <v>0</v>
      </c>
      <c r="D11" s="98" t="e">
        <f>D13+#REF!+D18-D16-D19</f>
        <v>#REF!</v>
      </c>
      <c r="E11" s="98" t="e">
        <f>E13+#REF!+E18-E16-E19</f>
        <v>#REF!</v>
      </c>
      <c r="F11" s="98" t="e">
        <f>F13+#REF!+F18-F16-F19</f>
        <v>#REF!</v>
      </c>
      <c r="G11" s="98" t="e">
        <f>G13+#REF!+G18-G16-G19</f>
        <v>#REF!</v>
      </c>
      <c r="H11" s="98" t="e">
        <f>H13+#REF!+H18-H16-H19</f>
        <v>#REF!</v>
      </c>
      <c r="I11" s="98" t="e">
        <f>I13+#REF!+I18-I16-I19</f>
        <v>#REF!</v>
      </c>
    </row>
    <row r="12" spans="1:9" ht="43.5" hidden="1" customHeight="1" x14ac:dyDescent="0.2">
      <c r="A12" s="328" t="s">
        <v>543</v>
      </c>
      <c r="B12" s="332" t="s">
        <v>544</v>
      </c>
      <c r="C12" s="239"/>
      <c r="D12" s="98">
        <f t="shared" ref="D12:I12" si="3">D13</f>
        <v>160000</v>
      </c>
      <c r="E12" s="98">
        <f t="shared" si="3"/>
        <v>160000</v>
      </c>
      <c r="F12" s="98">
        <f t="shared" si="3"/>
        <v>160000</v>
      </c>
      <c r="G12" s="98">
        <f t="shared" si="3"/>
        <v>160000</v>
      </c>
      <c r="H12" s="98">
        <f t="shared" si="3"/>
        <v>160000</v>
      </c>
      <c r="I12" s="98">
        <f t="shared" si="3"/>
        <v>160000</v>
      </c>
    </row>
    <row r="13" spans="1:9" x14ac:dyDescent="0.2">
      <c r="A13" s="329" t="s">
        <v>2</v>
      </c>
      <c r="B13" s="330" t="s">
        <v>538</v>
      </c>
      <c r="C13" s="239">
        <f>C14-C16</f>
        <v>3611.42</v>
      </c>
      <c r="D13" s="98">
        <v>160000</v>
      </c>
      <c r="E13" s="98">
        <v>160000</v>
      </c>
      <c r="F13" s="98">
        <v>160000</v>
      </c>
      <c r="G13" s="98">
        <v>160000</v>
      </c>
      <c r="H13" s="98">
        <v>160000</v>
      </c>
      <c r="I13" s="98">
        <v>160000</v>
      </c>
    </row>
    <row r="14" spans="1:9" s="100" customFormat="1" x14ac:dyDescent="0.2">
      <c r="A14" s="328" t="s">
        <v>3</v>
      </c>
      <c r="B14" s="332" t="s">
        <v>539</v>
      </c>
      <c r="C14" s="239">
        <f>C15</f>
        <v>5676.67</v>
      </c>
      <c r="D14" s="98">
        <f t="shared" ref="D14:I14" si="4">D15-D17</f>
        <v>-4978.640000000014</v>
      </c>
      <c r="E14" s="98">
        <f t="shared" si="4"/>
        <v>-4978.640000000014</v>
      </c>
      <c r="F14" s="98">
        <f t="shared" si="4"/>
        <v>-4978.640000000014</v>
      </c>
      <c r="G14" s="98">
        <f t="shared" si="4"/>
        <v>-4978.640000000014</v>
      </c>
      <c r="H14" s="98">
        <f t="shared" si="4"/>
        <v>-4978.640000000014</v>
      </c>
      <c r="I14" s="98">
        <f t="shared" si="4"/>
        <v>-4978.640000000014</v>
      </c>
    </row>
    <row r="15" spans="1:9" ht="31.5" x14ac:dyDescent="0.2">
      <c r="A15" s="328" t="s">
        <v>545</v>
      </c>
      <c r="B15" s="332" t="s">
        <v>541</v>
      </c>
      <c r="C15" s="239">
        <f>7165.25-1488-0.58</f>
        <v>5676.67</v>
      </c>
      <c r="D15" s="98">
        <f t="shared" ref="D15:I15" si="5">D16</f>
        <v>250000</v>
      </c>
      <c r="E15" s="98">
        <f t="shared" si="5"/>
        <v>250000</v>
      </c>
      <c r="F15" s="98">
        <f t="shared" si="5"/>
        <v>250000</v>
      </c>
      <c r="G15" s="98">
        <f t="shared" si="5"/>
        <v>250000</v>
      </c>
      <c r="H15" s="98">
        <f t="shared" si="5"/>
        <v>250000</v>
      </c>
      <c r="I15" s="98">
        <f t="shared" si="5"/>
        <v>250000</v>
      </c>
    </row>
    <row r="16" spans="1:9" ht="31.5" x14ac:dyDescent="0.2">
      <c r="A16" s="328" t="s">
        <v>4</v>
      </c>
      <c r="B16" s="332" t="s">
        <v>542</v>
      </c>
      <c r="C16" s="239">
        <f>C17</f>
        <v>2065.25</v>
      </c>
      <c r="D16" s="98">
        <v>250000</v>
      </c>
      <c r="E16" s="98">
        <v>250000</v>
      </c>
      <c r="F16" s="98">
        <v>250000</v>
      </c>
      <c r="G16" s="98">
        <v>250000</v>
      </c>
      <c r="H16" s="98">
        <v>250000</v>
      </c>
      <c r="I16" s="98">
        <v>250000</v>
      </c>
    </row>
    <row r="17" spans="1:9" ht="63" customHeight="1" x14ac:dyDescent="0.2">
      <c r="A17" s="328" t="s">
        <v>1042</v>
      </c>
      <c r="B17" s="332" t="s">
        <v>546</v>
      </c>
      <c r="C17" s="239">
        <v>2065.25</v>
      </c>
      <c r="D17" s="98">
        <f t="shared" ref="D17:I17" si="6">D18</f>
        <v>254978.64</v>
      </c>
      <c r="E17" s="98">
        <f t="shared" si="6"/>
        <v>254978.64</v>
      </c>
      <c r="F17" s="98">
        <f t="shared" si="6"/>
        <v>254978.64</v>
      </c>
      <c r="G17" s="98">
        <f t="shared" si="6"/>
        <v>254978.64</v>
      </c>
      <c r="H17" s="98">
        <f t="shared" si="6"/>
        <v>254978.64</v>
      </c>
      <c r="I17" s="98">
        <f t="shared" si="6"/>
        <v>254978.64</v>
      </c>
    </row>
    <row r="18" spans="1:9" ht="59.25" customHeight="1" x14ac:dyDescent="0.2">
      <c r="A18" s="329" t="s">
        <v>5</v>
      </c>
      <c r="B18" s="330" t="s">
        <v>547</v>
      </c>
      <c r="C18" s="331">
        <f>C19-C21</f>
        <v>-1000</v>
      </c>
      <c r="D18" s="98">
        <f t="shared" ref="D18:I18" si="7">4978.64+250000</f>
        <v>254978.64</v>
      </c>
      <c r="E18" s="98">
        <f t="shared" si="7"/>
        <v>254978.64</v>
      </c>
      <c r="F18" s="98">
        <f t="shared" si="7"/>
        <v>254978.64</v>
      </c>
      <c r="G18" s="98">
        <f t="shared" si="7"/>
        <v>254978.64</v>
      </c>
      <c r="H18" s="98">
        <f t="shared" si="7"/>
        <v>254978.64</v>
      </c>
      <c r="I18" s="98">
        <f t="shared" si="7"/>
        <v>254978.64</v>
      </c>
    </row>
    <row r="19" spans="1:9" s="100" customFormat="1" ht="31.5" x14ac:dyDescent="0.2">
      <c r="A19" s="328" t="s">
        <v>548</v>
      </c>
      <c r="B19" s="332" t="s">
        <v>549</v>
      </c>
      <c r="C19" s="239">
        <f>C20</f>
        <v>0</v>
      </c>
      <c r="D19" s="98" t="e">
        <f>#REF!+D20</f>
        <v>#REF!</v>
      </c>
      <c r="E19" s="98" t="e">
        <f>#REF!+E20</f>
        <v>#REF!</v>
      </c>
      <c r="F19" s="98" t="e">
        <f>#REF!+F20</f>
        <v>#REF!</v>
      </c>
      <c r="G19" s="98" t="e">
        <f>#REF!+G20</f>
        <v>#REF!</v>
      </c>
      <c r="H19" s="98" t="e">
        <f>#REF!+H20</f>
        <v>#REF!</v>
      </c>
      <c r="I19" s="98" t="e">
        <f>#REF!+I20</f>
        <v>#REF!</v>
      </c>
    </row>
    <row r="20" spans="1:9" ht="47.25" x14ac:dyDescent="0.2">
      <c r="A20" s="328" t="s">
        <v>550</v>
      </c>
      <c r="B20" s="332" t="s">
        <v>1044</v>
      </c>
      <c r="C20" s="239">
        <v>0</v>
      </c>
      <c r="D20" s="98" t="e">
        <f>D21 -#REF!</f>
        <v>#REF!</v>
      </c>
      <c r="E20" s="98" t="e">
        <f>E21 -#REF!</f>
        <v>#REF!</v>
      </c>
      <c r="F20" s="98" t="e">
        <f>F21 -#REF!</f>
        <v>#REF!</v>
      </c>
      <c r="G20" s="98" t="e">
        <f>G21 -#REF!</f>
        <v>#REF!</v>
      </c>
      <c r="H20" s="98" t="e">
        <f>H21 -#REF!</f>
        <v>#REF!</v>
      </c>
      <c r="I20" s="98" t="e">
        <f>I21 -#REF!</f>
        <v>#REF!</v>
      </c>
    </row>
    <row r="21" spans="1:9" ht="31.5" x14ac:dyDescent="0.2">
      <c r="A21" s="328" t="s">
        <v>6</v>
      </c>
      <c r="B21" s="332" t="s">
        <v>551</v>
      </c>
      <c r="C21" s="239">
        <f>C22</f>
        <v>1000</v>
      </c>
      <c r="D21" s="98" t="e">
        <f>#REF!+D22</f>
        <v>#REF!</v>
      </c>
      <c r="E21" s="98" t="e">
        <f>#REF!+E22</f>
        <v>#REF!</v>
      </c>
      <c r="F21" s="98" t="e">
        <f>#REF!+F22</f>
        <v>#REF!</v>
      </c>
      <c r="G21" s="98" t="e">
        <f>#REF!+G22</f>
        <v>#REF!</v>
      </c>
      <c r="H21" s="98" t="e">
        <f>#REF!+H22</f>
        <v>#REF!</v>
      </c>
      <c r="I21" s="98" t="e">
        <f>#REF!+I22</f>
        <v>#REF!</v>
      </c>
    </row>
    <row r="22" spans="1:9" ht="42" customHeight="1" x14ac:dyDescent="0.2">
      <c r="A22" s="328" t="s">
        <v>737</v>
      </c>
      <c r="B22" s="332" t="s">
        <v>1043</v>
      </c>
      <c r="C22" s="239">
        <v>1000</v>
      </c>
      <c r="D22" s="98">
        <v>2800</v>
      </c>
      <c r="E22" s="98">
        <v>2800</v>
      </c>
      <c r="F22" s="98">
        <v>2800</v>
      </c>
      <c r="G22" s="98">
        <v>2800</v>
      </c>
      <c r="H22" s="98">
        <v>2800</v>
      </c>
      <c r="I22" s="98">
        <v>2800</v>
      </c>
    </row>
    <row r="23" spans="1:9" x14ac:dyDescent="0.2">
      <c r="B23" s="105"/>
      <c r="C23" s="106"/>
    </row>
    <row r="24" spans="1:9" x14ac:dyDescent="0.2">
      <c r="B24" s="103"/>
      <c r="C24" s="104"/>
    </row>
    <row r="25" spans="1:9" x14ac:dyDescent="0.2">
      <c r="B25" s="103"/>
      <c r="C25" s="104"/>
    </row>
    <row r="26" spans="1:9" x14ac:dyDescent="0.2">
      <c r="B26" s="107"/>
      <c r="C26" s="108"/>
    </row>
    <row r="27" spans="1:9" x14ac:dyDescent="0.2">
      <c r="B27" s="103"/>
      <c r="C27" s="104"/>
    </row>
    <row r="28" spans="1:9" x14ac:dyDescent="0.2">
      <c r="B28" s="103"/>
      <c r="C28" s="104"/>
    </row>
    <row r="29" spans="1:9" x14ac:dyDescent="0.2">
      <c r="B29" s="107"/>
      <c r="C29" s="108"/>
    </row>
    <row r="30" spans="1:9" x14ac:dyDescent="0.2">
      <c r="B30" s="103"/>
      <c r="C30" s="104"/>
    </row>
    <row r="31" spans="1:9" x14ac:dyDescent="0.2">
      <c r="B31" s="103"/>
      <c r="C31" s="104"/>
    </row>
    <row r="32" spans="1:9" x14ac:dyDescent="0.2">
      <c r="B32" s="103"/>
      <c r="C32" s="104"/>
    </row>
    <row r="33" spans="2:3" x14ac:dyDescent="0.2">
      <c r="B33" s="103"/>
      <c r="C33" s="104"/>
    </row>
    <row r="34" spans="2:3" x14ac:dyDescent="0.2">
      <c r="B34" s="109"/>
      <c r="C34" s="110"/>
    </row>
    <row r="35" spans="2:3" x14ac:dyDescent="0.2">
      <c r="B35" s="109"/>
      <c r="C35" s="110"/>
    </row>
    <row r="36" spans="2:3" x14ac:dyDescent="0.2">
      <c r="B36" s="109"/>
      <c r="C36" s="110"/>
    </row>
    <row r="37" spans="2:3" x14ac:dyDescent="0.2">
      <c r="C37" s="111"/>
    </row>
    <row r="38" spans="2:3" x14ac:dyDescent="0.2">
      <c r="C38" s="111"/>
    </row>
    <row r="39" spans="2:3" x14ac:dyDescent="0.2">
      <c r="C39" s="111"/>
    </row>
    <row r="40" spans="2:3" x14ac:dyDescent="0.2">
      <c r="C40" s="111"/>
    </row>
    <row r="41" spans="2:3" x14ac:dyDescent="0.2">
      <c r="C41" s="111"/>
    </row>
    <row r="42" spans="2:3" x14ac:dyDescent="0.2">
      <c r="C42" s="111"/>
    </row>
    <row r="43" spans="2:3" x14ac:dyDescent="0.2">
      <c r="C43" s="111"/>
    </row>
    <row r="44" spans="2:3" x14ac:dyDescent="0.2">
      <c r="C44" s="111"/>
    </row>
    <row r="45" spans="2:3" x14ac:dyDescent="0.2">
      <c r="C45" s="111"/>
    </row>
    <row r="46" spans="2:3" x14ac:dyDescent="0.2">
      <c r="C46" s="111"/>
    </row>
    <row r="47" spans="2:3" x14ac:dyDescent="0.2">
      <c r="C47" s="111"/>
    </row>
    <row r="48" spans="2:3" x14ac:dyDescent="0.2">
      <c r="C48" s="111"/>
    </row>
    <row r="49" spans="3:3" x14ac:dyDescent="0.2">
      <c r="C49" s="111"/>
    </row>
    <row r="50" spans="3:3" x14ac:dyDescent="0.2">
      <c r="C50" s="111"/>
    </row>
    <row r="51" spans="3:3" x14ac:dyDescent="0.2">
      <c r="C51" s="111"/>
    </row>
    <row r="52" spans="3:3" x14ac:dyDescent="0.2">
      <c r="C52" s="111"/>
    </row>
    <row r="53" spans="3:3" x14ac:dyDescent="0.2">
      <c r="C53" s="111"/>
    </row>
    <row r="54" spans="3:3" x14ac:dyDescent="0.2">
      <c r="C54" s="111"/>
    </row>
    <row r="55" spans="3:3" x14ac:dyDescent="0.2">
      <c r="C55" s="111"/>
    </row>
    <row r="56" spans="3:3" x14ac:dyDescent="0.2">
      <c r="C56" s="111"/>
    </row>
    <row r="57" spans="3:3" x14ac:dyDescent="0.2">
      <c r="C57" s="111"/>
    </row>
    <row r="58" spans="3:3" x14ac:dyDescent="0.2">
      <c r="C58" s="111"/>
    </row>
    <row r="59" spans="3:3" x14ac:dyDescent="0.2">
      <c r="C59" s="111"/>
    </row>
    <row r="60" spans="3:3" x14ac:dyDescent="0.2">
      <c r="C60" s="111"/>
    </row>
    <row r="61" spans="3:3" x14ac:dyDescent="0.2">
      <c r="C61" s="111"/>
    </row>
    <row r="62" spans="3:3" x14ac:dyDescent="0.2">
      <c r="C62" s="111"/>
    </row>
    <row r="63" spans="3:3" x14ac:dyDescent="0.2">
      <c r="C63" s="111"/>
    </row>
    <row r="64" spans="3:3" x14ac:dyDescent="0.2">
      <c r="C64" s="111"/>
    </row>
    <row r="65" spans="3:3" x14ac:dyDescent="0.2">
      <c r="C65" s="111"/>
    </row>
    <row r="66" spans="3:3" x14ac:dyDescent="0.2">
      <c r="C66" s="111"/>
    </row>
    <row r="67" spans="3:3" x14ac:dyDescent="0.2">
      <c r="C67" s="111"/>
    </row>
    <row r="68" spans="3:3" x14ac:dyDescent="0.2">
      <c r="C68" s="111"/>
    </row>
    <row r="69" spans="3:3" x14ac:dyDescent="0.2">
      <c r="C69" s="111"/>
    </row>
    <row r="70" spans="3:3" x14ac:dyDescent="0.2">
      <c r="C70" s="111"/>
    </row>
    <row r="71" spans="3:3" x14ac:dyDescent="0.2">
      <c r="C71" s="111"/>
    </row>
    <row r="72" spans="3:3" x14ac:dyDescent="0.2">
      <c r="C72" s="111"/>
    </row>
    <row r="73" spans="3:3" x14ac:dyDescent="0.2">
      <c r="C73" s="111"/>
    </row>
    <row r="74" spans="3:3" x14ac:dyDescent="0.2">
      <c r="C74" s="111"/>
    </row>
    <row r="75" spans="3:3" x14ac:dyDescent="0.2">
      <c r="C75" s="111"/>
    </row>
    <row r="76" spans="3:3" x14ac:dyDescent="0.2">
      <c r="C76" s="111"/>
    </row>
    <row r="77" spans="3:3" x14ac:dyDescent="0.2">
      <c r="C77" s="111"/>
    </row>
    <row r="78" spans="3:3" x14ac:dyDescent="0.2">
      <c r="C78" s="111"/>
    </row>
    <row r="79" spans="3:3" x14ac:dyDescent="0.2">
      <c r="C79" s="111"/>
    </row>
    <row r="80" spans="3:3" x14ac:dyDescent="0.2">
      <c r="C80" s="111"/>
    </row>
    <row r="81" spans="3:3" x14ac:dyDescent="0.2">
      <c r="C81" s="111"/>
    </row>
    <row r="82" spans="3:3" x14ac:dyDescent="0.2">
      <c r="C82" s="111"/>
    </row>
    <row r="83" spans="3:3" x14ac:dyDescent="0.2">
      <c r="C83" s="111"/>
    </row>
    <row r="84" spans="3:3" x14ac:dyDescent="0.2">
      <c r="C84" s="111"/>
    </row>
    <row r="85" spans="3:3" x14ac:dyDescent="0.2">
      <c r="C85" s="111"/>
    </row>
    <row r="86" spans="3:3" x14ac:dyDescent="0.2">
      <c r="C86" s="111"/>
    </row>
    <row r="87" spans="3:3" x14ac:dyDescent="0.2">
      <c r="C87" s="111"/>
    </row>
    <row r="88" spans="3:3" x14ac:dyDescent="0.2">
      <c r="C88" s="111"/>
    </row>
    <row r="89" spans="3:3" x14ac:dyDescent="0.2">
      <c r="C89" s="111"/>
    </row>
    <row r="90" spans="3:3" x14ac:dyDescent="0.2">
      <c r="C90" s="111"/>
    </row>
    <row r="91" spans="3:3" x14ac:dyDescent="0.2">
      <c r="C91" s="111"/>
    </row>
    <row r="92" spans="3:3" x14ac:dyDescent="0.2">
      <c r="C92" s="111"/>
    </row>
    <row r="93" spans="3:3" x14ac:dyDescent="0.2">
      <c r="C93" s="111"/>
    </row>
    <row r="94" spans="3:3" x14ac:dyDescent="0.2">
      <c r="C94" s="111"/>
    </row>
    <row r="95" spans="3:3" x14ac:dyDescent="0.2">
      <c r="C95" s="111"/>
    </row>
    <row r="96" spans="3:3" x14ac:dyDescent="0.2">
      <c r="C96" s="111"/>
    </row>
    <row r="97" spans="3:3" x14ac:dyDescent="0.2">
      <c r="C97" s="111"/>
    </row>
    <row r="98" spans="3:3" x14ac:dyDescent="0.2">
      <c r="C98" s="111"/>
    </row>
    <row r="99" spans="3:3" x14ac:dyDescent="0.2">
      <c r="C99" s="111"/>
    </row>
    <row r="100" spans="3:3" x14ac:dyDescent="0.2">
      <c r="C100" s="111"/>
    </row>
    <row r="101" spans="3:3" x14ac:dyDescent="0.2">
      <c r="C101" s="111"/>
    </row>
    <row r="102" spans="3:3" x14ac:dyDescent="0.2">
      <c r="C102" s="111"/>
    </row>
    <row r="103" spans="3:3" x14ac:dyDescent="0.2">
      <c r="C103" s="111"/>
    </row>
    <row r="104" spans="3:3" x14ac:dyDescent="0.2">
      <c r="C104" s="111"/>
    </row>
    <row r="105" spans="3:3" x14ac:dyDescent="0.2">
      <c r="C105" s="111"/>
    </row>
    <row r="106" spans="3:3" x14ac:dyDescent="0.2">
      <c r="C106" s="111"/>
    </row>
    <row r="107" spans="3:3" x14ac:dyDescent="0.2">
      <c r="C107" s="111"/>
    </row>
    <row r="108" spans="3:3" x14ac:dyDescent="0.2">
      <c r="C108" s="111"/>
    </row>
    <row r="109" spans="3:3" x14ac:dyDescent="0.2">
      <c r="C109" s="111"/>
    </row>
    <row r="110" spans="3:3" x14ac:dyDescent="0.2">
      <c r="C110" s="111"/>
    </row>
    <row r="111" spans="3:3" x14ac:dyDescent="0.2">
      <c r="C111" s="111"/>
    </row>
    <row r="112" spans="3:3" x14ac:dyDescent="0.2">
      <c r="C112" s="111"/>
    </row>
    <row r="113" spans="3:3" x14ac:dyDescent="0.2">
      <c r="C113" s="111"/>
    </row>
    <row r="114" spans="3:3" x14ac:dyDescent="0.2">
      <c r="C114" s="111"/>
    </row>
    <row r="115" spans="3:3" x14ac:dyDescent="0.2">
      <c r="C115" s="111"/>
    </row>
    <row r="116" spans="3:3" x14ac:dyDescent="0.2">
      <c r="C116" s="111"/>
    </row>
    <row r="117" spans="3:3" x14ac:dyDescent="0.2">
      <c r="C117" s="111"/>
    </row>
    <row r="118" spans="3:3" x14ac:dyDescent="0.2">
      <c r="C118" s="111"/>
    </row>
    <row r="119" spans="3:3" x14ac:dyDescent="0.2">
      <c r="C119" s="111"/>
    </row>
    <row r="120" spans="3:3" x14ac:dyDescent="0.2">
      <c r="C120" s="111"/>
    </row>
    <row r="121" spans="3:3" x14ac:dyDescent="0.2">
      <c r="C121" s="111"/>
    </row>
    <row r="122" spans="3:3" x14ac:dyDescent="0.2">
      <c r="C122" s="111"/>
    </row>
    <row r="123" spans="3:3" x14ac:dyDescent="0.2">
      <c r="C123" s="111"/>
    </row>
    <row r="124" spans="3:3" x14ac:dyDescent="0.2">
      <c r="C124" s="111"/>
    </row>
    <row r="125" spans="3:3" x14ac:dyDescent="0.2">
      <c r="C125" s="111"/>
    </row>
    <row r="126" spans="3:3" x14ac:dyDescent="0.2">
      <c r="C126" s="111"/>
    </row>
    <row r="127" spans="3:3" x14ac:dyDescent="0.2">
      <c r="C127" s="111"/>
    </row>
    <row r="128" spans="3:3" x14ac:dyDescent="0.2">
      <c r="C128" s="111"/>
    </row>
    <row r="129" spans="3:3" x14ac:dyDescent="0.2">
      <c r="C129" s="111"/>
    </row>
    <row r="130" spans="3:3" x14ac:dyDescent="0.2">
      <c r="C130" s="111"/>
    </row>
    <row r="131" spans="3:3" x14ac:dyDescent="0.2">
      <c r="C131" s="111"/>
    </row>
    <row r="132" spans="3:3" x14ac:dyDescent="0.2">
      <c r="C132" s="111"/>
    </row>
    <row r="133" spans="3:3" x14ac:dyDescent="0.2">
      <c r="C133" s="111"/>
    </row>
    <row r="134" spans="3:3" x14ac:dyDescent="0.2">
      <c r="C134" s="111"/>
    </row>
    <row r="135" spans="3:3" x14ac:dyDescent="0.2">
      <c r="C135" s="111"/>
    </row>
    <row r="136" spans="3:3" x14ac:dyDescent="0.2">
      <c r="C136" s="111"/>
    </row>
    <row r="137" spans="3:3" x14ac:dyDescent="0.2">
      <c r="C137" s="111"/>
    </row>
    <row r="138" spans="3:3" x14ac:dyDescent="0.2">
      <c r="C138" s="111"/>
    </row>
    <row r="139" spans="3:3" x14ac:dyDescent="0.2">
      <c r="C139" s="111"/>
    </row>
    <row r="140" spans="3:3" x14ac:dyDescent="0.2">
      <c r="C140" s="111"/>
    </row>
    <row r="141" spans="3:3" x14ac:dyDescent="0.2">
      <c r="C141" s="111"/>
    </row>
    <row r="142" spans="3:3" x14ac:dyDescent="0.2">
      <c r="C142" s="111"/>
    </row>
    <row r="143" spans="3:3" x14ac:dyDescent="0.2">
      <c r="C143" s="111"/>
    </row>
    <row r="144" spans="3:3" x14ac:dyDescent="0.2">
      <c r="C144" s="111"/>
    </row>
    <row r="145" spans="3:3" x14ac:dyDescent="0.2">
      <c r="C145" s="111"/>
    </row>
    <row r="146" spans="3:3" x14ac:dyDescent="0.2">
      <c r="C146" s="111"/>
    </row>
  </sheetData>
  <mergeCells count="4">
    <mergeCell ref="A2:C2"/>
    <mergeCell ref="A4:A5"/>
    <mergeCell ref="B4:B5"/>
    <mergeCell ref="C4:C5"/>
  </mergeCells>
  <phoneticPr fontId="6" type="noConversion"/>
  <pageMargins left="0.48" right="0.35" top="0.55000000000000004" bottom="0.46" header="0.5" footer="0.5"/>
  <pageSetup paperSize="9" scale="6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VJ19"/>
  <sheetViews>
    <sheetView view="pageBreakPreview" topLeftCell="A10" zoomScale="60" zoomScaleNormal="80" workbookViewId="0">
      <selection activeCell="C12" sqref="C12"/>
    </sheetView>
  </sheetViews>
  <sheetFormatPr defaultRowHeight="12.75" x14ac:dyDescent="0.2"/>
  <cols>
    <col min="1" max="1" width="7.140625" style="53" customWidth="1"/>
    <col min="2" max="2" width="80.140625" style="61" customWidth="1"/>
    <col min="3" max="3" width="22.5703125" style="62" customWidth="1"/>
    <col min="4" max="4" width="19.28515625" style="52" customWidth="1"/>
    <col min="5" max="5" width="20" style="52" customWidth="1"/>
    <col min="6" max="252" width="9.140625" style="52"/>
    <col min="253" max="253" width="14.42578125" style="52" customWidth="1"/>
    <col min="254" max="254" width="61.42578125" style="52" customWidth="1"/>
    <col min="255" max="255" width="18.42578125" style="52" customWidth="1"/>
    <col min="256" max="256" width="28.42578125" style="52" customWidth="1"/>
    <col min="257" max="508" width="9.140625" style="52"/>
    <col min="509" max="509" width="14.42578125" style="52" customWidth="1"/>
    <col min="510" max="510" width="61.42578125" style="52" customWidth="1"/>
    <col min="511" max="511" width="18.42578125" style="52" customWidth="1"/>
    <col min="512" max="512" width="28.42578125" style="52" customWidth="1"/>
    <col min="513" max="764" width="9.140625" style="52"/>
    <col min="765" max="765" width="14.42578125" style="52" customWidth="1"/>
    <col min="766" max="766" width="61.42578125" style="52" customWidth="1"/>
    <col min="767" max="767" width="18.42578125" style="52" customWidth="1"/>
    <col min="768" max="768" width="28.42578125" style="52" customWidth="1"/>
    <col min="769" max="1020" width="9.140625" style="52"/>
    <col min="1021" max="1021" width="14.42578125" style="52" customWidth="1"/>
    <col min="1022" max="1022" width="61.42578125" style="52" customWidth="1"/>
    <col min="1023" max="1023" width="18.42578125" style="52" customWidth="1"/>
    <col min="1024" max="1024" width="28.42578125" style="52" customWidth="1"/>
    <col min="1025" max="1276" width="9.140625" style="52"/>
    <col min="1277" max="1277" width="14.42578125" style="52" customWidth="1"/>
    <col min="1278" max="1278" width="61.42578125" style="52" customWidth="1"/>
    <col min="1279" max="1279" width="18.42578125" style="52" customWidth="1"/>
    <col min="1280" max="1280" width="28.42578125" style="52" customWidth="1"/>
    <col min="1281" max="1532" width="9.140625" style="52"/>
    <col min="1533" max="1533" width="14.42578125" style="52" customWidth="1"/>
    <col min="1534" max="1534" width="61.42578125" style="52" customWidth="1"/>
    <col min="1535" max="1535" width="18.42578125" style="52" customWidth="1"/>
    <col min="1536" max="1536" width="28.42578125" style="52" customWidth="1"/>
    <col min="1537" max="1788" width="9.140625" style="52"/>
    <col min="1789" max="1789" width="14.42578125" style="52" customWidth="1"/>
    <col min="1790" max="1790" width="61.42578125" style="52" customWidth="1"/>
    <col min="1791" max="1791" width="18.42578125" style="52" customWidth="1"/>
    <col min="1792" max="1792" width="28.42578125" style="52" customWidth="1"/>
    <col min="1793" max="2044" width="9.140625" style="52"/>
    <col min="2045" max="2045" width="14.42578125" style="52" customWidth="1"/>
    <col min="2046" max="2046" width="61.42578125" style="52" customWidth="1"/>
    <col min="2047" max="2047" width="18.42578125" style="52" customWidth="1"/>
    <col min="2048" max="2048" width="28.42578125" style="52" customWidth="1"/>
    <col min="2049" max="2300" width="9.140625" style="52"/>
    <col min="2301" max="2301" width="14.42578125" style="52" customWidth="1"/>
    <col min="2302" max="2302" width="61.42578125" style="52" customWidth="1"/>
    <col min="2303" max="2303" width="18.42578125" style="52" customWidth="1"/>
    <col min="2304" max="2304" width="28.42578125" style="52" customWidth="1"/>
    <col min="2305" max="2556" width="9.140625" style="52"/>
    <col min="2557" max="2557" width="14.42578125" style="52" customWidth="1"/>
    <col min="2558" max="2558" width="61.42578125" style="52" customWidth="1"/>
    <col min="2559" max="2559" width="18.42578125" style="52" customWidth="1"/>
    <col min="2560" max="2560" width="28.42578125" style="52" customWidth="1"/>
    <col min="2561" max="2812" width="9.140625" style="52"/>
    <col min="2813" max="2813" width="14.42578125" style="52" customWidth="1"/>
    <col min="2814" max="2814" width="61.42578125" style="52" customWidth="1"/>
    <col min="2815" max="2815" width="18.42578125" style="52" customWidth="1"/>
    <col min="2816" max="2816" width="28.42578125" style="52" customWidth="1"/>
    <col min="2817" max="3068" width="9.140625" style="52"/>
    <col min="3069" max="3069" width="14.42578125" style="52" customWidth="1"/>
    <col min="3070" max="3070" width="61.42578125" style="52" customWidth="1"/>
    <col min="3071" max="3071" width="18.42578125" style="52" customWidth="1"/>
    <col min="3072" max="3072" width="28.42578125" style="52" customWidth="1"/>
    <col min="3073" max="3324" width="9.140625" style="52"/>
    <col min="3325" max="3325" width="14.42578125" style="52" customWidth="1"/>
    <col min="3326" max="3326" width="61.42578125" style="52" customWidth="1"/>
    <col min="3327" max="3327" width="18.42578125" style="52" customWidth="1"/>
    <col min="3328" max="3328" width="28.42578125" style="52" customWidth="1"/>
    <col min="3329" max="3580" width="9.140625" style="52"/>
    <col min="3581" max="3581" width="14.42578125" style="52" customWidth="1"/>
    <col min="3582" max="3582" width="61.42578125" style="52" customWidth="1"/>
    <col min="3583" max="3583" width="18.42578125" style="52" customWidth="1"/>
    <col min="3584" max="3584" width="28.42578125" style="52" customWidth="1"/>
    <col min="3585" max="3836" width="9.140625" style="52"/>
    <col min="3837" max="3837" width="14.42578125" style="52" customWidth="1"/>
    <col min="3838" max="3838" width="61.42578125" style="52" customWidth="1"/>
    <col min="3839" max="3839" width="18.42578125" style="52" customWidth="1"/>
    <col min="3840" max="3840" width="28.42578125" style="52" customWidth="1"/>
    <col min="3841" max="4092" width="9.140625" style="52"/>
    <col min="4093" max="4093" width="14.42578125" style="52" customWidth="1"/>
    <col min="4094" max="4094" width="61.42578125" style="52" customWidth="1"/>
    <col min="4095" max="4095" width="18.42578125" style="52" customWidth="1"/>
    <col min="4096" max="4096" width="28.42578125" style="52" customWidth="1"/>
    <col min="4097" max="4348" width="9.140625" style="52"/>
    <col min="4349" max="4349" width="14.42578125" style="52" customWidth="1"/>
    <col min="4350" max="4350" width="61.42578125" style="52" customWidth="1"/>
    <col min="4351" max="4351" width="18.42578125" style="52" customWidth="1"/>
    <col min="4352" max="4352" width="28.42578125" style="52" customWidth="1"/>
    <col min="4353" max="4604" width="9.140625" style="52"/>
    <col min="4605" max="4605" width="14.42578125" style="52" customWidth="1"/>
    <col min="4606" max="4606" width="61.42578125" style="52" customWidth="1"/>
    <col min="4607" max="4607" width="18.42578125" style="52" customWidth="1"/>
    <col min="4608" max="4608" width="28.42578125" style="52" customWidth="1"/>
    <col min="4609" max="4860" width="9.140625" style="52"/>
    <col min="4861" max="4861" width="14.42578125" style="52" customWidth="1"/>
    <col min="4862" max="4862" width="61.42578125" style="52" customWidth="1"/>
    <col min="4863" max="4863" width="18.42578125" style="52" customWidth="1"/>
    <col min="4864" max="4864" width="28.42578125" style="52" customWidth="1"/>
    <col min="4865" max="5116" width="9.140625" style="52"/>
    <col min="5117" max="5117" width="14.42578125" style="52" customWidth="1"/>
    <col min="5118" max="5118" width="61.42578125" style="52" customWidth="1"/>
    <col min="5119" max="5119" width="18.42578125" style="52" customWidth="1"/>
    <col min="5120" max="5120" width="28.42578125" style="52" customWidth="1"/>
    <col min="5121" max="5372" width="9.140625" style="52"/>
    <col min="5373" max="5373" width="14.42578125" style="52" customWidth="1"/>
    <col min="5374" max="5374" width="61.42578125" style="52" customWidth="1"/>
    <col min="5375" max="5375" width="18.42578125" style="52" customWidth="1"/>
    <col min="5376" max="5376" width="28.42578125" style="52" customWidth="1"/>
    <col min="5377" max="5628" width="9.140625" style="52"/>
    <col min="5629" max="5629" width="14.42578125" style="52" customWidth="1"/>
    <col min="5630" max="5630" width="61.42578125" style="52" customWidth="1"/>
    <col min="5631" max="5631" width="18.42578125" style="52" customWidth="1"/>
    <col min="5632" max="5632" width="28.42578125" style="52" customWidth="1"/>
    <col min="5633" max="5884" width="9.140625" style="52"/>
    <col min="5885" max="5885" width="14.42578125" style="52" customWidth="1"/>
    <col min="5886" max="5886" width="61.42578125" style="52" customWidth="1"/>
    <col min="5887" max="5887" width="18.42578125" style="52" customWidth="1"/>
    <col min="5888" max="5888" width="28.42578125" style="52" customWidth="1"/>
    <col min="5889" max="6140" width="9.140625" style="52"/>
    <col min="6141" max="6141" width="14.42578125" style="52" customWidth="1"/>
    <col min="6142" max="6142" width="61.42578125" style="52" customWidth="1"/>
    <col min="6143" max="6143" width="18.42578125" style="52" customWidth="1"/>
    <col min="6144" max="6144" width="28.42578125" style="52" customWidth="1"/>
    <col min="6145" max="6396" width="9.140625" style="52"/>
    <col min="6397" max="6397" width="14.42578125" style="52" customWidth="1"/>
    <col min="6398" max="6398" width="61.42578125" style="52" customWidth="1"/>
    <col min="6399" max="6399" width="18.42578125" style="52" customWidth="1"/>
    <col min="6400" max="6400" width="28.42578125" style="52" customWidth="1"/>
    <col min="6401" max="6652" width="9.140625" style="52"/>
    <col min="6653" max="6653" width="14.42578125" style="52" customWidth="1"/>
    <col min="6654" max="6654" width="61.42578125" style="52" customWidth="1"/>
    <col min="6655" max="6655" width="18.42578125" style="52" customWidth="1"/>
    <col min="6656" max="6656" width="28.42578125" style="52" customWidth="1"/>
    <col min="6657" max="6908" width="9.140625" style="52"/>
    <col min="6909" max="6909" width="14.42578125" style="52" customWidth="1"/>
    <col min="6910" max="6910" width="61.42578125" style="52" customWidth="1"/>
    <col min="6911" max="6911" width="18.42578125" style="52" customWidth="1"/>
    <col min="6912" max="6912" width="28.42578125" style="52" customWidth="1"/>
    <col min="6913" max="7164" width="9.140625" style="52"/>
    <col min="7165" max="7165" width="14.42578125" style="52" customWidth="1"/>
    <col min="7166" max="7166" width="61.42578125" style="52" customWidth="1"/>
    <col min="7167" max="7167" width="18.42578125" style="52" customWidth="1"/>
    <col min="7168" max="7168" width="28.42578125" style="52" customWidth="1"/>
    <col min="7169" max="7420" width="9.140625" style="52"/>
    <col min="7421" max="7421" width="14.42578125" style="52" customWidth="1"/>
    <col min="7422" max="7422" width="61.42578125" style="52" customWidth="1"/>
    <col min="7423" max="7423" width="18.42578125" style="52" customWidth="1"/>
    <col min="7424" max="7424" width="28.42578125" style="52" customWidth="1"/>
    <col min="7425" max="7676" width="9.140625" style="52"/>
    <col min="7677" max="7677" width="14.42578125" style="52" customWidth="1"/>
    <col min="7678" max="7678" width="61.42578125" style="52" customWidth="1"/>
    <col min="7679" max="7679" width="18.42578125" style="52" customWidth="1"/>
    <col min="7680" max="7680" width="28.42578125" style="52" customWidth="1"/>
    <col min="7681" max="7932" width="9.140625" style="52"/>
    <col min="7933" max="7933" width="14.42578125" style="52" customWidth="1"/>
    <col min="7934" max="7934" width="61.42578125" style="52" customWidth="1"/>
    <col min="7935" max="7935" width="18.42578125" style="52" customWidth="1"/>
    <col min="7936" max="7936" width="28.42578125" style="52" customWidth="1"/>
    <col min="7937" max="8188" width="9.140625" style="52"/>
    <col min="8189" max="8189" width="14.42578125" style="52" customWidth="1"/>
    <col min="8190" max="8190" width="61.42578125" style="52" customWidth="1"/>
    <col min="8191" max="8191" width="18.42578125" style="52" customWidth="1"/>
    <col min="8192" max="8192" width="28.42578125" style="52" customWidth="1"/>
    <col min="8193" max="8444" width="9.140625" style="52"/>
    <col min="8445" max="8445" width="14.42578125" style="52" customWidth="1"/>
    <col min="8446" max="8446" width="61.42578125" style="52" customWidth="1"/>
    <col min="8447" max="8447" width="18.42578125" style="52" customWidth="1"/>
    <col min="8448" max="8448" width="28.42578125" style="52" customWidth="1"/>
    <col min="8449" max="8700" width="9.140625" style="52"/>
    <col min="8701" max="8701" width="14.42578125" style="52" customWidth="1"/>
    <col min="8702" max="8702" width="61.42578125" style="52" customWidth="1"/>
    <col min="8703" max="8703" width="18.42578125" style="52" customWidth="1"/>
    <col min="8704" max="8704" width="28.42578125" style="52" customWidth="1"/>
    <col min="8705" max="8956" width="9.140625" style="52"/>
    <col min="8957" max="8957" width="14.42578125" style="52" customWidth="1"/>
    <col min="8958" max="8958" width="61.42578125" style="52" customWidth="1"/>
    <col min="8959" max="8959" width="18.42578125" style="52" customWidth="1"/>
    <col min="8960" max="8960" width="28.42578125" style="52" customWidth="1"/>
    <col min="8961" max="9212" width="9.140625" style="52"/>
    <col min="9213" max="9213" width="14.42578125" style="52" customWidth="1"/>
    <col min="9214" max="9214" width="61.42578125" style="52" customWidth="1"/>
    <col min="9215" max="9215" width="18.42578125" style="52" customWidth="1"/>
    <col min="9216" max="9216" width="28.42578125" style="52" customWidth="1"/>
    <col min="9217" max="9468" width="9.140625" style="52"/>
    <col min="9469" max="9469" width="14.42578125" style="52" customWidth="1"/>
    <col min="9470" max="9470" width="61.42578125" style="52" customWidth="1"/>
    <col min="9471" max="9471" width="18.42578125" style="52" customWidth="1"/>
    <col min="9472" max="9472" width="28.42578125" style="52" customWidth="1"/>
    <col min="9473" max="9724" width="9.140625" style="52"/>
    <col min="9725" max="9725" width="14.42578125" style="52" customWidth="1"/>
    <col min="9726" max="9726" width="61.42578125" style="52" customWidth="1"/>
    <col min="9727" max="9727" width="18.42578125" style="52" customWidth="1"/>
    <col min="9728" max="9728" width="28.42578125" style="52" customWidth="1"/>
    <col min="9729" max="9980" width="9.140625" style="52"/>
    <col min="9981" max="9981" width="14.42578125" style="52" customWidth="1"/>
    <col min="9982" max="9982" width="61.42578125" style="52" customWidth="1"/>
    <col min="9983" max="9983" width="18.42578125" style="52" customWidth="1"/>
    <col min="9984" max="9984" width="28.42578125" style="52" customWidth="1"/>
    <col min="9985" max="10236" width="9.140625" style="52"/>
    <col min="10237" max="10237" width="14.42578125" style="52" customWidth="1"/>
    <col min="10238" max="10238" width="61.42578125" style="52" customWidth="1"/>
    <col min="10239" max="10239" width="18.42578125" style="52" customWidth="1"/>
    <col min="10240" max="10240" width="28.42578125" style="52" customWidth="1"/>
    <col min="10241" max="10492" width="9.140625" style="52"/>
    <col min="10493" max="10493" width="14.42578125" style="52" customWidth="1"/>
    <col min="10494" max="10494" width="61.42578125" style="52" customWidth="1"/>
    <col min="10495" max="10495" width="18.42578125" style="52" customWidth="1"/>
    <col min="10496" max="10496" width="28.42578125" style="52" customWidth="1"/>
    <col min="10497" max="10748" width="9.140625" style="52"/>
    <col min="10749" max="10749" width="14.42578125" style="52" customWidth="1"/>
    <col min="10750" max="10750" width="61.42578125" style="52" customWidth="1"/>
    <col min="10751" max="10751" width="18.42578125" style="52" customWidth="1"/>
    <col min="10752" max="10752" width="28.42578125" style="52" customWidth="1"/>
    <col min="10753" max="11004" width="9.140625" style="52"/>
    <col min="11005" max="11005" width="14.42578125" style="52" customWidth="1"/>
    <col min="11006" max="11006" width="61.42578125" style="52" customWidth="1"/>
    <col min="11007" max="11007" width="18.42578125" style="52" customWidth="1"/>
    <col min="11008" max="11008" width="28.42578125" style="52" customWidth="1"/>
    <col min="11009" max="11260" width="9.140625" style="52"/>
    <col min="11261" max="11261" width="14.42578125" style="52" customWidth="1"/>
    <col min="11262" max="11262" width="61.42578125" style="52" customWidth="1"/>
    <col min="11263" max="11263" width="18.42578125" style="52" customWidth="1"/>
    <col min="11264" max="11264" width="28.42578125" style="52" customWidth="1"/>
    <col min="11265" max="11516" width="9.140625" style="52"/>
    <col min="11517" max="11517" width="14.42578125" style="52" customWidth="1"/>
    <col min="11518" max="11518" width="61.42578125" style="52" customWidth="1"/>
    <col min="11519" max="11519" width="18.42578125" style="52" customWidth="1"/>
    <col min="11520" max="11520" width="28.42578125" style="52" customWidth="1"/>
    <col min="11521" max="11772" width="9.140625" style="52"/>
    <col min="11773" max="11773" width="14.42578125" style="52" customWidth="1"/>
    <col min="11774" max="11774" width="61.42578125" style="52" customWidth="1"/>
    <col min="11775" max="11775" width="18.42578125" style="52" customWidth="1"/>
    <col min="11776" max="11776" width="28.42578125" style="52" customWidth="1"/>
    <col min="11777" max="12028" width="9.140625" style="52"/>
    <col min="12029" max="12029" width="14.42578125" style="52" customWidth="1"/>
    <col min="12030" max="12030" width="61.42578125" style="52" customWidth="1"/>
    <col min="12031" max="12031" width="18.42578125" style="52" customWidth="1"/>
    <col min="12032" max="12032" width="28.42578125" style="52" customWidth="1"/>
    <col min="12033" max="12284" width="9.140625" style="52"/>
    <col min="12285" max="12285" width="14.42578125" style="52" customWidth="1"/>
    <col min="12286" max="12286" width="61.42578125" style="52" customWidth="1"/>
    <col min="12287" max="12287" width="18.42578125" style="52" customWidth="1"/>
    <col min="12288" max="12288" width="28.42578125" style="52" customWidth="1"/>
    <col min="12289" max="12540" width="9.140625" style="52"/>
    <col min="12541" max="12541" width="14.42578125" style="52" customWidth="1"/>
    <col min="12542" max="12542" width="61.42578125" style="52" customWidth="1"/>
    <col min="12543" max="12543" width="18.42578125" style="52" customWidth="1"/>
    <col min="12544" max="12544" width="28.42578125" style="52" customWidth="1"/>
    <col min="12545" max="12796" width="9.140625" style="52"/>
    <col min="12797" max="12797" width="14.42578125" style="52" customWidth="1"/>
    <col min="12798" max="12798" width="61.42578125" style="52" customWidth="1"/>
    <col min="12799" max="12799" width="18.42578125" style="52" customWidth="1"/>
    <col min="12800" max="12800" width="28.42578125" style="52" customWidth="1"/>
    <col min="12801" max="13052" width="9.140625" style="52"/>
    <col min="13053" max="13053" width="14.42578125" style="52" customWidth="1"/>
    <col min="13054" max="13054" width="61.42578125" style="52" customWidth="1"/>
    <col min="13055" max="13055" width="18.42578125" style="52" customWidth="1"/>
    <col min="13056" max="13056" width="28.42578125" style="52" customWidth="1"/>
    <col min="13057" max="13308" width="9.140625" style="52"/>
    <col min="13309" max="13309" width="14.42578125" style="52" customWidth="1"/>
    <col min="13310" max="13310" width="61.42578125" style="52" customWidth="1"/>
    <col min="13311" max="13311" width="18.42578125" style="52" customWidth="1"/>
    <col min="13312" max="13312" width="28.42578125" style="52" customWidth="1"/>
    <col min="13313" max="13564" width="9.140625" style="52"/>
    <col min="13565" max="13565" width="14.42578125" style="52" customWidth="1"/>
    <col min="13566" max="13566" width="61.42578125" style="52" customWidth="1"/>
    <col min="13567" max="13567" width="18.42578125" style="52" customWidth="1"/>
    <col min="13568" max="13568" width="28.42578125" style="52" customWidth="1"/>
    <col min="13569" max="13820" width="9.140625" style="52"/>
    <col min="13821" max="13821" width="14.42578125" style="52" customWidth="1"/>
    <col min="13822" max="13822" width="61.42578125" style="52" customWidth="1"/>
    <col min="13823" max="13823" width="18.42578125" style="52" customWidth="1"/>
    <col min="13824" max="13824" width="28.42578125" style="52" customWidth="1"/>
    <col min="13825" max="14076" width="9.140625" style="52"/>
    <col min="14077" max="14077" width="14.42578125" style="52" customWidth="1"/>
    <col min="14078" max="14078" width="61.42578125" style="52" customWidth="1"/>
    <col min="14079" max="14079" width="18.42578125" style="52" customWidth="1"/>
    <col min="14080" max="14080" width="28.42578125" style="52" customWidth="1"/>
    <col min="14081" max="14332" width="9.140625" style="52"/>
    <col min="14333" max="14333" width="14.42578125" style="52" customWidth="1"/>
    <col min="14334" max="14334" width="61.42578125" style="52" customWidth="1"/>
    <col min="14335" max="14335" width="18.42578125" style="52" customWidth="1"/>
    <col min="14336" max="14336" width="28.42578125" style="52" customWidth="1"/>
    <col min="14337" max="14588" width="9.140625" style="52"/>
    <col min="14589" max="14589" width="14.42578125" style="52" customWidth="1"/>
    <col min="14590" max="14590" width="61.42578125" style="52" customWidth="1"/>
    <col min="14591" max="14591" width="18.42578125" style="52" customWidth="1"/>
    <col min="14592" max="14592" width="28.42578125" style="52" customWidth="1"/>
    <col min="14593" max="14844" width="9.140625" style="52"/>
    <col min="14845" max="14845" width="14.42578125" style="52" customWidth="1"/>
    <col min="14846" max="14846" width="61.42578125" style="52" customWidth="1"/>
    <col min="14847" max="14847" width="18.42578125" style="52" customWidth="1"/>
    <col min="14848" max="14848" width="28.42578125" style="52" customWidth="1"/>
    <col min="14849" max="15100" width="9.140625" style="52"/>
    <col min="15101" max="15101" width="14.42578125" style="52" customWidth="1"/>
    <col min="15102" max="15102" width="61.42578125" style="52" customWidth="1"/>
    <col min="15103" max="15103" width="18.42578125" style="52" customWidth="1"/>
    <col min="15104" max="15104" width="28.42578125" style="52" customWidth="1"/>
    <col min="15105" max="15356" width="9.140625" style="52"/>
    <col min="15357" max="15357" width="14.42578125" style="52" customWidth="1"/>
    <col min="15358" max="15358" width="61.42578125" style="52" customWidth="1"/>
    <col min="15359" max="15359" width="18.42578125" style="52" customWidth="1"/>
    <col min="15360" max="15360" width="28.42578125" style="52" customWidth="1"/>
    <col min="15361" max="15612" width="9.140625" style="52"/>
    <col min="15613" max="15613" width="14.42578125" style="52" customWidth="1"/>
    <col min="15614" max="15614" width="61.42578125" style="52" customWidth="1"/>
    <col min="15615" max="15615" width="18.42578125" style="52" customWidth="1"/>
    <col min="15616" max="15616" width="28.42578125" style="52" customWidth="1"/>
    <col min="15617" max="15868" width="9.140625" style="52"/>
    <col min="15869" max="15869" width="14.42578125" style="52" customWidth="1"/>
    <col min="15870" max="15870" width="61.42578125" style="52" customWidth="1"/>
    <col min="15871" max="15871" width="18.42578125" style="52" customWidth="1"/>
    <col min="15872" max="15872" width="28.42578125" style="52" customWidth="1"/>
    <col min="15873" max="16124" width="9.140625" style="52"/>
    <col min="16125" max="16125" width="14.42578125" style="52" customWidth="1"/>
    <col min="16126" max="16126" width="61.42578125" style="52" customWidth="1"/>
    <col min="16127" max="16127" width="18.42578125" style="52" customWidth="1"/>
    <col min="16128" max="16128" width="28.42578125" style="52" customWidth="1"/>
    <col min="16129" max="16384" width="9.140625" style="52"/>
  </cols>
  <sheetData>
    <row r="1" spans="1:16130" s="53" customFormat="1" ht="83.25" customHeight="1" x14ac:dyDescent="0.25">
      <c r="A1" s="51"/>
      <c r="B1" s="652" t="s">
        <v>1009</v>
      </c>
      <c r="C1" s="6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2"/>
      <c r="JZ1" s="52"/>
      <c r="KA1" s="52"/>
      <c r="KB1" s="52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2"/>
      <c r="KP1" s="52"/>
      <c r="KQ1" s="52"/>
      <c r="KR1" s="52"/>
      <c r="KS1" s="52"/>
      <c r="KT1" s="52"/>
      <c r="KU1" s="52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52"/>
      <c r="LP1" s="52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2"/>
      <c r="MD1" s="52"/>
      <c r="ME1" s="52"/>
      <c r="MF1" s="52"/>
      <c r="MG1" s="52"/>
      <c r="MH1" s="52"/>
      <c r="MI1" s="52"/>
      <c r="MJ1" s="52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52"/>
      <c r="NO1" s="52"/>
      <c r="NP1" s="52"/>
      <c r="NQ1" s="52"/>
      <c r="NR1" s="52"/>
      <c r="NS1" s="52"/>
      <c r="NT1" s="52"/>
      <c r="NU1" s="52"/>
      <c r="NV1" s="52"/>
      <c r="NW1" s="52"/>
      <c r="NX1" s="52"/>
      <c r="NY1" s="52"/>
      <c r="NZ1" s="52"/>
      <c r="OA1" s="52"/>
      <c r="OB1" s="52"/>
      <c r="OC1" s="52"/>
      <c r="OD1" s="52"/>
      <c r="OE1" s="52"/>
      <c r="OF1" s="52"/>
      <c r="OG1" s="52"/>
      <c r="OH1" s="52"/>
      <c r="OI1" s="52"/>
      <c r="OJ1" s="52"/>
      <c r="OK1" s="52"/>
      <c r="OL1" s="52"/>
      <c r="OM1" s="52"/>
      <c r="ON1" s="52"/>
      <c r="OO1" s="52"/>
      <c r="OP1" s="52"/>
      <c r="OQ1" s="52"/>
      <c r="OR1" s="52"/>
      <c r="OS1" s="52"/>
      <c r="OT1" s="52"/>
      <c r="OU1" s="52"/>
      <c r="OV1" s="52"/>
      <c r="OW1" s="52"/>
      <c r="OX1" s="52"/>
      <c r="OY1" s="52"/>
      <c r="OZ1" s="52"/>
      <c r="PA1" s="52"/>
      <c r="PB1" s="52"/>
      <c r="PC1" s="52"/>
      <c r="PD1" s="52"/>
      <c r="PE1" s="52"/>
      <c r="PF1" s="52"/>
      <c r="PG1" s="52"/>
      <c r="PH1" s="52"/>
      <c r="PI1" s="52"/>
      <c r="PJ1" s="52"/>
      <c r="PK1" s="52"/>
      <c r="PL1" s="52"/>
      <c r="PM1" s="52"/>
      <c r="PN1" s="52"/>
      <c r="PO1" s="52"/>
      <c r="PP1" s="52"/>
      <c r="PQ1" s="52"/>
      <c r="PR1" s="52"/>
      <c r="PS1" s="52"/>
      <c r="PT1" s="52"/>
      <c r="PU1" s="52"/>
      <c r="PV1" s="52"/>
      <c r="PW1" s="52"/>
      <c r="PX1" s="52"/>
      <c r="PY1" s="52"/>
      <c r="PZ1" s="52"/>
      <c r="QA1" s="52"/>
      <c r="QB1" s="52"/>
      <c r="QC1" s="52"/>
      <c r="QD1" s="52"/>
      <c r="QE1" s="52"/>
      <c r="QF1" s="52"/>
      <c r="QG1" s="52"/>
      <c r="QH1" s="52"/>
      <c r="QI1" s="52"/>
      <c r="QJ1" s="52"/>
      <c r="QK1" s="52"/>
      <c r="QL1" s="52"/>
      <c r="QM1" s="52"/>
      <c r="QN1" s="52"/>
      <c r="QO1" s="52"/>
      <c r="QP1" s="52"/>
      <c r="QQ1" s="52"/>
      <c r="QR1" s="52"/>
      <c r="QS1" s="52"/>
      <c r="QT1" s="52"/>
      <c r="QU1" s="52"/>
      <c r="QV1" s="52"/>
      <c r="QW1" s="52"/>
      <c r="QX1" s="52"/>
      <c r="QY1" s="52"/>
      <c r="QZ1" s="52"/>
      <c r="RA1" s="52"/>
      <c r="RB1" s="52"/>
      <c r="RC1" s="52"/>
      <c r="RD1" s="52"/>
      <c r="RE1" s="52"/>
      <c r="RF1" s="52"/>
      <c r="RG1" s="52"/>
      <c r="RH1" s="52"/>
      <c r="RI1" s="52"/>
      <c r="RJ1" s="52"/>
      <c r="RK1" s="52"/>
      <c r="RL1" s="52"/>
      <c r="RM1" s="52"/>
      <c r="RN1" s="52"/>
      <c r="RO1" s="52"/>
      <c r="RP1" s="52"/>
      <c r="RQ1" s="52"/>
      <c r="RR1" s="52"/>
      <c r="RS1" s="52"/>
      <c r="RT1" s="52"/>
      <c r="RU1" s="52"/>
      <c r="RV1" s="52"/>
      <c r="RW1" s="52"/>
      <c r="RX1" s="52"/>
      <c r="RY1" s="52"/>
      <c r="RZ1" s="52"/>
      <c r="SA1" s="52"/>
      <c r="SB1" s="52"/>
      <c r="SC1" s="52"/>
      <c r="SD1" s="52"/>
      <c r="SE1" s="52"/>
      <c r="SF1" s="52"/>
      <c r="SG1" s="52"/>
      <c r="SH1" s="52"/>
      <c r="SI1" s="52"/>
      <c r="SJ1" s="52"/>
      <c r="SK1" s="52"/>
      <c r="SL1" s="52"/>
      <c r="SM1" s="52"/>
      <c r="SN1" s="52"/>
      <c r="SO1" s="52"/>
      <c r="SP1" s="52"/>
      <c r="SQ1" s="52"/>
      <c r="SR1" s="52"/>
      <c r="SS1" s="52"/>
      <c r="ST1" s="52"/>
      <c r="SU1" s="52"/>
      <c r="SV1" s="52"/>
      <c r="SW1" s="52"/>
      <c r="SX1" s="52"/>
      <c r="SY1" s="52"/>
      <c r="SZ1" s="52"/>
      <c r="TA1" s="52"/>
      <c r="TB1" s="52"/>
      <c r="TC1" s="52"/>
      <c r="TD1" s="52"/>
      <c r="TE1" s="52"/>
      <c r="TF1" s="52"/>
      <c r="TG1" s="52"/>
      <c r="TH1" s="52"/>
      <c r="TI1" s="52"/>
      <c r="TJ1" s="52"/>
      <c r="TK1" s="52"/>
      <c r="TL1" s="52"/>
      <c r="TM1" s="52"/>
      <c r="TN1" s="52"/>
      <c r="TO1" s="52"/>
      <c r="TP1" s="52"/>
      <c r="TQ1" s="52"/>
      <c r="TR1" s="52"/>
      <c r="TS1" s="52"/>
      <c r="TT1" s="52"/>
      <c r="TU1" s="52"/>
      <c r="TV1" s="52"/>
      <c r="TW1" s="52"/>
      <c r="TX1" s="52"/>
      <c r="TY1" s="52"/>
      <c r="TZ1" s="52"/>
      <c r="UA1" s="52"/>
      <c r="UB1" s="52"/>
      <c r="UC1" s="52"/>
      <c r="UD1" s="52"/>
      <c r="UE1" s="52"/>
      <c r="UF1" s="52"/>
      <c r="UG1" s="52"/>
      <c r="UH1" s="52"/>
      <c r="UI1" s="52"/>
      <c r="UJ1" s="52"/>
      <c r="UK1" s="52"/>
      <c r="UL1" s="52"/>
      <c r="UM1" s="52"/>
      <c r="UN1" s="52"/>
      <c r="UO1" s="52"/>
      <c r="UP1" s="52"/>
      <c r="UQ1" s="52"/>
      <c r="UR1" s="52"/>
      <c r="US1" s="52"/>
      <c r="UT1" s="52"/>
      <c r="UU1" s="52"/>
      <c r="UV1" s="52"/>
      <c r="UW1" s="52"/>
      <c r="UX1" s="52"/>
      <c r="UY1" s="52"/>
      <c r="UZ1" s="52"/>
      <c r="VA1" s="52"/>
      <c r="VB1" s="52"/>
      <c r="VC1" s="52"/>
      <c r="VD1" s="52"/>
      <c r="VE1" s="52"/>
      <c r="VF1" s="52"/>
      <c r="VG1" s="52"/>
      <c r="VH1" s="52"/>
      <c r="VI1" s="52"/>
      <c r="VJ1" s="52"/>
      <c r="VK1" s="52"/>
      <c r="VL1" s="52"/>
      <c r="VM1" s="52"/>
      <c r="VN1" s="52"/>
      <c r="VO1" s="52"/>
      <c r="VP1" s="52"/>
      <c r="VQ1" s="52"/>
      <c r="VR1" s="52"/>
      <c r="VS1" s="52"/>
      <c r="VT1" s="52"/>
      <c r="VU1" s="52"/>
      <c r="VV1" s="52"/>
      <c r="VW1" s="52"/>
      <c r="VX1" s="52"/>
      <c r="VY1" s="52"/>
      <c r="VZ1" s="52"/>
      <c r="WA1" s="52"/>
      <c r="WB1" s="52"/>
      <c r="WC1" s="52"/>
      <c r="WD1" s="52"/>
      <c r="WE1" s="52"/>
      <c r="WF1" s="52"/>
      <c r="WG1" s="52"/>
      <c r="WH1" s="52"/>
      <c r="WI1" s="52"/>
      <c r="WJ1" s="52"/>
      <c r="WK1" s="52"/>
      <c r="WL1" s="52"/>
      <c r="WM1" s="52"/>
      <c r="WN1" s="52"/>
      <c r="WO1" s="52"/>
      <c r="WP1" s="52"/>
      <c r="WQ1" s="52"/>
      <c r="WR1" s="52"/>
      <c r="WS1" s="52"/>
      <c r="WT1" s="52"/>
      <c r="WU1" s="52"/>
      <c r="WV1" s="52"/>
      <c r="WW1" s="52"/>
      <c r="WX1" s="52"/>
      <c r="WY1" s="52"/>
      <c r="WZ1" s="52"/>
      <c r="XA1" s="52"/>
      <c r="XB1" s="52"/>
      <c r="XC1" s="52"/>
      <c r="XD1" s="52"/>
      <c r="XE1" s="52"/>
      <c r="XF1" s="52"/>
      <c r="XG1" s="52"/>
      <c r="XH1" s="52"/>
      <c r="XI1" s="52"/>
      <c r="XJ1" s="52"/>
      <c r="XK1" s="52"/>
      <c r="XL1" s="52"/>
      <c r="XM1" s="52"/>
      <c r="XN1" s="52"/>
      <c r="XO1" s="52"/>
      <c r="XP1" s="52"/>
      <c r="XQ1" s="52"/>
      <c r="XR1" s="52"/>
      <c r="XS1" s="52"/>
      <c r="XT1" s="52"/>
      <c r="XU1" s="52"/>
      <c r="XV1" s="52"/>
      <c r="XW1" s="52"/>
      <c r="XX1" s="52"/>
      <c r="XY1" s="52"/>
      <c r="XZ1" s="52"/>
      <c r="YA1" s="52"/>
      <c r="YB1" s="52"/>
      <c r="YC1" s="52"/>
      <c r="YD1" s="52"/>
      <c r="YE1" s="52"/>
      <c r="YF1" s="52"/>
      <c r="YG1" s="52"/>
      <c r="YH1" s="52"/>
      <c r="YI1" s="52"/>
      <c r="YJ1" s="52"/>
      <c r="YK1" s="52"/>
      <c r="YL1" s="52"/>
      <c r="YM1" s="52"/>
      <c r="YN1" s="52"/>
      <c r="YO1" s="52"/>
      <c r="YP1" s="52"/>
      <c r="YQ1" s="52"/>
      <c r="YR1" s="52"/>
      <c r="YS1" s="52"/>
      <c r="YT1" s="52"/>
      <c r="YU1" s="52"/>
      <c r="YV1" s="52"/>
      <c r="YW1" s="52"/>
      <c r="YX1" s="52"/>
      <c r="YY1" s="52"/>
      <c r="YZ1" s="52"/>
      <c r="ZA1" s="52"/>
      <c r="ZB1" s="52"/>
      <c r="ZC1" s="52"/>
      <c r="ZD1" s="52"/>
      <c r="ZE1" s="52"/>
      <c r="ZF1" s="52"/>
      <c r="ZG1" s="52"/>
      <c r="ZH1" s="52"/>
      <c r="ZI1" s="52"/>
      <c r="ZJ1" s="52"/>
      <c r="ZK1" s="52"/>
      <c r="ZL1" s="52"/>
      <c r="ZM1" s="52"/>
      <c r="ZN1" s="52"/>
      <c r="ZO1" s="52"/>
      <c r="ZP1" s="52"/>
      <c r="ZQ1" s="52"/>
      <c r="ZR1" s="52"/>
      <c r="ZS1" s="52"/>
      <c r="ZT1" s="52"/>
      <c r="ZU1" s="52"/>
      <c r="ZV1" s="52"/>
      <c r="ZW1" s="52"/>
      <c r="ZX1" s="52"/>
      <c r="ZY1" s="52"/>
      <c r="ZZ1" s="52"/>
      <c r="AAA1" s="52"/>
      <c r="AAB1" s="52"/>
      <c r="AAC1" s="52"/>
      <c r="AAD1" s="52"/>
      <c r="AAE1" s="52"/>
      <c r="AAF1" s="52"/>
      <c r="AAG1" s="52"/>
      <c r="AAH1" s="52"/>
      <c r="AAI1" s="52"/>
      <c r="AAJ1" s="52"/>
      <c r="AAK1" s="52"/>
      <c r="AAL1" s="52"/>
      <c r="AAM1" s="52"/>
      <c r="AAN1" s="52"/>
      <c r="AAO1" s="52"/>
      <c r="AAP1" s="52"/>
      <c r="AAQ1" s="52"/>
      <c r="AAR1" s="52"/>
      <c r="AAS1" s="52"/>
      <c r="AAT1" s="52"/>
      <c r="AAU1" s="52"/>
      <c r="AAV1" s="52"/>
      <c r="AAW1" s="52"/>
      <c r="AAX1" s="52"/>
      <c r="AAY1" s="52"/>
      <c r="AAZ1" s="52"/>
      <c r="ABA1" s="52"/>
      <c r="ABB1" s="52"/>
      <c r="ABC1" s="52"/>
      <c r="ABD1" s="52"/>
      <c r="ABE1" s="52"/>
      <c r="ABF1" s="52"/>
      <c r="ABG1" s="52"/>
      <c r="ABH1" s="52"/>
      <c r="ABI1" s="52"/>
      <c r="ABJ1" s="52"/>
      <c r="ABK1" s="52"/>
      <c r="ABL1" s="52"/>
      <c r="ABM1" s="52"/>
      <c r="ABN1" s="52"/>
      <c r="ABO1" s="52"/>
      <c r="ABP1" s="52"/>
      <c r="ABQ1" s="52"/>
      <c r="ABR1" s="52"/>
      <c r="ABS1" s="52"/>
      <c r="ABT1" s="52"/>
      <c r="ABU1" s="52"/>
      <c r="ABV1" s="52"/>
      <c r="ABW1" s="52"/>
      <c r="ABX1" s="52"/>
      <c r="ABY1" s="52"/>
      <c r="ABZ1" s="52"/>
      <c r="ACA1" s="52"/>
      <c r="ACB1" s="52"/>
      <c r="ACC1" s="52"/>
      <c r="ACD1" s="52"/>
      <c r="ACE1" s="52"/>
      <c r="ACF1" s="52"/>
      <c r="ACG1" s="52"/>
      <c r="ACH1" s="52"/>
      <c r="ACI1" s="52"/>
      <c r="ACJ1" s="52"/>
      <c r="ACK1" s="52"/>
      <c r="ACL1" s="52"/>
      <c r="ACM1" s="52"/>
      <c r="ACN1" s="52"/>
      <c r="ACO1" s="52"/>
      <c r="ACP1" s="52"/>
      <c r="ACQ1" s="52"/>
      <c r="ACR1" s="52"/>
      <c r="ACS1" s="52"/>
      <c r="ACT1" s="52"/>
      <c r="ACU1" s="52"/>
      <c r="ACV1" s="52"/>
      <c r="ACW1" s="52"/>
      <c r="ACX1" s="52"/>
      <c r="ACY1" s="52"/>
      <c r="ACZ1" s="52"/>
      <c r="ADA1" s="52"/>
      <c r="ADB1" s="52"/>
      <c r="ADC1" s="52"/>
      <c r="ADD1" s="52"/>
      <c r="ADE1" s="52"/>
      <c r="ADF1" s="52"/>
      <c r="ADG1" s="52"/>
      <c r="ADH1" s="52"/>
      <c r="ADI1" s="52"/>
      <c r="ADJ1" s="52"/>
      <c r="ADK1" s="52"/>
      <c r="ADL1" s="52"/>
      <c r="ADM1" s="52"/>
      <c r="ADN1" s="52"/>
      <c r="ADO1" s="52"/>
      <c r="ADP1" s="52"/>
      <c r="ADQ1" s="52"/>
      <c r="ADR1" s="52"/>
      <c r="ADS1" s="52"/>
      <c r="ADT1" s="52"/>
      <c r="ADU1" s="52"/>
      <c r="ADV1" s="52"/>
      <c r="ADW1" s="52"/>
      <c r="ADX1" s="52"/>
      <c r="ADY1" s="52"/>
      <c r="ADZ1" s="52"/>
      <c r="AEA1" s="52"/>
      <c r="AEB1" s="52"/>
      <c r="AEC1" s="52"/>
      <c r="AED1" s="52"/>
      <c r="AEE1" s="52"/>
      <c r="AEF1" s="52"/>
      <c r="AEG1" s="52"/>
      <c r="AEH1" s="52"/>
      <c r="AEI1" s="52"/>
      <c r="AEJ1" s="52"/>
      <c r="AEK1" s="52"/>
      <c r="AEL1" s="52"/>
      <c r="AEM1" s="52"/>
      <c r="AEN1" s="52"/>
      <c r="AEO1" s="52"/>
      <c r="AEP1" s="52"/>
      <c r="AEQ1" s="52"/>
      <c r="AER1" s="52"/>
      <c r="AES1" s="52"/>
      <c r="AET1" s="52"/>
      <c r="AEU1" s="52"/>
      <c r="AEV1" s="52"/>
      <c r="AEW1" s="52"/>
      <c r="AEX1" s="52"/>
      <c r="AEY1" s="52"/>
      <c r="AEZ1" s="52"/>
      <c r="AFA1" s="52"/>
      <c r="AFB1" s="52"/>
      <c r="AFC1" s="52"/>
      <c r="AFD1" s="52"/>
      <c r="AFE1" s="52"/>
      <c r="AFF1" s="52"/>
      <c r="AFG1" s="52"/>
      <c r="AFH1" s="52"/>
      <c r="AFI1" s="52"/>
      <c r="AFJ1" s="52"/>
      <c r="AFK1" s="52"/>
      <c r="AFL1" s="52"/>
      <c r="AFM1" s="52"/>
      <c r="AFN1" s="52"/>
      <c r="AFO1" s="52"/>
      <c r="AFP1" s="52"/>
      <c r="AFQ1" s="52"/>
      <c r="AFR1" s="52"/>
      <c r="AFS1" s="52"/>
      <c r="AFT1" s="52"/>
      <c r="AFU1" s="52"/>
      <c r="AFV1" s="52"/>
      <c r="AFW1" s="52"/>
      <c r="AFX1" s="52"/>
      <c r="AFY1" s="52"/>
      <c r="AFZ1" s="52"/>
      <c r="AGA1" s="52"/>
      <c r="AGB1" s="52"/>
      <c r="AGC1" s="52"/>
      <c r="AGD1" s="52"/>
      <c r="AGE1" s="52"/>
      <c r="AGF1" s="52"/>
      <c r="AGG1" s="52"/>
      <c r="AGH1" s="52"/>
      <c r="AGI1" s="52"/>
      <c r="AGJ1" s="52"/>
      <c r="AGK1" s="52"/>
      <c r="AGL1" s="52"/>
      <c r="AGM1" s="52"/>
      <c r="AGN1" s="52"/>
      <c r="AGO1" s="52"/>
      <c r="AGP1" s="52"/>
      <c r="AGQ1" s="52"/>
      <c r="AGR1" s="52"/>
      <c r="AGS1" s="52"/>
      <c r="AGT1" s="52"/>
      <c r="AGU1" s="52"/>
      <c r="AGV1" s="52"/>
      <c r="AGW1" s="52"/>
      <c r="AGX1" s="52"/>
      <c r="AGY1" s="52"/>
      <c r="AGZ1" s="52"/>
      <c r="AHA1" s="52"/>
      <c r="AHB1" s="52"/>
      <c r="AHC1" s="52"/>
      <c r="AHD1" s="52"/>
      <c r="AHE1" s="52"/>
      <c r="AHF1" s="52"/>
      <c r="AHG1" s="52"/>
      <c r="AHH1" s="52"/>
      <c r="AHI1" s="52"/>
      <c r="AHJ1" s="52"/>
      <c r="AHK1" s="52"/>
      <c r="AHL1" s="52"/>
      <c r="AHM1" s="52"/>
      <c r="AHN1" s="52"/>
      <c r="AHO1" s="52"/>
      <c r="AHP1" s="52"/>
      <c r="AHQ1" s="52"/>
      <c r="AHR1" s="52"/>
      <c r="AHS1" s="52"/>
      <c r="AHT1" s="52"/>
      <c r="AHU1" s="52"/>
      <c r="AHV1" s="52"/>
      <c r="AHW1" s="52"/>
      <c r="AHX1" s="52"/>
      <c r="AHY1" s="52"/>
      <c r="AHZ1" s="52"/>
      <c r="AIA1" s="52"/>
      <c r="AIB1" s="52"/>
      <c r="AIC1" s="52"/>
      <c r="AID1" s="52"/>
      <c r="AIE1" s="52"/>
      <c r="AIF1" s="52"/>
      <c r="AIG1" s="52"/>
      <c r="AIH1" s="52"/>
      <c r="AII1" s="52"/>
      <c r="AIJ1" s="52"/>
      <c r="AIK1" s="52"/>
      <c r="AIL1" s="52"/>
      <c r="AIM1" s="52"/>
      <c r="AIN1" s="52"/>
      <c r="AIO1" s="52"/>
      <c r="AIP1" s="52"/>
      <c r="AIQ1" s="52"/>
      <c r="AIR1" s="52"/>
      <c r="AIS1" s="52"/>
      <c r="AIT1" s="52"/>
      <c r="AIU1" s="52"/>
      <c r="AIV1" s="52"/>
      <c r="AIW1" s="52"/>
      <c r="AIX1" s="52"/>
      <c r="AIY1" s="52"/>
      <c r="AIZ1" s="52"/>
      <c r="AJA1" s="52"/>
      <c r="AJB1" s="52"/>
      <c r="AJC1" s="52"/>
      <c r="AJD1" s="52"/>
      <c r="AJE1" s="52"/>
      <c r="AJF1" s="52"/>
      <c r="AJG1" s="52"/>
      <c r="AJH1" s="52"/>
      <c r="AJI1" s="52"/>
      <c r="AJJ1" s="52"/>
      <c r="AJK1" s="52"/>
      <c r="AJL1" s="52"/>
      <c r="AJM1" s="52"/>
      <c r="AJN1" s="52"/>
      <c r="AJO1" s="52"/>
      <c r="AJP1" s="52"/>
      <c r="AJQ1" s="52"/>
      <c r="AJR1" s="52"/>
      <c r="AJS1" s="52"/>
      <c r="AJT1" s="52"/>
      <c r="AJU1" s="52"/>
      <c r="AJV1" s="52"/>
      <c r="AJW1" s="52"/>
      <c r="AJX1" s="52"/>
      <c r="AJY1" s="52"/>
      <c r="AJZ1" s="52"/>
      <c r="AKA1" s="52"/>
      <c r="AKB1" s="52"/>
      <c r="AKC1" s="52"/>
      <c r="AKD1" s="52"/>
      <c r="AKE1" s="52"/>
      <c r="AKF1" s="52"/>
      <c r="AKG1" s="52"/>
      <c r="AKH1" s="52"/>
      <c r="AKI1" s="52"/>
      <c r="AKJ1" s="52"/>
      <c r="AKK1" s="52"/>
      <c r="AKL1" s="52"/>
      <c r="AKM1" s="52"/>
      <c r="AKN1" s="52"/>
      <c r="AKO1" s="52"/>
      <c r="AKP1" s="52"/>
      <c r="AKQ1" s="52"/>
      <c r="AKR1" s="52"/>
      <c r="AKS1" s="52"/>
      <c r="AKT1" s="52"/>
      <c r="AKU1" s="52"/>
      <c r="AKV1" s="52"/>
      <c r="AKW1" s="52"/>
      <c r="AKX1" s="52"/>
      <c r="AKY1" s="52"/>
      <c r="AKZ1" s="52"/>
      <c r="ALA1" s="52"/>
      <c r="ALB1" s="52"/>
      <c r="ALC1" s="52"/>
      <c r="ALD1" s="52"/>
      <c r="ALE1" s="52"/>
      <c r="ALF1" s="52"/>
      <c r="ALG1" s="52"/>
      <c r="ALH1" s="52"/>
      <c r="ALI1" s="52"/>
      <c r="ALJ1" s="52"/>
      <c r="ALK1" s="52"/>
      <c r="ALL1" s="52"/>
      <c r="ALM1" s="52"/>
      <c r="ALN1" s="52"/>
      <c r="ALO1" s="52"/>
      <c r="ALP1" s="52"/>
      <c r="ALQ1" s="52"/>
      <c r="ALR1" s="52"/>
      <c r="ALS1" s="52"/>
      <c r="ALT1" s="52"/>
      <c r="ALU1" s="52"/>
      <c r="ALV1" s="52"/>
      <c r="ALW1" s="52"/>
      <c r="ALX1" s="52"/>
      <c r="ALY1" s="52"/>
      <c r="ALZ1" s="52"/>
      <c r="AMA1" s="52"/>
      <c r="AMB1" s="52"/>
      <c r="AMC1" s="52"/>
      <c r="AMD1" s="52"/>
      <c r="AME1" s="52"/>
      <c r="AMF1" s="52"/>
      <c r="AMG1" s="52"/>
      <c r="AMH1" s="52"/>
      <c r="AMI1" s="52"/>
      <c r="AMJ1" s="52"/>
      <c r="AMK1" s="52"/>
      <c r="AML1" s="52"/>
      <c r="AMM1" s="52"/>
      <c r="AMN1" s="52"/>
      <c r="AMO1" s="52"/>
      <c r="AMP1" s="52"/>
      <c r="AMQ1" s="52"/>
      <c r="AMR1" s="52"/>
      <c r="AMS1" s="52"/>
      <c r="AMT1" s="52"/>
      <c r="AMU1" s="52"/>
      <c r="AMV1" s="52"/>
      <c r="AMW1" s="52"/>
      <c r="AMX1" s="52"/>
      <c r="AMY1" s="52"/>
      <c r="AMZ1" s="52"/>
      <c r="ANA1" s="52"/>
      <c r="ANB1" s="52"/>
      <c r="ANC1" s="52"/>
      <c r="AND1" s="52"/>
      <c r="ANE1" s="52"/>
      <c r="ANF1" s="52"/>
      <c r="ANG1" s="52"/>
      <c r="ANH1" s="52"/>
      <c r="ANI1" s="52"/>
      <c r="ANJ1" s="52"/>
      <c r="ANK1" s="52"/>
      <c r="ANL1" s="52"/>
      <c r="ANM1" s="52"/>
      <c r="ANN1" s="52"/>
      <c r="ANO1" s="52"/>
      <c r="ANP1" s="52"/>
      <c r="ANQ1" s="52"/>
      <c r="ANR1" s="52"/>
      <c r="ANS1" s="52"/>
      <c r="ANT1" s="52"/>
      <c r="ANU1" s="52"/>
      <c r="ANV1" s="52"/>
      <c r="ANW1" s="52"/>
      <c r="ANX1" s="52"/>
      <c r="ANY1" s="52"/>
      <c r="ANZ1" s="52"/>
      <c r="AOA1" s="52"/>
      <c r="AOB1" s="52"/>
      <c r="AOC1" s="52"/>
      <c r="AOD1" s="52"/>
      <c r="AOE1" s="52"/>
      <c r="AOF1" s="52"/>
      <c r="AOG1" s="52"/>
      <c r="AOH1" s="52"/>
      <c r="AOI1" s="52"/>
      <c r="AOJ1" s="52"/>
      <c r="AOK1" s="52"/>
      <c r="AOL1" s="52"/>
      <c r="AOM1" s="52"/>
      <c r="AON1" s="52"/>
      <c r="AOO1" s="52"/>
      <c r="AOP1" s="52"/>
      <c r="AOQ1" s="52"/>
      <c r="AOR1" s="52"/>
      <c r="AOS1" s="52"/>
      <c r="AOT1" s="52"/>
      <c r="AOU1" s="52"/>
      <c r="AOV1" s="52"/>
      <c r="AOW1" s="52"/>
      <c r="AOX1" s="52"/>
      <c r="AOY1" s="52"/>
      <c r="AOZ1" s="52"/>
      <c r="APA1" s="52"/>
      <c r="APB1" s="52"/>
      <c r="APC1" s="52"/>
      <c r="APD1" s="52"/>
      <c r="APE1" s="52"/>
      <c r="APF1" s="52"/>
      <c r="APG1" s="52"/>
      <c r="APH1" s="52"/>
      <c r="API1" s="52"/>
      <c r="APJ1" s="52"/>
      <c r="APK1" s="52"/>
      <c r="APL1" s="52"/>
      <c r="APM1" s="52"/>
      <c r="APN1" s="52"/>
      <c r="APO1" s="52"/>
      <c r="APP1" s="52"/>
      <c r="APQ1" s="52"/>
      <c r="APR1" s="52"/>
      <c r="APS1" s="52"/>
      <c r="APT1" s="52"/>
      <c r="APU1" s="52"/>
      <c r="APV1" s="52"/>
      <c r="APW1" s="52"/>
      <c r="APX1" s="52"/>
      <c r="APY1" s="52"/>
      <c r="APZ1" s="52"/>
      <c r="AQA1" s="52"/>
      <c r="AQB1" s="52"/>
      <c r="AQC1" s="52"/>
      <c r="AQD1" s="52"/>
      <c r="AQE1" s="52"/>
      <c r="AQF1" s="52"/>
      <c r="AQG1" s="52"/>
      <c r="AQH1" s="52"/>
      <c r="AQI1" s="52"/>
      <c r="AQJ1" s="52"/>
      <c r="AQK1" s="52"/>
      <c r="AQL1" s="52"/>
      <c r="AQM1" s="52"/>
      <c r="AQN1" s="52"/>
      <c r="AQO1" s="52"/>
      <c r="AQP1" s="52"/>
      <c r="AQQ1" s="52"/>
      <c r="AQR1" s="52"/>
      <c r="AQS1" s="52"/>
      <c r="AQT1" s="52"/>
      <c r="AQU1" s="52"/>
      <c r="AQV1" s="52"/>
      <c r="AQW1" s="52"/>
      <c r="AQX1" s="52"/>
      <c r="AQY1" s="52"/>
      <c r="AQZ1" s="52"/>
      <c r="ARA1" s="52"/>
      <c r="ARB1" s="52"/>
      <c r="ARC1" s="52"/>
      <c r="ARD1" s="52"/>
      <c r="ARE1" s="52"/>
      <c r="ARF1" s="52"/>
      <c r="ARG1" s="52"/>
      <c r="ARH1" s="52"/>
      <c r="ARI1" s="52"/>
      <c r="ARJ1" s="52"/>
      <c r="ARK1" s="52"/>
      <c r="ARL1" s="52"/>
      <c r="ARM1" s="52"/>
      <c r="ARN1" s="52"/>
      <c r="ARO1" s="52"/>
      <c r="ARP1" s="52"/>
      <c r="ARQ1" s="52"/>
      <c r="ARR1" s="52"/>
      <c r="ARS1" s="52"/>
      <c r="ART1" s="52"/>
      <c r="ARU1" s="52"/>
      <c r="ARV1" s="52"/>
      <c r="ARW1" s="52"/>
      <c r="ARX1" s="52"/>
      <c r="ARY1" s="52"/>
      <c r="ARZ1" s="52"/>
      <c r="ASA1" s="52"/>
      <c r="ASB1" s="52"/>
      <c r="ASC1" s="52"/>
      <c r="ASD1" s="52"/>
      <c r="ASE1" s="52"/>
      <c r="ASF1" s="52"/>
      <c r="ASG1" s="52"/>
      <c r="ASH1" s="52"/>
      <c r="ASI1" s="52"/>
      <c r="ASJ1" s="52"/>
      <c r="ASK1" s="52"/>
      <c r="ASL1" s="52"/>
      <c r="ASM1" s="52"/>
      <c r="ASN1" s="52"/>
      <c r="ASO1" s="52"/>
      <c r="ASP1" s="52"/>
      <c r="ASQ1" s="52"/>
      <c r="ASR1" s="52"/>
      <c r="ASS1" s="52"/>
      <c r="AST1" s="52"/>
      <c r="ASU1" s="52"/>
      <c r="ASV1" s="52"/>
      <c r="ASW1" s="52"/>
      <c r="ASX1" s="52"/>
      <c r="ASY1" s="52"/>
      <c r="ASZ1" s="52"/>
      <c r="ATA1" s="52"/>
      <c r="ATB1" s="52"/>
      <c r="ATC1" s="52"/>
      <c r="ATD1" s="52"/>
      <c r="ATE1" s="52"/>
      <c r="ATF1" s="52"/>
      <c r="ATG1" s="52"/>
      <c r="ATH1" s="52"/>
      <c r="ATI1" s="52"/>
      <c r="ATJ1" s="52"/>
      <c r="ATK1" s="52"/>
      <c r="ATL1" s="52"/>
      <c r="ATM1" s="52"/>
      <c r="ATN1" s="52"/>
      <c r="ATO1" s="52"/>
      <c r="ATP1" s="52"/>
      <c r="ATQ1" s="52"/>
      <c r="ATR1" s="52"/>
      <c r="ATS1" s="52"/>
      <c r="ATT1" s="52"/>
      <c r="ATU1" s="52"/>
      <c r="ATV1" s="52"/>
      <c r="ATW1" s="52"/>
      <c r="ATX1" s="52"/>
      <c r="ATY1" s="52"/>
      <c r="ATZ1" s="52"/>
      <c r="AUA1" s="52"/>
      <c r="AUB1" s="52"/>
      <c r="AUC1" s="52"/>
      <c r="AUD1" s="52"/>
      <c r="AUE1" s="52"/>
      <c r="AUF1" s="52"/>
      <c r="AUG1" s="52"/>
      <c r="AUH1" s="52"/>
      <c r="AUI1" s="52"/>
      <c r="AUJ1" s="52"/>
      <c r="AUK1" s="52"/>
      <c r="AUL1" s="52"/>
      <c r="AUM1" s="52"/>
      <c r="AUN1" s="52"/>
      <c r="AUO1" s="52"/>
      <c r="AUP1" s="52"/>
      <c r="AUQ1" s="52"/>
      <c r="AUR1" s="52"/>
      <c r="AUS1" s="52"/>
      <c r="AUT1" s="52"/>
      <c r="AUU1" s="52"/>
      <c r="AUV1" s="52"/>
      <c r="AUW1" s="52"/>
      <c r="AUX1" s="52"/>
      <c r="AUY1" s="52"/>
      <c r="AUZ1" s="52"/>
      <c r="AVA1" s="52"/>
      <c r="AVB1" s="52"/>
      <c r="AVC1" s="52"/>
      <c r="AVD1" s="52"/>
      <c r="AVE1" s="52"/>
      <c r="AVF1" s="52"/>
      <c r="AVG1" s="52"/>
      <c r="AVH1" s="52"/>
      <c r="AVI1" s="52"/>
      <c r="AVJ1" s="52"/>
      <c r="AVK1" s="52"/>
      <c r="AVL1" s="52"/>
      <c r="AVM1" s="52"/>
      <c r="AVN1" s="52"/>
      <c r="AVO1" s="52"/>
      <c r="AVP1" s="52"/>
      <c r="AVQ1" s="52"/>
      <c r="AVR1" s="52"/>
      <c r="AVS1" s="52"/>
      <c r="AVT1" s="52"/>
      <c r="AVU1" s="52"/>
      <c r="AVV1" s="52"/>
      <c r="AVW1" s="52"/>
      <c r="AVX1" s="52"/>
      <c r="AVY1" s="52"/>
      <c r="AVZ1" s="52"/>
      <c r="AWA1" s="52"/>
      <c r="AWB1" s="52"/>
      <c r="AWC1" s="52"/>
      <c r="AWD1" s="52"/>
      <c r="AWE1" s="52"/>
      <c r="AWF1" s="52"/>
      <c r="AWG1" s="52"/>
      <c r="AWH1" s="52"/>
      <c r="AWI1" s="52"/>
      <c r="AWJ1" s="52"/>
      <c r="AWK1" s="52"/>
      <c r="AWL1" s="52"/>
      <c r="AWM1" s="52"/>
      <c r="AWN1" s="52"/>
      <c r="AWO1" s="52"/>
      <c r="AWP1" s="52"/>
      <c r="AWQ1" s="52"/>
      <c r="AWR1" s="52"/>
      <c r="AWS1" s="52"/>
      <c r="AWT1" s="52"/>
      <c r="AWU1" s="52"/>
      <c r="AWV1" s="52"/>
      <c r="AWW1" s="52"/>
      <c r="AWX1" s="52"/>
      <c r="AWY1" s="52"/>
      <c r="AWZ1" s="52"/>
      <c r="AXA1" s="52"/>
      <c r="AXB1" s="52"/>
      <c r="AXC1" s="52"/>
      <c r="AXD1" s="52"/>
      <c r="AXE1" s="52"/>
      <c r="AXF1" s="52"/>
      <c r="AXG1" s="52"/>
      <c r="AXH1" s="52"/>
      <c r="AXI1" s="52"/>
      <c r="AXJ1" s="52"/>
      <c r="AXK1" s="52"/>
      <c r="AXL1" s="52"/>
      <c r="AXM1" s="52"/>
      <c r="AXN1" s="52"/>
      <c r="AXO1" s="52"/>
      <c r="AXP1" s="52"/>
      <c r="AXQ1" s="52"/>
      <c r="AXR1" s="52"/>
      <c r="AXS1" s="52"/>
      <c r="AXT1" s="52"/>
      <c r="AXU1" s="52"/>
      <c r="AXV1" s="52"/>
      <c r="AXW1" s="52"/>
      <c r="AXX1" s="52"/>
      <c r="AXY1" s="52"/>
      <c r="AXZ1" s="52"/>
      <c r="AYA1" s="52"/>
      <c r="AYB1" s="52"/>
      <c r="AYC1" s="52"/>
      <c r="AYD1" s="52"/>
      <c r="AYE1" s="52"/>
      <c r="AYF1" s="52"/>
      <c r="AYG1" s="52"/>
      <c r="AYH1" s="52"/>
      <c r="AYI1" s="52"/>
      <c r="AYJ1" s="52"/>
      <c r="AYK1" s="52"/>
      <c r="AYL1" s="52"/>
      <c r="AYM1" s="52"/>
      <c r="AYN1" s="52"/>
      <c r="AYO1" s="52"/>
      <c r="AYP1" s="52"/>
      <c r="AYQ1" s="52"/>
      <c r="AYR1" s="52"/>
      <c r="AYS1" s="52"/>
      <c r="AYT1" s="52"/>
      <c r="AYU1" s="52"/>
      <c r="AYV1" s="52"/>
      <c r="AYW1" s="52"/>
      <c r="AYX1" s="52"/>
      <c r="AYY1" s="52"/>
      <c r="AYZ1" s="52"/>
      <c r="AZA1" s="52"/>
      <c r="AZB1" s="52"/>
      <c r="AZC1" s="52"/>
      <c r="AZD1" s="52"/>
      <c r="AZE1" s="52"/>
      <c r="AZF1" s="52"/>
      <c r="AZG1" s="52"/>
      <c r="AZH1" s="52"/>
      <c r="AZI1" s="52"/>
      <c r="AZJ1" s="52"/>
      <c r="AZK1" s="52"/>
      <c r="AZL1" s="52"/>
      <c r="AZM1" s="52"/>
      <c r="AZN1" s="52"/>
      <c r="AZO1" s="52"/>
      <c r="AZP1" s="52"/>
      <c r="AZQ1" s="52"/>
      <c r="AZR1" s="52"/>
      <c r="AZS1" s="52"/>
      <c r="AZT1" s="52"/>
      <c r="AZU1" s="52"/>
      <c r="AZV1" s="52"/>
      <c r="AZW1" s="52"/>
      <c r="AZX1" s="52"/>
      <c r="AZY1" s="52"/>
      <c r="AZZ1" s="52"/>
      <c r="BAA1" s="52"/>
      <c r="BAB1" s="52"/>
      <c r="BAC1" s="52"/>
      <c r="BAD1" s="52"/>
      <c r="BAE1" s="52"/>
      <c r="BAF1" s="52"/>
      <c r="BAG1" s="52"/>
      <c r="BAH1" s="52"/>
      <c r="BAI1" s="52"/>
      <c r="BAJ1" s="52"/>
      <c r="BAK1" s="52"/>
      <c r="BAL1" s="52"/>
      <c r="BAM1" s="52"/>
      <c r="BAN1" s="52"/>
      <c r="BAO1" s="52"/>
      <c r="BAP1" s="52"/>
      <c r="BAQ1" s="52"/>
      <c r="BAR1" s="52"/>
      <c r="BAS1" s="52"/>
      <c r="BAT1" s="52"/>
      <c r="BAU1" s="52"/>
      <c r="BAV1" s="52"/>
      <c r="BAW1" s="52"/>
      <c r="BAX1" s="52"/>
      <c r="BAY1" s="52"/>
      <c r="BAZ1" s="52"/>
      <c r="BBA1" s="52"/>
      <c r="BBB1" s="52"/>
      <c r="BBC1" s="52"/>
      <c r="BBD1" s="52"/>
      <c r="BBE1" s="52"/>
      <c r="BBF1" s="52"/>
      <c r="BBG1" s="52"/>
      <c r="BBH1" s="52"/>
      <c r="BBI1" s="52"/>
      <c r="BBJ1" s="52"/>
      <c r="BBK1" s="52"/>
      <c r="BBL1" s="52"/>
      <c r="BBM1" s="52"/>
      <c r="BBN1" s="52"/>
      <c r="BBO1" s="52"/>
      <c r="BBP1" s="52"/>
      <c r="BBQ1" s="52"/>
      <c r="BBR1" s="52"/>
      <c r="BBS1" s="52"/>
      <c r="BBT1" s="52"/>
      <c r="BBU1" s="52"/>
      <c r="BBV1" s="52"/>
      <c r="BBW1" s="52"/>
      <c r="BBX1" s="52"/>
      <c r="BBY1" s="52"/>
      <c r="BBZ1" s="52"/>
      <c r="BCA1" s="52"/>
      <c r="BCB1" s="52"/>
      <c r="BCC1" s="52"/>
      <c r="BCD1" s="52"/>
      <c r="BCE1" s="52"/>
      <c r="BCF1" s="52"/>
      <c r="BCG1" s="52"/>
      <c r="BCH1" s="52"/>
      <c r="BCI1" s="52"/>
      <c r="BCJ1" s="52"/>
      <c r="BCK1" s="52"/>
      <c r="BCL1" s="52"/>
      <c r="BCM1" s="52"/>
      <c r="BCN1" s="52"/>
      <c r="BCO1" s="52"/>
      <c r="BCP1" s="52"/>
      <c r="BCQ1" s="52"/>
      <c r="BCR1" s="52"/>
      <c r="BCS1" s="52"/>
      <c r="BCT1" s="52"/>
      <c r="BCU1" s="52"/>
      <c r="BCV1" s="52"/>
      <c r="BCW1" s="52"/>
      <c r="BCX1" s="52"/>
      <c r="BCY1" s="52"/>
      <c r="BCZ1" s="52"/>
      <c r="BDA1" s="52"/>
      <c r="BDB1" s="52"/>
      <c r="BDC1" s="52"/>
      <c r="BDD1" s="52"/>
      <c r="BDE1" s="52"/>
      <c r="BDF1" s="52"/>
      <c r="BDG1" s="52"/>
      <c r="BDH1" s="52"/>
      <c r="BDI1" s="52"/>
      <c r="BDJ1" s="52"/>
      <c r="BDK1" s="52"/>
      <c r="BDL1" s="52"/>
      <c r="BDM1" s="52"/>
      <c r="BDN1" s="52"/>
      <c r="BDO1" s="52"/>
      <c r="BDP1" s="52"/>
      <c r="BDQ1" s="52"/>
      <c r="BDR1" s="52"/>
      <c r="BDS1" s="52"/>
      <c r="BDT1" s="52"/>
      <c r="BDU1" s="52"/>
      <c r="BDV1" s="52"/>
      <c r="BDW1" s="52"/>
      <c r="BDX1" s="52"/>
      <c r="BDY1" s="52"/>
      <c r="BDZ1" s="52"/>
      <c r="BEA1" s="52"/>
      <c r="BEB1" s="52"/>
      <c r="BEC1" s="52"/>
      <c r="BED1" s="52"/>
      <c r="BEE1" s="52"/>
      <c r="BEF1" s="52"/>
      <c r="BEG1" s="52"/>
      <c r="BEH1" s="52"/>
      <c r="BEI1" s="52"/>
      <c r="BEJ1" s="52"/>
      <c r="BEK1" s="52"/>
      <c r="BEL1" s="52"/>
      <c r="BEM1" s="52"/>
      <c r="BEN1" s="52"/>
      <c r="BEO1" s="52"/>
      <c r="BEP1" s="52"/>
      <c r="BEQ1" s="52"/>
      <c r="BER1" s="52"/>
      <c r="BES1" s="52"/>
      <c r="BET1" s="52"/>
      <c r="BEU1" s="52"/>
      <c r="BEV1" s="52"/>
      <c r="BEW1" s="52"/>
      <c r="BEX1" s="52"/>
      <c r="BEY1" s="52"/>
      <c r="BEZ1" s="52"/>
      <c r="BFA1" s="52"/>
      <c r="BFB1" s="52"/>
      <c r="BFC1" s="52"/>
      <c r="BFD1" s="52"/>
      <c r="BFE1" s="52"/>
      <c r="BFF1" s="52"/>
      <c r="BFG1" s="52"/>
      <c r="BFH1" s="52"/>
      <c r="BFI1" s="52"/>
      <c r="BFJ1" s="52"/>
      <c r="BFK1" s="52"/>
      <c r="BFL1" s="52"/>
      <c r="BFM1" s="52"/>
      <c r="BFN1" s="52"/>
      <c r="BFO1" s="52"/>
      <c r="BFP1" s="52"/>
      <c r="BFQ1" s="52"/>
      <c r="BFR1" s="52"/>
      <c r="BFS1" s="52"/>
      <c r="BFT1" s="52"/>
      <c r="BFU1" s="52"/>
      <c r="BFV1" s="52"/>
      <c r="BFW1" s="52"/>
      <c r="BFX1" s="52"/>
      <c r="BFY1" s="52"/>
      <c r="BFZ1" s="52"/>
      <c r="BGA1" s="52"/>
      <c r="BGB1" s="52"/>
      <c r="BGC1" s="52"/>
      <c r="BGD1" s="52"/>
      <c r="BGE1" s="52"/>
      <c r="BGF1" s="52"/>
      <c r="BGG1" s="52"/>
      <c r="BGH1" s="52"/>
      <c r="BGI1" s="52"/>
      <c r="BGJ1" s="52"/>
      <c r="BGK1" s="52"/>
      <c r="BGL1" s="52"/>
      <c r="BGM1" s="52"/>
      <c r="BGN1" s="52"/>
      <c r="BGO1" s="52"/>
      <c r="BGP1" s="52"/>
      <c r="BGQ1" s="52"/>
      <c r="BGR1" s="52"/>
      <c r="BGS1" s="52"/>
      <c r="BGT1" s="52"/>
      <c r="BGU1" s="52"/>
      <c r="BGV1" s="52"/>
      <c r="BGW1" s="52"/>
      <c r="BGX1" s="52"/>
      <c r="BGY1" s="52"/>
      <c r="BGZ1" s="52"/>
      <c r="BHA1" s="52"/>
      <c r="BHB1" s="52"/>
      <c r="BHC1" s="52"/>
      <c r="BHD1" s="52"/>
      <c r="BHE1" s="52"/>
      <c r="BHF1" s="52"/>
      <c r="BHG1" s="52"/>
      <c r="BHH1" s="52"/>
      <c r="BHI1" s="52"/>
      <c r="BHJ1" s="52"/>
      <c r="BHK1" s="52"/>
      <c r="BHL1" s="52"/>
      <c r="BHM1" s="52"/>
      <c r="BHN1" s="52"/>
      <c r="BHO1" s="52"/>
      <c r="BHP1" s="52"/>
      <c r="BHQ1" s="52"/>
      <c r="BHR1" s="52"/>
      <c r="BHS1" s="52"/>
      <c r="BHT1" s="52"/>
      <c r="BHU1" s="52"/>
      <c r="BHV1" s="52"/>
      <c r="BHW1" s="52"/>
      <c r="BHX1" s="52"/>
      <c r="BHY1" s="52"/>
      <c r="BHZ1" s="52"/>
      <c r="BIA1" s="52"/>
      <c r="BIB1" s="52"/>
      <c r="BIC1" s="52"/>
      <c r="BID1" s="52"/>
      <c r="BIE1" s="52"/>
      <c r="BIF1" s="52"/>
      <c r="BIG1" s="52"/>
      <c r="BIH1" s="52"/>
      <c r="BII1" s="52"/>
      <c r="BIJ1" s="52"/>
      <c r="BIK1" s="52"/>
      <c r="BIL1" s="52"/>
      <c r="BIM1" s="52"/>
      <c r="BIN1" s="52"/>
      <c r="BIO1" s="52"/>
      <c r="BIP1" s="52"/>
      <c r="BIQ1" s="52"/>
      <c r="BIR1" s="52"/>
      <c r="BIS1" s="52"/>
      <c r="BIT1" s="52"/>
      <c r="BIU1" s="52"/>
      <c r="BIV1" s="52"/>
      <c r="BIW1" s="52"/>
      <c r="BIX1" s="52"/>
      <c r="BIY1" s="52"/>
      <c r="BIZ1" s="52"/>
      <c r="BJA1" s="52"/>
      <c r="BJB1" s="52"/>
      <c r="BJC1" s="52"/>
      <c r="BJD1" s="52"/>
      <c r="BJE1" s="52"/>
      <c r="BJF1" s="52"/>
      <c r="BJG1" s="52"/>
      <c r="BJH1" s="52"/>
      <c r="BJI1" s="52"/>
      <c r="BJJ1" s="52"/>
      <c r="BJK1" s="52"/>
      <c r="BJL1" s="52"/>
      <c r="BJM1" s="52"/>
      <c r="BJN1" s="52"/>
      <c r="BJO1" s="52"/>
      <c r="BJP1" s="52"/>
      <c r="BJQ1" s="52"/>
      <c r="BJR1" s="52"/>
      <c r="BJS1" s="52"/>
      <c r="BJT1" s="52"/>
      <c r="BJU1" s="52"/>
      <c r="BJV1" s="52"/>
      <c r="BJW1" s="52"/>
      <c r="BJX1" s="52"/>
      <c r="BJY1" s="52"/>
      <c r="BJZ1" s="52"/>
      <c r="BKA1" s="52"/>
      <c r="BKB1" s="52"/>
      <c r="BKC1" s="52"/>
      <c r="BKD1" s="52"/>
      <c r="BKE1" s="52"/>
      <c r="BKF1" s="52"/>
      <c r="BKG1" s="52"/>
      <c r="BKH1" s="52"/>
      <c r="BKI1" s="52"/>
      <c r="BKJ1" s="52"/>
      <c r="BKK1" s="52"/>
      <c r="BKL1" s="52"/>
      <c r="BKM1" s="52"/>
      <c r="BKN1" s="52"/>
      <c r="BKO1" s="52"/>
      <c r="BKP1" s="52"/>
      <c r="BKQ1" s="52"/>
      <c r="BKR1" s="52"/>
      <c r="BKS1" s="52"/>
      <c r="BKT1" s="52"/>
      <c r="BKU1" s="52"/>
      <c r="BKV1" s="52"/>
      <c r="BKW1" s="52"/>
      <c r="BKX1" s="52"/>
      <c r="BKY1" s="52"/>
      <c r="BKZ1" s="52"/>
      <c r="BLA1" s="52"/>
      <c r="BLB1" s="52"/>
      <c r="BLC1" s="52"/>
      <c r="BLD1" s="52"/>
      <c r="BLE1" s="52"/>
      <c r="BLF1" s="52"/>
      <c r="BLG1" s="52"/>
      <c r="BLH1" s="52"/>
      <c r="BLI1" s="52"/>
      <c r="BLJ1" s="52"/>
      <c r="BLK1" s="52"/>
      <c r="BLL1" s="52"/>
      <c r="BLM1" s="52"/>
      <c r="BLN1" s="52"/>
      <c r="BLO1" s="52"/>
      <c r="BLP1" s="52"/>
      <c r="BLQ1" s="52"/>
      <c r="BLR1" s="52"/>
      <c r="BLS1" s="52"/>
      <c r="BLT1" s="52"/>
      <c r="BLU1" s="52"/>
      <c r="BLV1" s="52"/>
      <c r="BLW1" s="52"/>
      <c r="BLX1" s="52"/>
      <c r="BLY1" s="52"/>
      <c r="BLZ1" s="52"/>
      <c r="BMA1" s="52"/>
      <c r="BMB1" s="52"/>
      <c r="BMC1" s="52"/>
      <c r="BMD1" s="52"/>
      <c r="BME1" s="52"/>
      <c r="BMF1" s="52"/>
      <c r="BMG1" s="52"/>
      <c r="BMH1" s="52"/>
      <c r="BMI1" s="52"/>
      <c r="BMJ1" s="52"/>
      <c r="BMK1" s="52"/>
      <c r="BML1" s="52"/>
      <c r="BMM1" s="52"/>
      <c r="BMN1" s="52"/>
      <c r="BMO1" s="52"/>
      <c r="BMP1" s="52"/>
      <c r="BMQ1" s="52"/>
      <c r="BMR1" s="52"/>
      <c r="BMS1" s="52"/>
      <c r="BMT1" s="52"/>
      <c r="BMU1" s="52"/>
      <c r="BMV1" s="52"/>
      <c r="BMW1" s="52"/>
      <c r="BMX1" s="52"/>
      <c r="BMY1" s="52"/>
      <c r="BMZ1" s="52"/>
      <c r="BNA1" s="52"/>
      <c r="BNB1" s="52"/>
      <c r="BNC1" s="52"/>
      <c r="BND1" s="52"/>
      <c r="BNE1" s="52"/>
      <c r="BNF1" s="52"/>
      <c r="BNG1" s="52"/>
      <c r="BNH1" s="52"/>
      <c r="BNI1" s="52"/>
      <c r="BNJ1" s="52"/>
      <c r="BNK1" s="52"/>
      <c r="BNL1" s="52"/>
      <c r="BNM1" s="52"/>
      <c r="BNN1" s="52"/>
      <c r="BNO1" s="52"/>
      <c r="BNP1" s="52"/>
      <c r="BNQ1" s="52"/>
      <c r="BNR1" s="52"/>
      <c r="BNS1" s="52"/>
      <c r="BNT1" s="52"/>
      <c r="BNU1" s="52"/>
      <c r="BNV1" s="52"/>
      <c r="BNW1" s="52"/>
      <c r="BNX1" s="52"/>
      <c r="BNY1" s="52"/>
      <c r="BNZ1" s="52"/>
      <c r="BOA1" s="52"/>
      <c r="BOB1" s="52"/>
      <c r="BOC1" s="52"/>
      <c r="BOD1" s="52"/>
      <c r="BOE1" s="52"/>
      <c r="BOF1" s="52"/>
      <c r="BOG1" s="52"/>
      <c r="BOH1" s="52"/>
      <c r="BOI1" s="52"/>
      <c r="BOJ1" s="52"/>
      <c r="BOK1" s="52"/>
      <c r="BOL1" s="52"/>
      <c r="BOM1" s="52"/>
      <c r="BON1" s="52"/>
      <c r="BOO1" s="52"/>
      <c r="BOP1" s="52"/>
      <c r="BOQ1" s="52"/>
      <c r="BOR1" s="52"/>
      <c r="BOS1" s="52"/>
      <c r="BOT1" s="52"/>
      <c r="BOU1" s="52"/>
      <c r="BOV1" s="52"/>
      <c r="BOW1" s="52"/>
      <c r="BOX1" s="52"/>
      <c r="BOY1" s="52"/>
      <c r="BOZ1" s="52"/>
      <c r="BPA1" s="52"/>
      <c r="BPB1" s="52"/>
      <c r="BPC1" s="52"/>
      <c r="BPD1" s="52"/>
      <c r="BPE1" s="52"/>
      <c r="BPF1" s="52"/>
      <c r="BPG1" s="52"/>
      <c r="BPH1" s="52"/>
      <c r="BPI1" s="52"/>
      <c r="BPJ1" s="52"/>
      <c r="BPK1" s="52"/>
      <c r="BPL1" s="52"/>
      <c r="BPM1" s="52"/>
      <c r="BPN1" s="52"/>
      <c r="BPO1" s="52"/>
      <c r="BPP1" s="52"/>
      <c r="BPQ1" s="52"/>
      <c r="BPR1" s="52"/>
      <c r="BPS1" s="52"/>
      <c r="BPT1" s="52"/>
      <c r="BPU1" s="52"/>
      <c r="BPV1" s="52"/>
      <c r="BPW1" s="52"/>
      <c r="BPX1" s="52"/>
      <c r="BPY1" s="52"/>
      <c r="BPZ1" s="52"/>
      <c r="BQA1" s="52"/>
      <c r="BQB1" s="52"/>
      <c r="BQC1" s="52"/>
      <c r="BQD1" s="52"/>
      <c r="BQE1" s="52"/>
      <c r="BQF1" s="52"/>
      <c r="BQG1" s="52"/>
      <c r="BQH1" s="52"/>
      <c r="BQI1" s="52"/>
      <c r="BQJ1" s="52"/>
      <c r="BQK1" s="52"/>
      <c r="BQL1" s="52"/>
      <c r="BQM1" s="52"/>
      <c r="BQN1" s="52"/>
      <c r="BQO1" s="52"/>
      <c r="BQP1" s="52"/>
      <c r="BQQ1" s="52"/>
      <c r="BQR1" s="52"/>
      <c r="BQS1" s="52"/>
      <c r="BQT1" s="52"/>
      <c r="BQU1" s="52"/>
      <c r="BQV1" s="52"/>
      <c r="BQW1" s="52"/>
      <c r="BQX1" s="52"/>
      <c r="BQY1" s="52"/>
      <c r="BQZ1" s="52"/>
      <c r="BRA1" s="52"/>
      <c r="BRB1" s="52"/>
      <c r="BRC1" s="52"/>
      <c r="BRD1" s="52"/>
      <c r="BRE1" s="52"/>
      <c r="BRF1" s="52"/>
      <c r="BRG1" s="52"/>
      <c r="BRH1" s="52"/>
      <c r="BRI1" s="52"/>
      <c r="BRJ1" s="52"/>
      <c r="BRK1" s="52"/>
      <c r="BRL1" s="52"/>
      <c r="BRM1" s="52"/>
      <c r="BRN1" s="52"/>
      <c r="BRO1" s="52"/>
      <c r="BRP1" s="52"/>
      <c r="BRQ1" s="52"/>
      <c r="BRR1" s="52"/>
      <c r="BRS1" s="52"/>
      <c r="BRT1" s="52"/>
      <c r="BRU1" s="52"/>
      <c r="BRV1" s="52"/>
      <c r="BRW1" s="52"/>
      <c r="BRX1" s="52"/>
      <c r="BRY1" s="52"/>
      <c r="BRZ1" s="52"/>
      <c r="BSA1" s="52"/>
      <c r="BSB1" s="52"/>
      <c r="BSC1" s="52"/>
      <c r="BSD1" s="52"/>
      <c r="BSE1" s="52"/>
      <c r="BSF1" s="52"/>
      <c r="BSG1" s="52"/>
      <c r="BSH1" s="52"/>
      <c r="BSI1" s="52"/>
      <c r="BSJ1" s="52"/>
      <c r="BSK1" s="52"/>
      <c r="BSL1" s="52"/>
      <c r="BSM1" s="52"/>
      <c r="BSN1" s="52"/>
      <c r="BSO1" s="52"/>
      <c r="BSP1" s="52"/>
      <c r="BSQ1" s="52"/>
      <c r="BSR1" s="52"/>
      <c r="BSS1" s="52"/>
      <c r="BST1" s="52"/>
      <c r="BSU1" s="52"/>
      <c r="BSV1" s="52"/>
      <c r="BSW1" s="52"/>
      <c r="BSX1" s="52"/>
      <c r="BSY1" s="52"/>
      <c r="BSZ1" s="52"/>
      <c r="BTA1" s="52"/>
      <c r="BTB1" s="52"/>
      <c r="BTC1" s="52"/>
      <c r="BTD1" s="52"/>
      <c r="BTE1" s="52"/>
      <c r="BTF1" s="52"/>
      <c r="BTG1" s="52"/>
      <c r="BTH1" s="52"/>
      <c r="BTI1" s="52"/>
      <c r="BTJ1" s="52"/>
      <c r="BTK1" s="52"/>
      <c r="BTL1" s="52"/>
      <c r="BTM1" s="52"/>
      <c r="BTN1" s="52"/>
      <c r="BTO1" s="52"/>
      <c r="BTP1" s="52"/>
      <c r="BTQ1" s="52"/>
      <c r="BTR1" s="52"/>
      <c r="BTS1" s="52"/>
      <c r="BTT1" s="52"/>
      <c r="BTU1" s="52"/>
      <c r="BTV1" s="52"/>
      <c r="BTW1" s="52"/>
      <c r="BTX1" s="52"/>
      <c r="BTY1" s="52"/>
      <c r="BTZ1" s="52"/>
      <c r="BUA1" s="52"/>
      <c r="BUB1" s="52"/>
      <c r="BUC1" s="52"/>
      <c r="BUD1" s="52"/>
      <c r="BUE1" s="52"/>
      <c r="BUF1" s="52"/>
      <c r="BUG1" s="52"/>
      <c r="BUH1" s="52"/>
      <c r="BUI1" s="52"/>
      <c r="BUJ1" s="52"/>
      <c r="BUK1" s="52"/>
      <c r="BUL1" s="52"/>
      <c r="BUM1" s="52"/>
      <c r="BUN1" s="52"/>
      <c r="BUO1" s="52"/>
      <c r="BUP1" s="52"/>
      <c r="BUQ1" s="52"/>
      <c r="BUR1" s="52"/>
      <c r="BUS1" s="52"/>
      <c r="BUT1" s="52"/>
      <c r="BUU1" s="52"/>
      <c r="BUV1" s="52"/>
      <c r="BUW1" s="52"/>
      <c r="BUX1" s="52"/>
      <c r="BUY1" s="52"/>
      <c r="BUZ1" s="52"/>
      <c r="BVA1" s="52"/>
      <c r="BVB1" s="52"/>
      <c r="BVC1" s="52"/>
      <c r="BVD1" s="52"/>
      <c r="BVE1" s="52"/>
      <c r="BVF1" s="52"/>
      <c r="BVG1" s="52"/>
      <c r="BVH1" s="52"/>
      <c r="BVI1" s="52"/>
      <c r="BVJ1" s="52"/>
      <c r="BVK1" s="52"/>
      <c r="BVL1" s="52"/>
      <c r="BVM1" s="52"/>
      <c r="BVN1" s="52"/>
      <c r="BVO1" s="52"/>
      <c r="BVP1" s="52"/>
      <c r="BVQ1" s="52"/>
      <c r="BVR1" s="52"/>
      <c r="BVS1" s="52"/>
      <c r="BVT1" s="52"/>
      <c r="BVU1" s="52"/>
      <c r="BVV1" s="52"/>
      <c r="BVW1" s="52"/>
      <c r="BVX1" s="52"/>
      <c r="BVY1" s="52"/>
      <c r="BVZ1" s="52"/>
      <c r="BWA1" s="52"/>
      <c r="BWB1" s="52"/>
      <c r="BWC1" s="52"/>
      <c r="BWD1" s="52"/>
      <c r="BWE1" s="52"/>
      <c r="BWF1" s="52"/>
      <c r="BWG1" s="52"/>
      <c r="BWH1" s="52"/>
      <c r="BWI1" s="52"/>
      <c r="BWJ1" s="52"/>
      <c r="BWK1" s="52"/>
      <c r="BWL1" s="52"/>
      <c r="BWM1" s="52"/>
      <c r="BWN1" s="52"/>
      <c r="BWO1" s="52"/>
      <c r="BWP1" s="52"/>
      <c r="BWQ1" s="52"/>
      <c r="BWR1" s="52"/>
      <c r="BWS1" s="52"/>
      <c r="BWT1" s="52"/>
      <c r="BWU1" s="52"/>
      <c r="BWV1" s="52"/>
      <c r="BWW1" s="52"/>
      <c r="BWX1" s="52"/>
      <c r="BWY1" s="52"/>
      <c r="BWZ1" s="52"/>
      <c r="BXA1" s="52"/>
      <c r="BXB1" s="52"/>
      <c r="BXC1" s="52"/>
      <c r="BXD1" s="52"/>
      <c r="BXE1" s="52"/>
      <c r="BXF1" s="52"/>
      <c r="BXG1" s="52"/>
      <c r="BXH1" s="52"/>
      <c r="BXI1" s="52"/>
      <c r="BXJ1" s="52"/>
      <c r="BXK1" s="52"/>
      <c r="BXL1" s="52"/>
      <c r="BXM1" s="52"/>
      <c r="BXN1" s="52"/>
      <c r="BXO1" s="52"/>
      <c r="BXP1" s="52"/>
      <c r="BXQ1" s="52"/>
      <c r="BXR1" s="52"/>
      <c r="BXS1" s="52"/>
      <c r="BXT1" s="52"/>
      <c r="BXU1" s="52"/>
      <c r="BXV1" s="52"/>
      <c r="BXW1" s="52"/>
      <c r="BXX1" s="52"/>
      <c r="BXY1" s="52"/>
      <c r="BXZ1" s="52"/>
      <c r="BYA1" s="52"/>
      <c r="BYB1" s="52"/>
      <c r="BYC1" s="52"/>
      <c r="BYD1" s="52"/>
      <c r="BYE1" s="52"/>
      <c r="BYF1" s="52"/>
      <c r="BYG1" s="52"/>
      <c r="BYH1" s="52"/>
      <c r="BYI1" s="52"/>
      <c r="BYJ1" s="52"/>
      <c r="BYK1" s="52"/>
      <c r="BYL1" s="52"/>
      <c r="BYM1" s="52"/>
      <c r="BYN1" s="52"/>
      <c r="BYO1" s="52"/>
      <c r="BYP1" s="52"/>
      <c r="BYQ1" s="52"/>
      <c r="BYR1" s="52"/>
      <c r="BYS1" s="52"/>
      <c r="BYT1" s="52"/>
      <c r="BYU1" s="52"/>
      <c r="BYV1" s="52"/>
      <c r="BYW1" s="52"/>
      <c r="BYX1" s="52"/>
      <c r="BYY1" s="52"/>
      <c r="BYZ1" s="52"/>
      <c r="BZA1" s="52"/>
      <c r="BZB1" s="52"/>
      <c r="BZC1" s="52"/>
      <c r="BZD1" s="52"/>
      <c r="BZE1" s="52"/>
      <c r="BZF1" s="52"/>
      <c r="BZG1" s="52"/>
      <c r="BZH1" s="52"/>
      <c r="BZI1" s="52"/>
      <c r="BZJ1" s="52"/>
      <c r="BZK1" s="52"/>
      <c r="BZL1" s="52"/>
      <c r="BZM1" s="52"/>
      <c r="BZN1" s="52"/>
      <c r="BZO1" s="52"/>
      <c r="BZP1" s="52"/>
      <c r="BZQ1" s="52"/>
      <c r="BZR1" s="52"/>
      <c r="BZS1" s="52"/>
      <c r="BZT1" s="52"/>
      <c r="BZU1" s="52"/>
      <c r="BZV1" s="52"/>
      <c r="BZW1" s="52"/>
      <c r="BZX1" s="52"/>
      <c r="BZY1" s="52"/>
      <c r="BZZ1" s="52"/>
      <c r="CAA1" s="52"/>
      <c r="CAB1" s="52"/>
      <c r="CAC1" s="52"/>
      <c r="CAD1" s="52"/>
      <c r="CAE1" s="52"/>
      <c r="CAF1" s="52"/>
      <c r="CAG1" s="52"/>
      <c r="CAH1" s="52"/>
      <c r="CAI1" s="52"/>
      <c r="CAJ1" s="52"/>
      <c r="CAK1" s="52"/>
      <c r="CAL1" s="52"/>
      <c r="CAM1" s="52"/>
      <c r="CAN1" s="52"/>
      <c r="CAO1" s="52"/>
      <c r="CAP1" s="52"/>
      <c r="CAQ1" s="52"/>
      <c r="CAR1" s="52"/>
      <c r="CAS1" s="52"/>
      <c r="CAT1" s="52"/>
      <c r="CAU1" s="52"/>
      <c r="CAV1" s="52"/>
      <c r="CAW1" s="52"/>
      <c r="CAX1" s="52"/>
      <c r="CAY1" s="52"/>
      <c r="CAZ1" s="52"/>
      <c r="CBA1" s="52"/>
      <c r="CBB1" s="52"/>
      <c r="CBC1" s="52"/>
      <c r="CBD1" s="52"/>
      <c r="CBE1" s="52"/>
      <c r="CBF1" s="52"/>
      <c r="CBG1" s="52"/>
      <c r="CBH1" s="52"/>
      <c r="CBI1" s="52"/>
      <c r="CBJ1" s="52"/>
      <c r="CBK1" s="52"/>
      <c r="CBL1" s="52"/>
      <c r="CBM1" s="52"/>
      <c r="CBN1" s="52"/>
      <c r="CBO1" s="52"/>
      <c r="CBP1" s="52"/>
      <c r="CBQ1" s="52"/>
      <c r="CBR1" s="52"/>
      <c r="CBS1" s="52"/>
      <c r="CBT1" s="52"/>
      <c r="CBU1" s="52"/>
      <c r="CBV1" s="52"/>
      <c r="CBW1" s="52"/>
      <c r="CBX1" s="52"/>
      <c r="CBY1" s="52"/>
      <c r="CBZ1" s="52"/>
      <c r="CCA1" s="52"/>
      <c r="CCB1" s="52"/>
      <c r="CCC1" s="52"/>
      <c r="CCD1" s="52"/>
      <c r="CCE1" s="52"/>
      <c r="CCF1" s="52"/>
      <c r="CCG1" s="52"/>
      <c r="CCH1" s="52"/>
      <c r="CCI1" s="52"/>
      <c r="CCJ1" s="52"/>
      <c r="CCK1" s="52"/>
      <c r="CCL1" s="52"/>
      <c r="CCM1" s="52"/>
      <c r="CCN1" s="52"/>
      <c r="CCO1" s="52"/>
      <c r="CCP1" s="52"/>
      <c r="CCQ1" s="52"/>
      <c r="CCR1" s="52"/>
      <c r="CCS1" s="52"/>
      <c r="CCT1" s="52"/>
      <c r="CCU1" s="52"/>
      <c r="CCV1" s="52"/>
      <c r="CCW1" s="52"/>
      <c r="CCX1" s="52"/>
      <c r="CCY1" s="52"/>
      <c r="CCZ1" s="52"/>
      <c r="CDA1" s="52"/>
      <c r="CDB1" s="52"/>
      <c r="CDC1" s="52"/>
      <c r="CDD1" s="52"/>
      <c r="CDE1" s="52"/>
      <c r="CDF1" s="52"/>
      <c r="CDG1" s="52"/>
      <c r="CDH1" s="52"/>
      <c r="CDI1" s="52"/>
      <c r="CDJ1" s="52"/>
      <c r="CDK1" s="52"/>
      <c r="CDL1" s="52"/>
      <c r="CDM1" s="52"/>
      <c r="CDN1" s="52"/>
      <c r="CDO1" s="52"/>
      <c r="CDP1" s="52"/>
      <c r="CDQ1" s="52"/>
      <c r="CDR1" s="52"/>
      <c r="CDS1" s="52"/>
      <c r="CDT1" s="52"/>
      <c r="CDU1" s="52"/>
      <c r="CDV1" s="52"/>
      <c r="CDW1" s="52"/>
      <c r="CDX1" s="52"/>
      <c r="CDY1" s="52"/>
      <c r="CDZ1" s="52"/>
      <c r="CEA1" s="52"/>
      <c r="CEB1" s="52"/>
      <c r="CEC1" s="52"/>
      <c r="CED1" s="52"/>
      <c r="CEE1" s="52"/>
      <c r="CEF1" s="52"/>
      <c r="CEG1" s="52"/>
      <c r="CEH1" s="52"/>
      <c r="CEI1" s="52"/>
      <c r="CEJ1" s="52"/>
      <c r="CEK1" s="52"/>
      <c r="CEL1" s="52"/>
      <c r="CEM1" s="52"/>
      <c r="CEN1" s="52"/>
      <c r="CEO1" s="52"/>
      <c r="CEP1" s="52"/>
      <c r="CEQ1" s="52"/>
      <c r="CER1" s="52"/>
      <c r="CES1" s="52"/>
      <c r="CET1" s="52"/>
      <c r="CEU1" s="52"/>
      <c r="CEV1" s="52"/>
      <c r="CEW1" s="52"/>
      <c r="CEX1" s="52"/>
      <c r="CEY1" s="52"/>
      <c r="CEZ1" s="52"/>
      <c r="CFA1" s="52"/>
      <c r="CFB1" s="52"/>
      <c r="CFC1" s="52"/>
      <c r="CFD1" s="52"/>
      <c r="CFE1" s="52"/>
      <c r="CFF1" s="52"/>
      <c r="CFG1" s="52"/>
      <c r="CFH1" s="52"/>
      <c r="CFI1" s="52"/>
      <c r="CFJ1" s="52"/>
      <c r="CFK1" s="52"/>
      <c r="CFL1" s="52"/>
      <c r="CFM1" s="52"/>
      <c r="CFN1" s="52"/>
      <c r="CFO1" s="52"/>
      <c r="CFP1" s="52"/>
      <c r="CFQ1" s="52"/>
      <c r="CFR1" s="52"/>
      <c r="CFS1" s="52"/>
      <c r="CFT1" s="52"/>
      <c r="CFU1" s="52"/>
      <c r="CFV1" s="52"/>
      <c r="CFW1" s="52"/>
      <c r="CFX1" s="52"/>
      <c r="CFY1" s="52"/>
      <c r="CFZ1" s="52"/>
      <c r="CGA1" s="52"/>
      <c r="CGB1" s="52"/>
      <c r="CGC1" s="52"/>
      <c r="CGD1" s="52"/>
      <c r="CGE1" s="52"/>
      <c r="CGF1" s="52"/>
      <c r="CGG1" s="52"/>
      <c r="CGH1" s="52"/>
      <c r="CGI1" s="52"/>
      <c r="CGJ1" s="52"/>
      <c r="CGK1" s="52"/>
      <c r="CGL1" s="52"/>
      <c r="CGM1" s="52"/>
      <c r="CGN1" s="52"/>
      <c r="CGO1" s="52"/>
      <c r="CGP1" s="52"/>
      <c r="CGQ1" s="52"/>
      <c r="CGR1" s="52"/>
      <c r="CGS1" s="52"/>
      <c r="CGT1" s="52"/>
      <c r="CGU1" s="52"/>
      <c r="CGV1" s="52"/>
      <c r="CGW1" s="52"/>
      <c r="CGX1" s="52"/>
      <c r="CGY1" s="52"/>
      <c r="CGZ1" s="52"/>
      <c r="CHA1" s="52"/>
      <c r="CHB1" s="52"/>
      <c r="CHC1" s="52"/>
      <c r="CHD1" s="52"/>
      <c r="CHE1" s="52"/>
      <c r="CHF1" s="52"/>
      <c r="CHG1" s="52"/>
      <c r="CHH1" s="52"/>
      <c r="CHI1" s="52"/>
      <c r="CHJ1" s="52"/>
      <c r="CHK1" s="52"/>
      <c r="CHL1" s="52"/>
      <c r="CHM1" s="52"/>
      <c r="CHN1" s="52"/>
      <c r="CHO1" s="52"/>
      <c r="CHP1" s="52"/>
      <c r="CHQ1" s="52"/>
      <c r="CHR1" s="52"/>
      <c r="CHS1" s="52"/>
      <c r="CHT1" s="52"/>
      <c r="CHU1" s="52"/>
      <c r="CHV1" s="52"/>
      <c r="CHW1" s="52"/>
      <c r="CHX1" s="52"/>
      <c r="CHY1" s="52"/>
      <c r="CHZ1" s="52"/>
      <c r="CIA1" s="52"/>
      <c r="CIB1" s="52"/>
      <c r="CIC1" s="52"/>
      <c r="CID1" s="52"/>
      <c r="CIE1" s="52"/>
      <c r="CIF1" s="52"/>
      <c r="CIG1" s="52"/>
      <c r="CIH1" s="52"/>
      <c r="CII1" s="52"/>
      <c r="CIJ1" s="52"/>
      <c r="CIK1" s="52"/>
      <c r="CIL1" s="52"/>
      <c r="CIM1" s="52"/>
      <c r="CIN1" s="52"/>
      <c r="CIO1" s="52"/>
      <c r="CIP1" s="52"/>
      <c r="CIQ1" s="52"/>
      <c r="CIR1" s="52"/>
      <c r="CIS1" s="52"/>
      <c r="CIT1" s="52"/>
      <c r="CIU1" s="52"/>
      <c r="CIV1" s="52"/>
      <c r="CIW1" s="52"/>
      <c r="CIX1" s="52"/>
      <c r="CIY1" s="52"/>
      <c r="CIZ1" s="52"/>
      <c r="CJA1" s="52"/>
      <c r="CJB1" s="52"/>
      <c r="CJC1" s="52"/>
      <c r="CJD1" s="52"/>
      <c r="CJE1" s="52"/>
      <c r="CJF1" s="52"/>
      <c r="CJG1" s="52"/>
      <c r="CJH1" s="52"/>
      <c r="CJI1" s="52"/>
      <c r="CJJ1" s="52"/>
      <c r="CJK1" s="52"/>
      <c r="CJL1" s="52"/>
      <c r="CJM1" s="52"/>
      <c r="CJN1" s="52"/>
      <c r="CJO1" s="52"/>
      <c r="CJP1" s="52"/>
      <c r="CJQ1" s="52"/>
      <c r="CJR1" s="52"/>
      <c r="CJS1" s="52"/>
      <c r="CJT1" s="52"/>
      <c r="CJU1" s="52"/>
      <c r="CJV1" s="52"/>
      <c r="CJW1" s="52"/>
      <c r="CJX1" s="52"/>
      <c r="CJY1" s="52"/>
      <c r="CJZ1" s="52"/>
      <c r="CKA1" s="52"/>
      <c r="CKB1" s="52"/>
      <c r="CKC1" s="52"/>
      <c r="CKD1" s="52"/>
      <c r="CKE1" s="52"/>
      <c r="CKF1" s="52"/>
      <c r="CKG1" s="52"/>
      <c r="CKH1" s="52"/>
      <c r="CKI1" s="52"/>
      <c r="CKJ1" s="52"/>
      <c r="CKK1" s="52"/>
      <c r="CKL1" s="52"/>
      <c r="CKM1" s="52"/>
      <c r="CKN1" s="52"/>
      <c r="CKO1" s="52"/>
      <c r="CKP1" s="52"/>
      <c r="CKQ1" s="52"/>
      <c r="CKR1" s="52"/>
      <c r="CKS1" s="52"/>
      <c r="CKT1" s="52"/>
      <c r="CKU1" s="52"/>
      <c r="CKV1" s="52"/>
      <c r="CKW1" s="52"/>
      <c r="CKX1" s="52"/>
      <c r="CKY1" s="52"/>
      <c r="CKZ1" s="52"/>
      <c r="CLA1" s="52"/>
      <c r="CLB1" s="52"/>
      <c r="CLC1" s="52"/>
      <c r="CLD1" s="52"/>
      <c r="CLE1" s="52"/>
      <c r="CLF1" s="52"/>
      <c r="CLG1" s="52"/>
      <c r="CLH1" s="52"/>
      <c r="CLI1" s="52"/>
      <c r="CLJ1" s="52"/>
      <c r="CLK1" s="52"/>
      <c r="CLL1" s="52"/>
      <c r="CLM1" s="52"/>
      <c r="CLN1" s="52"/>
      <c r="CLO1" s="52"/>
      <c r="CLP1" s="52"/>
      <c r="CLQ1" s="52"/>
      <c r="CLR1" s="52"/>
      <c r="CLS1" s="52"/>
      <c r="CLT1" s="52"/>
      <c r="CLU1" s="52"/>
      <c r="CLV1" s="52"/>
      <c r="CLW1" s="52"/>
      <c r="CLX1" s="52"/>
      <c r="CLY1" s="52"/>
      <c r="CLZ1" s="52"/>
      <c r="CMA1" s="52"/>
      <c r="CMB1" s="52"/>
      <c r="CMC1" s="52"/>
      <c r="CMD1" s="52"/>
      <c r="CME1" s="52"/>
      <c r="CMF1" s="52"/>
      <c r="CMG1" s="52"/>
      <c r="CMH1" s="52"/>
      <c r="CMI1" s="52"/>
      <c r="CMJ1" s="52"/>
      <c r="CMK1" s="52"/>
      <c r="CML1" s="52"/>
      <c r="CMM1" s="52"/>
      <c r="CMN1" s="52"/>
      <c r="CMO1" s="52"/>
      <c r="CMP1" s="52"/>
      <c r="CMQ1" s="52"/>
      <c r="CMR1" s="52"/>
      <c r="CMS1" s="52"/>
      <c r="CMT1" s="52"/>
      <c r="CMU1" s="52"/>
      <c r="CMV1" s="52"/>
      <c r="CMW1" s="52"/>
      <c r="CMX1" s="52"/>
      <c r="CMY1" s="52"/>
      <c r="CMZ1" s="52"/>
      <c r="CNA1" s="52"/>
      <c r="CNB1" s="52"/>
      <c r="CNC1" s="52"/>
      <c r="CND1" s="52"/>
      <c r="CNE1" s="52"/>
      <c r="CNF1" s="52"/>
      <c r="CNG1" s="52"/>
      <c r="CNH1" s="52"/>
      <c r="CNI1" s="52"/>
      <c r="CNJ1" s="52"/>
      <c r="CNK1" s="52"/>
      <c r="CNL1" s="52"/>
      <c r="CNM1" s="52"/>
      <c r="CNN1" s="52"/>
      <c r="CNO1" s="52"/>
      <c r="CNP1" s="52"/>
      <c r="CNQ1" s="52"/>
      <c r="CNR1" s="52"/>
      <c r="CNS1" s="52"/>
      <c r="CNT1" s="52"/>
      <c r="CNU1" s="52"/>
      <c r="CNV1" s="52"/>
      <c r="CNW1" s="52"/>
      <c r="CNX1" s="52"/>
      <c r="CNY1" s="52"/>
      <c r="CNZ1" s="52"/>
      <c r="COA1" s="52"/>
      <c r="COB1" s="52"/>
      <c r="COC1" s="52"/>
      <c r="COD1" s="52"/>
      <c r="COE1" s="52"/>
      <c r="COF1" s="52"/>
      <c r="COG1" s="52"/>
      <c r="COH1" s="52"/>
      <c r="COI1" s="52"/>
      <c r="COJ1" s="52"/>
      <c r="COK1" s="52"/>
      <c r="COL1" s="52"/>
      <c r="COM1" s="52"/>
      <c r="CON1" s="52"/>
      <c r="COO1" s="52"/>
      <c r="COP1" s="52"/>
      <c r="COQ1" s="52"/>
      <c r="COR1" s="52"/>
      <c r="COS1" s="52"/>
      <c r="COT1" s="52"/>
      <c r="COU1" s="52"/>
      <c r="COV1" s="52"/>
      <c r="COW1" s="52"/>
      <c r="COX1" s="52"/>
      <c r="COY1" s="52"/>
      <c r="COZ1" s="52"/>
      <c r="CPA1" s="52"/>
      <c r="CPB1" s="52"/>
      <c r="CPC1" s="52"/>
      <c r="CPD1" s="52"/>
      <c r="CPE1" s="52"/>
      <c r="CPF1" s="52"/>
      <c r="CPG1" s="52"/>
      <c r="CPH1" s="52"/>
      <c r="CPI1" s="52"/>
      <c r="CPJ1" s="52"/>
      <c r="CPK1" s="52"/>
      <c r="CPL1" s="52"/>
      <c r="CPM1" s="52"/>
      <c r="CPN1" s="52"/>
      <c r="CPO1" s="52"/>
      <c r="CPP1" s="52"/>
      <c r="CPQ1" s="52"/>
      <c r="CPR1" s="52"/>
      <c r="CPS1" s="52"/>
      <c r="CPT1" s="52"/>
      <c r="CPU1" s="52"/>
      <c r="CPV1" s="52"/>
      <c r="CPW1" s="52"/>
      <c r="CPX1" s="52"/>
      <c r="CPY1" s="52"/>
      <c r="CPZ1" s="52"/>
      <c r="CQA1" s="52"/>
      <c r="CQB1" s="52"/>
      <c r="CQC1" s="52"/>
      <c r="CQD1" s="52"/>
      <c r="CQE1" s="52"/>
      <c r="CQF1" s="52"/>
      <c r="CQG1" s="52"/>
      <c r="CQH1" s="52"/>
      <c r="CQI1" s="52"/>
      <c r="CQJ1" s="52"/>
      <c r="CQK1" s="52"/>
      <c r="CQL1" s="52"/>
      <c r="CQM1" s="52"/>
      <c r="CQN1" s="52"/>
      <c r="CQO1" s="52"/>
      <c r="CQP1" s="52"/>
      <c r="CQQ1" s="52"/>
      <c r="CQR1" s="52"/>
      <c r="CQS1" s="52"/>
      <c r="CQT1" s="52"/>
      <c r="CQU1" s="52"/>
      <c r="CQV1" s="52"/>
      <c r="CQW1" s="52"/>
      <c r="CQX1" s="52"/>
      <c r="CQY1" s="52"/>
      <c r="CQZ1" s="52"/>
      <c r="CRA1" s="52"/>
      <c r="CRB1" s="52"/>
      <c r="CRC1" s="52"/>
      <c r="CRD1" s="52"/>
      <c r="CRE1" s="52"/>
      <c r="CRF1" s="52"/>
      <c r="CRG1" s="52"/>
      <c r="CRH1" s="52"/>
      <c r="CRI1" s="52"/>
      <c r="CRJ1" s="52"/>
      <c r="CRK1" s="52"/>
      <c r="CRL1" s="52"/>
      <c r="CRM1" s="52"/>
      <c r="CRN1" s="52"/>
      <c r="CRO1" s="52"/>
      <c r="CRP1" s="52"/>
      <c r="CRQ1" s="52"/>
      <c r="CRR1" s="52"/>
      <c r="CRS1" s="52"/>
      <c r="CRT1" s="52"/>
      <c r="CRU1" s="52"/>
      <c r="CRV1" s="52"/>
      <c r="CRW1" s="52"/>
      <c r="CRX1" s="52"/>
      <c r="CRY1" s="52"/>
      <c r="CRZ1" s="52"/>
      <c r="CSA1" s="52"/>
      <c r="CSB1" s="52"/>
      <c r="CSC1" s="52"/>
      <c r="CSD1" s="52"/>
      <c r="CSE1" s="52"/>
      <c r="CSF1" s="52"/>
      <c r="CSG1" s="52"/>
      <c r="CSH1" s="52"/>
      <c r="CSI1" s="52"/>
      <c r="CSJ1" s="52"/>
      <c r="CSK1" s="52"/>
      <c r="CSL1" s="52"/>
      <c r="CSM1" s="52"/>
      <c r="CSN1" s="52"/>
      <c r="CSO1" s="52"/>
      <c r="CSP1" s="52"/>
      <c r="CSQ1" s="52"/>
      <c r="CSR1" s="52"/>
      <c r="CSS1" s="52"/>
      <c r="CST1" s="52"/>
      <c r="CSU1" s="52"/>
      <c r="CSV1" s="52"/>
      <c r="CSW1" s="52"/>
      <c r="CSX1" s="52"/>
      <c r="CSY1" s="52"/>
      <c r="CSZ1" s="52"/>
      <c r="CTA1" s="52"/>
      <c r="CTB1" s="52"/>
      <c r="CTC1" s="52"/>
      <c r="CTD1" s="52"/>
      <c r="CTE1" s="52"/>
      <c r="CTF1" s="52"/>
      <c r="CTG1" s="52"/>
      <c r="CTH1" s="52"/>
      <c r="CTI1" s="52"/>
      <c r="CTJ1" s="52"/>
      <c r="CTK1" s="52"/>
      <c r="CTL1" s="52"/>
      <c r="CTM1" s="52"/>
      <c r="CTN1" s="52"/>
      <c r="CTO1" s="52"/>
      <c r="CTP1" s="52"/>
      <c r="CTQ1" s="52"/>
      <c r="CTR1" s="52"/>
      <c r="CTS1" s="52"/>
      <c r="CTT1" s="52"/>
      <c r="CTU1" s="52"/>
      <c r="CTV1" s="52"/>
      <c r="CTW1" s="52"/>
      <c r="CTX1" s="52"/>
      <c r="CTY1" s="52"/>
      <c r="CTZ1" s="52"/>
      <c r="CUA1" s="52"/>
      <c r="CUB1" s="52"/>
      <c r="CUC1" s="52"/>
      <c r="CUD1" s="52"/>
      <c r="CUE1" s="52"/>
      <c r="CUF1" s="52"/>
      <c r="CUG1" s="52"/>
      <c r="CUH1" s="52"/>
      <c r="CUI1" s="52"/>
      <c r="CUJ1" s="52"/>
      <c r="CUK1" s="52"/>
      <c r="CUL1" s="52"/>
      <c r="CUM1" s="52"/>
      <c r="CUN1" s="52"/>
      <c r="CUO1" s="52"/>
      <c r="CUP1" s="52"/>
      <c r="CUQ1" s="52"/>
      <c r="CUR1" s="52"/>
      <c r="CUS1" s="52"/>
      <c r="CUT1" s="52"/>
      <c r="CUU1" s="52"/>
      <c r="CUV1" s="52"/>
      <c r="CUW1" s="52"/>
      <c r="CUX1" s="52"/>
      <c r="CUY1" s="52"/>
      <c r="CUZ1" s="52"/>
      <c r="CVA1" s="52"/>
      <c r="CVB1" s="52"/>
      <c r="CVC1" s="52"/>
      <c r="CVD1" s="52"/>
      <c r="CVE1" s="52"/>
      <c r="CVF1" s="52"/>
      <c r="CVG1" s="52"/>
      <c r="CVH1" s="52"/>
      <c r="CVI1" s="52"/>
      <c r="CVJ1" s="52"/>
      <c r="CVK1" s="52"/>
      <c r="CVL1" s="52"/>
      <c r="CVM1" s="52"/>
      <c r="CVN1" s="52"/>
      <c r="CVO1" s="52"/>
      <c r="CVP1" s="52"/>
      <c r="CVQ1" s="52"/>
      <c r="CVR1" s="52"/>
      <c r="CVS1" s="52"/>
      <c r="CVT1" s="52"/>
      <c r="CVU1" s="52"/>
      <c r="CVV1" s="52"/>
      <c r="CVW1" s="52"/>
      <c r="CVX1" s="52"/>
      <c r="CVY1" s="52"/>
      <c r="CVZ1" s="52"/>
      <c r="CWA1" s="52"/>
      <c r="CWB1" s="52"/>
      <c r="CWC1" s="52"/>
      <c r="CWD1" s="52"/>
      <c r="CWE1" s="52"/>
      <c r="CWF1" s="52"/>
      <c r="CWG1" s="52"/>
      <c r="CWH1" s="52"/>
      <c r="CWI1" s="52"/>
      <c r="CWJ1" s="52"/>
      <c r="CWK1" s="52"/>
      <c r="CWL1" s="52"/>
      <c r="CWM1" s="52"/>
      <c r="CWN1" s="52"/>
      <c r="CWO1" s="52"/>
      <c r="CWP1" s="52"/>
      <c r="CWQ1" s="52"/>
      <c r="CWR1" s="52"/>
      <c r="CWS1" s="52"/>
      <c r="CWT1" s="52"/>
      <c r="CWU1" s="52"/>
      <c r="CWV1" s="52"/>
      <c r="CWW1" s="52"/>
      <c r="CWX1" s="52"/>
      <c r="CWY1" s="52"/>
      <c r="CWZ1" s="52"/>
      <c r="CXA1" s="52"/>
      <c r="CXB1" s="52"/>
      <c r="CXC1" s="52"/>
      <c r="CXD1" s="52"/>
      <c r="CXE1" s="52"/>
      <c r="CXF1" s="52"/>
      <c r="CXG1" s="52"/>
      <c r="CXH1" s="52"/>
      <c r="CXI1" s="52"/>
      <c r="CXJ1" s="52"/>
      <c r="CXK1" s="52"/>
      <c r="CXL1" s="52"/>
      <c r="CXM1" s="52"/>
      <c r="CXN1" s="52"/>
      <c r="CXO1" s="52"/>
      <c r="CXP1" s="52"/>
      <c r="CXQ1" s="52"/>
      <c r="CXR1" s="52"/>
      <c r="CXS1" s="52"/>
      <c r="CXT1" s="52"/>
      <c r="CXU1" s="52"/>
      <c r="CXV1" s="52"/>
      <c r="CXW1" s="52"/>
      <c r="CXX1" s="52"/>
      <c r="CXY1" s="52"/>
      <c r="CXZ1" s="52"/>
      <c r="CYA1" s="52"/>
      <c r="CYB1" s="52"/>
      <c r="CYC1" s="52"/>
      <c r="CYD1" s="52"/>
      <c r="CYE1" s="52"/>
      <c r="CYF1" s="52"/>
      <c r="CYG1" s="52"/>
      <c r="CYH1" s="52"/>
      <c r="CYI1" s="52"/>
      <c r="CYJ1" s="52"/>
      <c r="CYK1" s="52"/>
      <c r="CYL1" s="52"/>
      <c r="CYM1" s="52"/>
      <c r="CYN1" s="52"/>
      <c r="CYO1" s="52"/>
      <c r="CYP1" s="52"/>
      <c r="CYQ1" s="52"/>
      <c r="CYR1" s="52"/>
      <c r="CYS1" s="52"/>
      <c r="CYT1" s="52"/>
      <c r="CYU1" s="52"/>
      <c r="CYV1" s="52"/>
      <c r="CYW1" s="52"/>
      <c r="CYX1" s="52"/>
      <c r="CYY1" s="52"/>
      <c r="CYZ1" s="52"/>
      <c r="CZA1" s="52"/>
      <c r="CZB1" s="52"/>
      <c r="CZC1" s="52"/>
      <c r="CZD1" s="52"/>
      <c r="CZE1" s="52"/>
      <c r="CZF1" s="52"/>
      <c r="CZG1" s="52"/>
      <c r="CZH1" s="52"/>
      <c r="CZI1" s="52"/>
      <c r="CZJ1" s="52"/>
      <c r="CZK1" s="52"/>
      <c r="CZL1" s="52"/>
      <c r="CZM1" s="52"/>
      <c r="CZN1" s="52"/>
      <c r="CZO1" s="52"/>
      <c r="CZP1" s="52"/>
      <c r="CZQ1" s="52"/>
      <c r="CZR1" s="52"/>
      <c r="CZS1" s="52"/>
      <c r="CZT1" s="52"/>
      <c r="CZU1" s="52"/>
      <c r="CZV1" s="52"/>
      <c r="CZW1" s="52"/>
      <c r="CZX1" s="52"/>
      <c r="CZY1" s="52"/>
      <c r="CZZ1" s="52"/>
      <c r="DAA1" s="52"/>
      <c r="DAB1" s="52"/>
      <c r="DAC1" s="52"/>
      <c r="DAD1" s="52"/>
      <c r="DAE1" s="52"/>
      <c r="DAF1" s="52"/>
      <c r="DAG1" s="52"/>
      <c r="DAH1" s="52"/>
      <c r="DAI1" s="52"/>
      <c r="DAJ1" s="52"/>
      <c r="DAK1" s="52"/>
      <c r="DAL1" s="52"/>
      <c r="DAM1" s="52"/>
      <c r="DAN1" s="52"/>
      <c r="DAO1" s="52"/>
      <c r="DAP1" s="52"/>
      <c r="DAQ1" s="52"/>
      <c r="DAR1" s="52"/>
      <c r="DAS1" s="52"/>
      <c r="DAT1" s="52"/>
      <c r="DAU1" s="52"/>
      <c r="DAV1" s="52"/>
      <c r="DAW1" s="52"/>
      <c r="DAX1" s="52"/>
      <c r="DAY1" s="52"/>
      <c r="DAZ1" s="52"/>
      <c r="DBA1" s="52"/>
      <c r="DBB1" s="52"/>
      <c r="DBC1" s="52"/>
      <c r="DBD1" s="52"/>
      <c r="DBE1" s="52"/>
      <c r="DBF1" s="52"/>
      <c r="DBG1" s="52"/>
      <c r="DBH1" s="52"/>
      <c r="DBI1" s="52"/>
      <c r="DBJ1" s="52"/>
      <c r="DBK1" s="52"/>
      <c r="DBL1" s="52"/>
      <c r="DBM1" s="52"/>
      <c r="DBN1" s="52"/>
      <c r="DBO1" s="52"/>
      <c r="DBP1" s="52"/>
      <c r="DBQ1" s="52"/>
      <c r="DBR1" s="52"/>
      <c r="DBS1" s="52"/>
      <c r="DBT1" s="52"/>
      <c r="DBU1" s="52"/>
      <c r="DBV1" s="52"/>
      <c r="DBW1" s="52"/>
      <c r="DBX1" s="52"/>
      <c r="DBY1" s="52"/>
      <c r="DBZ1" s="52"/>
      <c r="DCA1" s="52"/>
      <c r="DCB1" s="52"/>
      <c r="DCC1" s="52"/>
      <c r="DCD1" s="52"/>
      <c r="DCE1" s="52"/>
      <c r="DCF1" s="52"/>
      <c r="DCG1" s="52"/>
      <c r="DCH1" s="52"/>
      <c r="DCI1" s="52"/>
      <c r="DCJ1" s="52"/>
      <c r="DCK1" s="52"/>
      <c r="DCL1" s="52"/>
      <c r="DCM1" s="52"/>
      <c r="DCN1" s="52"/>
      <c r="DCO1" s="52"/>
      <c r="DCP1" s="52"/>
      <c r="DCQ1" s="52"/>
      <c r="DCR1" s="52"/>
      <c r="DCS1" s="52"/>
      <c r="DCT1" s="52"/>
      <c r="DCU1" s="52"/>
      <c r="DCV1" s="52"/>
      <c r="DCW1" s="52"/>
      <c r="DCX1" s="52"/>
      <c r="DCY1" s="52"/>
      <c r="DCZ1" s="52"/>
      <c r="DDA1" s="52"/>
      <c r="DDB1" s="52"/>
      <c r="DDC1" s="52"/>
      <c r="DDD1" s="52"/>
      <c r="DDE1" s="52"/>
      <c r="DDF1" s="52"/>
      <c r="DDG1" s="52"/>
      <c r="DDH1" s="52"/>
      <c r="DDI1" s="52"/>
      <c r="DDJ1" s="52"/>
      <c r="DDK1" s="52"/>
      <c r="DDL1" s="52"/>
      <c r="DDM1" s="52"/>
      <c r="DDN1" s="52"/>
      <c r="DDO1" s="52"/>
      <c r="DDP1" s="52"/>
      <c r="DDQ1" s="52"/>
      <c r="DDR1" s="52"/>
      <c r="DDS1" s="52"/>
      <c r="DDT1" s="52"/>
      <c r="DDU1" s="52"/>
      <c r="DDV1" s="52"/>
      <c r="DDW1" s="52"/>
      <c r="DDX1" s="52"/>
      <c r="DDY1" s="52"/>
      <c r="DDZ1" s="52"/>
      <c r="DEA1" s="52"/>
      <c r="DEB1" s="52"/>
      <c r="DEC1" s="52"/>
      <c r="DED1" s="52"/>
      <c r="DEE1" s="52"/>
      <c r="DEF1" s="52"/>
      <c r="DEG1" s="52"/>
      <c r="DEH1" s="52"/>
      <c r="DEI1" s="52"/>
      <c r="DEJ1" s="52"/>
      <c r="DEK1" s="52"/>
      <c r="DEL1" s="52"/>
      <c r="DEM1" s="52"/>
      <c r="DEN1" s="52"/>
      <c r="DEO1" s="52"/>
      <c r="DEP1" s="52"/>
      <c r="DEQ1" s="52"/>
      <c r="DER1" s="52"/>
      <c r="DES1" s="52"/>
      <c r="DET1" s="52"/>
      <c r="DEU1" s="52"/>
      <c r="DEV1" s="52"/>
      <c r="DEW1" s="52"/>
      <c r="DEX1" s="52"/>
      <c r="DEY1" s="52"/>
      <c r="DEZ1" s="52"/>
      <c r="DFA1" s="52"/>
      <c r="DFB1" s="52"/>
      <c r="DFC1" s="52"/>
      <c r="DFD1" s="52"/>
      <c r="DFE1" s="52"/>
      <c r="DFF1" s="52"/>
      <c r="DFG1" s="52"/>
      <c r="DFH1" s="52"/>
      <c r="DFI1" s="52"/>
      <c r="DFJ1" s="52"/>
      <c r="DFK1" s="52"/>
      <c r="DFL1" s="52"/>
      <c r="DFM1" s="52"/>
      <c r="DFN1" s="52"/>
      <c r="DFO1" s="52"/>
      <c r="DFP1" s="52"/>
      <c r="DFQ1" s="52"/>
      <c r="DFR1" s="52"/>
      <c r="DFS1" s="52"/>
      <c r="DFT1" s="52"/>
      <c r="DFU1" s="52"/>
      <c r="DFV1" s="52"/>
      <c r="DFW1" s="52"/>
      <c r="DFX1" s="52"/>
      <c r="DFY1" s="52"/>
      <c r="DFZ1" s="52"/>
      <c r="DGA1" s="52"/>
      <c r="DGB1" s="52"/>
      <c r="DGC1" s="52"/>
      <c r="DGD1" s="52"/>
      <c r="DGE1" s="52"/>
      <c r="DGF1" s="52"/>
      <c r="DGG1" s="52"/>
      <c r="DGH1" s="52"/>
      <c r="DGI1" s="52"/>
      <c r="DGJ1" s="52"/>
      <c r="DGK1" s="52"/>
      <c r="DGL1" s="52"/>
      <c r="DGM1" s="52"/>
      <c r="DGN1" s="52"/>
      <c r="DGO1" s="52"/>
      <c r="DGP1" s="52"/>
      <c r="DGQ1" s="52"/>
      <c r="DGR1" s="52"/>
      <c r="DGS1" s="52"/>
      <c r="DGT1" s="52"/>
      <c r="DGU1" s="52"/>
      <c r="DGV1" s="52"/>
      <c r="DGW1" s="52"/>
      <c r="DGX1" s="52"/>
      <c r="DGY1" s="52"/>
      <c r="DGZ1" s="52"/>
      <c r="DHA1" s="52"/>
      <c r="DHB1" s="52"/>
      <c r="DHC1" s="52"/>
      <c r="DHD1" s="52"/>
      <c r="DHE1" s="52"/>
      <c r="DHF1" s="52"/>
      <c r="DHG1" s="52"/>
      <c r="DHH1" s="52"/>
      <c r="DHI1" s="52"/>
      <c r="DHJ1" s="52"/>
      <c r="DHK1" s="52"/>
      <c r="DHL1" s="52"/>
      <c r="DHM1" s="52"/>
      <c r="DHN1" s="52"/>
      <c r="DHO1" s="52"/>
      <c r="DHP1" s="52"/>
      <c r="DHQ1" s="52"/>
      <c r="DHR1" s="52"/>
      <c r="DHS1" s="52"/>
      <c r="DHT1" s="52"/>
      <c r="DHU1" s="52"/>
      <c r="DHV1" s="52"/>
      <c r="DHW1" s="52"/>
      <c r="DHX1" s="52"/>
      <c r="DHY1" s="52"/>
      <c r="DHZ1" s="52"/>
      <c r="DIA1" s="52"/>
      <c r="DIB1" s="52"/>
      <c r="DIC1" s="52"/>
      <c r="DID1" s="52"/>
      <c r="DIE1" s="52"/>
      <c r="DIF1" s="52"/>
      <c r="DIG1" s="52"/>
      <c r="DIH1" s="52"/>
      <c r="DII1" s="52"/>
      <c r="DIJ1" s="52"/>
      <c r="DIK1" s="52"/>
      <c r="DIL1" s="52"/>
      <c r="DIM1" s="52"/>
      <c r="DIN1" s="52"/>
      <c r="DIO1" s="52"/>
      <c r="DIP1" s="52"/>
      <c r="DIQ1" s="52"/>
      <c r="DIR1" s="52"/>
      <c r="DIS1" s="52"/>
      <c r="DIT1" s="52"/>
      <c r="DIU1" s="52"/>
      <c r="DIV1" s="52"/>
      <c r="DIW1" s="52"/>
      <c r="DIX1" s="52"/>
      <c r="DIY1" s="52"/>
      <c r="DIZ1" s="52"/>
      <c r="DJA1" s="52"/>
      <c r="DJB1" s="52"/>
      <c r="DJC1" s="52"/>
      <c r="DJD1" s="52"/>
      <c r="DJE1" s="52"/>
      <c r="DJF1" s="52"/>
      <c r="DJG1" s="52"/>
      <c r="DJH1" s="52"/>
      <c r="DJI1" s="52"/>
      <c r="DJJ1" s="52"/>
      <c r="DJK1" s="52"/>
      <c r="DJL1" s="52"/>
      <c r="DJM1" s="52"/>
      <c r="DJN1" s="52"/>
      <c r="DJO1" s="52"/>
      <c r="DJP1" s="52"/>
      <c r="DJQ1" s="52"/>
      <c r="DJR1" s="52"/>
      <c r="DJS1" s="52"/>
      <c r="DJT1" s="52"/>
      <c r="DJU1" s="52"/>
      <c r="DJV1" s="52"/>
      <c r="DJW1" s="52"/>
      <c r="DJX1" s="52"/>
      <c r="DJY1" s="52"/>
      <c r="DJZ1" s="52"/>
      <c r="DKA1" s="52"/>
      <c r="DKB1" s="52"/>
      <c r="DKC1" s="52"/>
      <c r="DKD1" s="52"/>
      <c r="DKE1" s="52"/>
      <c r="DKF1" s="52"/>
      <c r="DKG1" s="52"/>
      <c r="DKH1" s="52"/>
      <c r="DKI1" s="52"/>
      <c r="DKJ1" s="52"/>
      <c r="DKK1" s="52"/>
      <c r="DKL1" s="52"/>
      <c r="DKM1" s="52"/>
      <c r="DKN1" s="52"/>
      <c r="DKO1" s="52"/>
      <c r="DKP1" s="52"/>
      <c r="DKQ1" s="52"/>
      <c r="DKR1" s="52"/>
      <c r="DKS1" s="52"/>
      <c r="DKT1" s="52"/>
      <c r="DKU1" s="52"/>
      <c r="DKV1" s="52"/>
      <c r="DKW1" s="52"/>
      <c r="DKX1" s="52"/>
      <c r="DKY1" s="52"/>
      <c r="DKZ1" s="52"/>
      <c r="DLA1" s="52"/>
      <c r="DLB1" s="52"/>
      <c r="DLC1" s="52"/>
      <c r="DLD1" s="52"/>
      <c r="DLE1" s="52"/>
      <c r="DLF1" s="52"/>
      <c r="DLG1" s="52"/>
      <c r="DLH1" s="52"/>
      <c r="DLI1" s="52"/>
      <c r="DLJ1" s="52"/>
      <c r="DLK1" s="52"/>
      <c r="DLL1" s="52"/>
      <c r="DLM1" s="52"/>
      <c r="DLN1" s="52"/>
      <c r="DLO1" s="52"/>
      <c r="DLP1" s="52"/>
      <c r="DLQ1" s="52"/>
      <c r="DLR1" s="52"/>
      <c r="DLS1" s="52"/>
      <c r="DLT1" s="52"/>
      <c r="DLU1" s="52"/>
      <c r="DLV1" s="52"/>
      <c r="DLW1" s="52"/>
      <c r="DLX1" s="52"/>
      <c r="DLY1" s="52"/>
      <c r="DLZ1" s="52"/>
      <c r="DMA1" s="52"/>
      <c r="DMB1" s="52"/>
      <c r="DMC1" s="52"/>
      <c r="DMD1" s="52"/>
      <c r="DME1" s="52"/>
      <c r="DMF1" s="52"/>
      <c r="DMG1" s="52"/>
      <c r="DMH1" s="52"/>
      <c r="DMI1" s="52"/>
      <c r="DMJ1" s="52"/>
      <c r="DMK1" s="52"/>
      <c r="DML1" s="52"/>
      <c r="DMM1" s="52"/>
      <c r="DMN1" s="52"/>
      <c r="DMO1" s="52"/>
      <c r="DMP1" s="52"/>
      <c r="DMQ1" s="52"/>
      <c r="DMR1" s="52"/>
      <c r="DMS1" s="52"/>
      <c r="DMT1" s="52"/>
      <c r="DMU1" s="52"/>
      <c r="DMV1" s="52"/>
      <c r="DMW1" s="52"/>
      <c r="DMX1" s="52"/>
      <c r="DMY1" s="52"/>
      <c r="DMZ1" s="52"/>
      <c r="DNA1" s="52"/>
      <c r="DNB1" s="52"/>
      <c r="DNC1" s="52"/>
      <c r="DND1" s="52"/>
      <c r="DNE1" s="52"/>
      <c r="DNF1" s="52"/>
      <c r="DNG1" s="52"/>
      <c r="DNH1" s="52"/>
      <c r="DNI1" s="52"/>
      <c r="DNJ1" s="52"/>
      <c r="DNK1" s="52"/>
      <c r="DNL1" s="52"/>
      <c r="DNM1" s="52"/>
      <c r="DNN1" s="52"/>
      <c r="DNO1" s="52"/>
      <c r="DNP1" s="52"/>
      <c r="DNQ1" s="52"/>
      <c r="DNR1" s="52"/>
      <c r="DNS1" s="52"/>
      <c r="DNT1" s="52"/>
      <c r="DNU1" s="52"/>
      <c r="DNV1" s="52"/>
      <c r="DNW1" s="52"/>
      <c r="DNX1" s="52"/>
      <c r="DNY1" s="52"/>
      <c r="DNZ1" s="52"/>
      <c r="DOA1" s="52"/>
      <c r="DOB1" s="52"/>
      <c r="DOC1" s="52"/>
      <c r="DOD1" s="52"/>
      <c r="DOE1" s="52"/>
      <c r="DOF1" s="52"/>
      <c r="DOG1" s="52"/>
      <c r="DOH1" s="52"/>
      <c r="DOI1" s="52"/>
      <c r="DOJ1" s="52"/>
      <c r="DOK1" s="52"/>
      <c r="DOL1" s="52"/>
      <c r="DOM1" s="52"/>
      <c r="DON1" s="52"/>
      <c r="DOO1" s="52"/>
      <c r="DOP1" s="52"/>
      <c r="DOQ1" s="52"/>
      <c r="DOR1" s="52"/>
      <c r="DOS1" s="52"/>
      <c r="DOT1" s="52"/>
      <c r="DOU1" s="52"/>
      <c r="DOV1" s="52"/>
      <c r="DOW1" s="52"/>
      <c r="DOX1" s="52"/>
      <c r="DOY1" s="52"/>
      <c r="DOZ1" s="52"/>
      <c r="DPA1" s="52"/>
      <c r="DPB1" s="52"/>
      <c r="DPC1" s="52"/>
      <c r="DPD1" s="52"/>
      <c r="DPE1" s="52"/>
      <c r="DPF1" s="52"/>
      <c r="DPG1" s="52"/>
      <c r="DPH1" s="52"/>
      <c r="DPI1" s="52"/>
      <c r="DPJ1" s="52"/>
      <c r="DPK1" s="52"/>
      <c r="DPL1" s="52"/>
      <c r="DPM1" s="52"/>
      <c r="DPN1" s="52"/>
      <c r="DPO1" s="52"/>
      <c r="DPP1" s="52"/>
      <c r="DPQ1" s="52"/>
      <c r="DPR1" s="52"/>
      <c r="DPS1" s="52"/>
      <c r="DPT1" s="52"/>
      <c r="DPU1" s="52"/>
      <c r="DPV1" s="52"/>
      <c r="DPW1" s="52"/>
      <c r="DPX1" s="52"/>
      <c r="DPY1" s="52"/>
      <c r="DPZ1" s="52"/>
      <c r="DQA1" s="52"/>
      <c r="DQB1" s="52"/>
      <c r="DQC1" s="52"/>
      <c r="DQD1" s="52"/>
      <c r="DQE1" s="52"/>
      <c r="DQF1" s="52"/>
      <c r="DQG1" s="52"/>
      <c r="DQH1" s="52"/>
      <c r="DQI1" s="52"/>
      <c r="DQJ1" s="52"/>
      <c r="DQK1" s="52"/>
      <c r="DQL1" s="52"/>
      <c r="DQM1" s="52"/>
      <c r="DQN1" s="52"/>
      <c r="DQO1" s="52"/>
      <c r="DQP1" s="52"/>
      <c r="DQQ1" s="52"/>
      <c r="DQR1" s="52"/>
      <c r="DQS1" s="52"/>
      <c r="DQT1" s="52"/>
      <c r="DQU1" s="52"/>
      <c r="DQV1" s="52"/>
      <c r="DQW1" s="52"/>
      <c r="DQX1" s="52"/>
      <c r="DQY1" s="52"/>
      <c r="DQZ1" s="52"/>
      <c r="DRA1" s="52"/>
      <c r="DRB1" s="52"/>
      <c r="DRC1" s="52"/>
      <c r="DRD1" s="52"/>
      <c r="DRE1" s="52"/>
      <c r="DRF1" s="52"/>
      <c r="DRG1" s="52"/>
      <c r="DRH1" s="52"/>
      <c r="DRI1" s="52"/>
      <c r="DRJ1" s="52"/>
      <c r="DRK1" s="52"/>
      <c r="DRL1" s="52"/>
      <c r="DRM1" s="52"/>
      <c r="DRN1" s="52"/>
      <c r="DRO1" s="52"/>
      <c r="DRP1" s="52"/>
      <c r="DRQ1" s="52"/>
      <c r="DRR1" s="52"/>
      <c r="DRS1" s="52"/>
      <c r="DRT1" s="52"/>
      <c r="DRU1" s="52"/>
      <c r="DRV1" s="52"/>
      <c r="DRW1" s="52"/>
      <c r="DRX1" s="52"/>
      <c r="DRY1" s="52"/>
      <c r="DRZ1" s="52"/>
      <c r="DSA1" s="52"/>
      <c r="DSB1" s="52"/>
      <c r="DSC1" s="52"/>
      <c r="DSD1" s="52"/>
      <c r="DSE1" s="52"/>
      <c r="DSF1" s="52"/>
      <c r="DSG1" s="52"/>
      <c r="DSH1" s="52"/>
      <c r="DSI1" s="52"/>
      <c r="DSJ1" s="52"/>
      <c r="DSK1" s="52"/>
      <c r="DSL1" s="52"/>
      <c r="DSM1" s="52"/>
      <c r="DSN1" s="52"/>
      <c r="DSO1" s="52"/>
      <c r="DSP1" s="52"/>
      <c r="DSQ1" s="52"/>
      <c r="DSR1" s="52"/>
      <c r="DSS1" s="52"/>
      <c r="DST1" s="52"/>
      <c r="DSU1" s="52"/>
      <c r="DSV1" s="52"/>
      <c r="DSW1" s="52"/>
      <c r="DSX1" s="52"/>
      <c r="DSY1" s="52"/>
      <c r="DSZ1" s="52"/>
      <c r="DTA1" s="52"/>
      <c r="DTB1" s="52"/>
      <c r="DTC1" s="52"/>
      <c r="DTD1" s="52"/>
      <c r="DTE1" s="52"/>
      <c r="DTF1" s="52"/>
      <c r="DTG1" s="52"/>
      <c r="DTH1" s="52"/>
      <c r="DTI1" s="52"/>
      <c r="DTJ1" s="52"/>
      <c r="DTK1" s="52"/>
      <c r="DTL1" s="52"/>
      <c r="DTM1" s="52"/>
      <c r="DTN1" s="52"/>
      <c r="DTO1" s="52"/>
      <c r="DTP1" s="52"/>
      <c r="DTQ1" s="52"/>
      <c r="DTR1" s="52"/>
      <c r="DTS1" s="52"/>
      <c r="DTT1" s="52"/>
      <c r="DTU1" s="52"/>
      <c r="DTV1" s="52"/>
      <c r="DTW1" s="52"/>
      <c r="DTX1" s="52"/>
      <c r="DTY1" s="52"/>
      <c r="DTZ1" s="52"/>
      <c r="DUA1" s="52"/>
      <c r="DUB1" s="52"/>
      <c r="DUC1" s="52"/>
      <c r="DUD1" s="52"/>
      <c r="DUE1" s="52"/>
      <c r="DUF1" s="52"/>
      <c r="DUG1" s="52"/>
      <c r="DUH1" s="52"/>
      <c r="DUI1" s="52"/>
      <c r="DUJ1" s="52"/>
      <c r="DUK1" s="52"/>
      <c r="DUL1" s="52"/>
      <c r="DUM1" s="52"/>
      <c r="DUN1" s="52"/>
      <c r="DUO1" s="52"/>
      <c r="DUP1" s="52"/>
      <c r="DUQ1" s="52"/>
      <c r="DUR1" s="52"/>
      <c r="DUS1" s="52"/>
      <c r="DUT1" s="52"/>
      <c r="DUU1" s="52"/>
      <c r="DUV1" s="52"/>
      <c r="DUW1" s="52"/>
      <c r="DUX1" s="52"/>
      <c r="DUY1" s="52"/>
      <c r="DUZ1" s="52"/>
      <c r="DVA1" s="52"/>
      <c r="DVB1" s="52"/>
      <c r="DVC1" s="52"/>
      <c r="DVD1" s="52"/>
      <c r="DVE1" s="52"/>
      <c r="DVF1" s="52"/>
      <c r="DVG1" s="52"/>
      <c r="DVH1" s="52"/>
      <c r="DVI1" s="52"/>
      <c r="DVJ1" s="52"/>
      <c r="DVK1" s="52"/>
      <c r="DVL1" s="52"/>
      <c r="DVM1" s="52"/>
      <c r="DVN1" s="52"/>
      <c r="DVO1" s="52"/>
      <c r="DVP1" s="52"/>
      <c r="DVQ1" s="52"/>
      <c r="DVR1" s="52"/>
      <c r="DVS1" s="52"/>
      <c r="DVT1" s="52"/>
      <c r="DVU1" s="52"/>
      <c r="DVV1" s="52"/>
      <c r="DVW1" s="52"/>
      <c r="DVX1" s="52"/>
      <c r="DVY1" s="52"/>
      <c r="DVZ1" s="52"/>
      <c r="DWA1" s="52"/>
      <c r="DWB1" s="52"/>
      <c r="DWC1" s="52"/>
      <c r="DWD1" s="52"/>
      <c r="DWE1" s="52"/>
      <c r="DWF1" s="52"/>
      <c r="DWG1" s="52"/>
      <c r="DWH1" s="52"/>
      <c r="DWI1" s="52"/>
      <c r="DWJ1" s="52"/>
      <c r="DWK1" s="52"/>
      <c r="DWL1" s="52"/>
      <c r="DWM1" s="52"/>
      <c r="DWN1" s="52"/>
      <c r="DWO1" s="52"/>
      <c r="DWP1" s="52"/>
      <c r="DWQ1" s="52"/>
      <c r="DWR1" s="52"/>
      <c r="DWS1" s="52"/>
      <c r="DWT1" s="52"/>
      <c r="DWU1" s="52"/>
      <c r="DWV1" s="52"/>
      <c r="DWW1" s="52"/>
      <c r="DWX1" s="52"/>
      <c r="DWY1" s="52"/>
      <c r="DWZ1" s="52"/>
      <c r="DXA1" s="52"/>
      <c r="DXB1" s="52"/>
      <c r="DXC1" s="52"/>
      <c r="DXD1" s="52"/>
      <c r="DXE1" s="52"/>
      <c r="DXF1" s="52"/>
      <c r="DXG1" s="52"/>
      <c r="DXH1" s="52"/>
      <c r="DXI1" s="52"/>
      <c r="DXJ1" s="52"/>
      <c r="DXK1" s="52"/>
      <c r="DXL1" s="52"/>
      <c r="DXM1" s="52"/>
      <c r="DXN1" s="52"/>
      <c r="DXO1" s="52"/>
      <c r="DXP1" s="52"/>
      <c r="DXQ1" s="52"/>
      <c r="DXR1" s="52"/>
      <c r="DXS1" s="52"/>
      <c r="DXT1" s="52"/>
      <c r="DXU1" s="52"/>
      <c r="DXV1" s="52"/>
      <c r="DXW1" s="52"/>
      <c r="DXX1" s="52"/>
      <c r="DXY1" s="52"/>
      <c r="DXZ1" s="52"/>
      <c r="DYA1" s="52"/>
      <c r="DYB1" s="52"/>
      <c r="DYC1" s="52"/>
      <c r="DYD1" s="52"/>
      <c r="DYE1" s="52"/>
      <c r="DYF1" s="52"/>
      <c r="DYG1" s="52"/>
      <c r="DYH1" s="52"/>
      <c r="DYI1" s="52"/>
      <c r="DYJ1" s="52"/>
      <c r="DYK1" s="52"/>
      <c r="DYL1" s="52"/>
      <c r="DYM1" s="52"/>
      <c r="DYN1" s="52"/>
      <c r="DYO1" s="52"/>
      <c r="DYP1" s="52"/>
      <c r="DYQ1" s="52"/>
      <c r="DYR1" s="52"/>
      <c r="DYS1" s="52"/>
      <c r="DYT1" s="52"/>
      <c r="DYU1" s="52"/>
      <c r="DYV1" s="52"/>
      <c r="DYW1" s="52"/>
      <c r="DYX1" s="52"/>
      <c r="DYY1" s="52"/>
      <c r="DYZ1" s="52"/>
      <c r="DZA1" s="52"/>
      <c r="DZB1" s="52"/>
      <c r="DZC1" s="52"/>
      <c r="DZD1" s="52"/>
      <c r="DZE1" s="52"/>
      <c r="DZF1" s="52"/>
      <c r="DZG1" s="52"/>
      <c r="DZH1" s="52"/>
      <c r="DZI1" s="52"/>
      <c r="DZJ1" s="52"/>
      <c r="DZK1" s="52"/>
      <c r="DZL1" s="52"/>
      <c r="DZM1" s="52"/>
      <c r="DZN1" s="52"/>
      <c r="DZO1" s="52"/>
      <c r="DZP1" s="52"/>
      <c r="DZQ1" s="52"/>
      <c r="DZR1" s="52"/>
      <c r="DZS1" s="52"/>
      <c r="DZT1" s="52"/>
      <c r="DZU1" s="52"/>
      <c r="DZV1" s="52"/>
      <c r="DZW1" s="52"/>
      <c r="DZX1" s="52"/>
      <c r="DZY1" s="52"/>
      <c r="DZZ1" s="52"/>
      <c r="EAA1" s="52"/>
      <c r="EAB1" s="52"/>
      <c r="EAC1" s="52"/>
      <c r="EAD1" s="52"/>
      <c r="EAE1" s="52"/>
      <c r="EAF1" s="52"/>
      <c r="EAG1" s="52"/>
      <c r="EAH1" s="52"/>
      <c r="EAI1" s="52"/>
      <c r="EAJ1" s="52"/>
      <c r="EAK1" s="52"/>
      <c r="EAL1" s="52"/>
      <c r="EAM1" s="52"/>
      <c r="EAN1" s="52"/>
      <c r="EAO1" s="52"/>
      <c r="EAP1" s="52"/>
      <c r="EAQ1" s="52"/>
      <c r="EAR1" s="52"/>
      <c r="EAS1" s="52"/>
      <c r="EAT1" s="52"/>
      <c r="EAU1" s="52"/>
      <c r="EAV1" s="52"/>
      <c r="EAW1" s="52"/>
      <c r="EAX1" s="52"/>
      <c r="EAY1" s="52"/>
      <c r="EAZ1" s="52"/>
      <c r="EBA1" s="52"/>
      <c r="EBB1" s="52"/>
      <c r="EBC1" s="52"/>
      <c r="EBD1" s="52"/>
      <c r="EBE1" s="52"/>
      <c r="EBF1" s="52"/>
      <c r="EBG1" s="52"/>
      <c r="EBH1" s="52"/>
      <c r="EBI1" s="52"/>
      <c r="EBJ1" s="52"/>
      <c r="EBK1" s="52"/>
      <c r="EBL1" s="52"/>
      <c r="EBM1" s="52"/>
      <c r="EBN1" s="52"/>
      <c r="EBO1" s="52"/>
      <c r="EBP1" s="52"/>
      <c r="EBQ1" s="52"/>
      <c r="EBR1" s="52"/>
      <c r="EBS1" s="52"/>
      <c r="EBT1" s="52"/>
      <c r="EBU1" s="52"/>
      <c r="EBV1" s="52"/>
      <c r="EBW1" s="52"/>
      <c r="EBX1" s="52"/>
      <c r="EBY1" s="52"/>
      <c r="EBZ1" s="52"/>
      <c r="ECA1" s="52"/>
      <c r="ECB1" s="52"/>
      <c r="ECC1" s="52"/>
      <c r="ECD1" s="52"/>
      <c r="ECE1" s="52"/>
      <c r="ECF1" s="52"/>
      <c r="ECG1" s="52"/>
      <c r="ECH1" s="52"/>
      <c r="ECI1" s="52"/>
      <c r="ECJ1" s="52"/>
      <c r="ECK1" s="52"/>
      <c r="ECL1" s="52"/>
      <c r="ECM1" s="52"/>
      <c r="ECN1" s="52"/>
      <c r="ECO1" s="52"/>
      <c r="ECP1" s="52"/>
      <c r="ECQ1" s="52"/>
      <c r="ECR1" s="52"/>
      <c r="ECS1" s="52"/>
      <c r="ECT1" s="52"/>
      <c r="ECU1" s="52"/>
      <c r="ECV1" s="52"/>
      <c r="ECW1" s="52"/>
      <c r="ECX1" s="52"/>
      <c r="ECY1" s="52"/>
      <c r="ECZ1" s="52"/>
      <c r="EDA1" s="52"/>
      <c r="EDB1" s="52"/>
      <c r="EDC1" s="52"/>
      <c r="EDD1" s="52"/>
      <c r="EDE1" s="52"/>
      <c r="EDF1" s="52"/>
      <c r="EDG1" s="52"/>
      <c r="EDH1" s="52"/>
      <c r="EDI1" s="52"/>
      <c r="EDJ1" s="52"/>
      <c r="EDK1" s="52"/>
      <c r="EDL1" s="52"/>
      <c r="EDM1" s="52"/>
      <c r="EDN1" s="52"/>
      <c r="EDO1" s="52"/>
      <c r="EDP1" s="52"/>
      <c r="EDQ1" s="52"/>
      <c r="EDR1" s="52"/>
      <c r="EDS1" s="52"/>
      <c r="EDT1" s="52"/>
      <c r="EDU1" s="52"/>
      <c r="EDV1" s="52"/>
      <c r="EDW1" s="52"/>
      <c r="EDX1" s="52"/>
      <c r="EDY1" s="52"/>
      <c r="EDZ1" s="52"/>
      <c r="EEA1" s="52"/>
      <c r="EEB1" s="52"/>
      <c r="EEC1" s="52"/>
      <c r="EED1" s="52"/>
      <c r="EEE1" s="52"/>
      <c r="EEF1" s="52"/>
      <c r="EEG1" s="52"/>
      <c r="EEH1" s="52"/>
      <c r="EEI1" s="52"/>
      <c r="EEJ1" s="52"/>
      <c r="EEK1" s="52"/>
      <c r="EEL1" s="52"/>
      <c r="EEM1" s="52"/>
      <c r="EEN1" s="52"/>
      <c r="EEO1" s="52"/>
      <c r="EEP1" s="52"/>
      <c r="EEQ1" s="52"/>
      <c r="EER1" s="52"/>
      <c r="EES1" s="52"/>
      <c r="EET1" s="52"/>
      <c r="EEU1" s="52"/>
      <c r="EEV1" s="52"/>
      <c r="EEW1" s="52"/>
      <c r="EEX1" s="52"/>
      <c r="EEY1" s="52"/>
      <c r="EEZ1" s="52"/>
      <c r="EFA1" s="52"/>
      <c r="EFB1" s="52"/>
      <c r="EFC1" s="52"/>
      <c r="EFD1" s="52"/>
      <c r="EFE1" s="52"/>
      <c r="EFF1" s="52"/>
      <c r="EFG1" s="52"/>
      <c r="EFH1" s="52"/>
      <c r="EFI1" s="52"/>
      <c r="EFJ1" s="52"/>
      <c r="EFK1" s="52"/>
      <c r="EFL1" s="52"/>
      <c r="EFM1" s="52"/>
      <c r="EFN1" s="52"/>
      <c r="EFO1" s="52"/>
      <c r="EFP1" s="52"/>
      <c r="EFQ1" s="52"/>
      <c r="EFR1" s="52"/>
      <c r="EFS1" s="52"/>
      <c r="EFT1" s="52"/>
      <c r="EFU1" s="52"/>
      <c r="EFV1" s="52"/>
      <c r="EFW1" s="52"/>
      <c r="EFX1" s="52"/>
      <c r="EFY1" s="52"/>
      <c r="EFZ1" s="52"/>
      <c r="EGA1" s="52"/>
      <c r="EGB1" s="52"/>
      <c r="EGC1" s="52"/>
      <c r="EGD1" s="52"/>
      <c r="EGE1" s="52"/>
      <c r="EGF1" s="52"/>
      <c r="EGG1" s="52"/>
      <c r="EGH1" s="52"/>
      <c r="EGI1" s="52"/>
      <c r="EGJ1" s="52"/>
      <c r="EGK1" s="52"/>
      <c r="EGL1" s="52"/>
      <c r="EGM1" s="52"/>
      <c r="EGN1" s="52"/>
      <c r="EGO1" s="52"/>
      <c r="EGP1" s="52"/>
      <c r="EGQ1" s="52"/>
      <c r="EGR1" s="52"/>
      <c r="EGS1" s="52"/>
      <c r="EGT1" s="52"/>
      <c r="EGU1" s="52"/>
      <c r="EGV1" s="52"/>
      <c r="EGW1" s="52"/>
      <c r="EGX1" s="52"/>
      <c r="EGY1" s="52"/>
      <c r="EGZ1" s="52"/>
      <c r="EHA1" s="52"/>
      <c r="EHB1" s="52"/>
      <c r="EHC1" s="52"/>
      <c r="EHD1" s="52"/>
      <c r="EHE1" s="52"/>
      <c r="EHF1" s="52"/>
      <c r="EHG1" s="52"/>
      <c r="EHH1" s="52"/>
      <c r="EHI1" s="52"/>
      <c r="EHJ1" s="52"/>
      <c r="EHK1" s="52"/>
      <c r="EHL1" s="52"/>
      <c r="EHM1" s="52"/>
      <c r="EHN1" s="52"/>
      <c r="EHO1" s="52"/>
      <c r="EHP1" s="52"/>
      <c r="EHQ1" s="52"/>
      <c r="EHR1" s="52"/>
      <c r="EHS1" s="52"/>
      <c r="EHT1" s="52"/>
      <c r="EHU1" s="52"/>
      <c r="EHV1" s="52"/>
      <c r="EHW1" s="52"/>
      <c r="EHX1" s="52"/>
      <c r="EHY1" s="52"/>
      <c r="EHZ1" s="52"/>
      <c r="EIA1" s="52"/>
      <c r="EIB1" s="52"/>
      <c r="EIC1" s="52"/>
      <c r="EID1" s="52"/>
      <c r="EIE1" s="52"/>
      <c r="EIF1" s="52"/>
      <c r="EIG1" s="52"/>
      <c r="EIH1" s="52"/>
      <c r="EII1" s="52"/>
      <c r="EIJ1" s="52"/>
      <c r="EIK1" s="52"/>
      <c r="EIL1" s="52"/>
      <c r="EIM1" s="52"/>
      <c r="EIN1" s="52"/>
      <c r="EIO1" s="52"/>
      <c r="EIP1" s="52"/>
      <c r="EIQ1" s="52"/>
      <c r="EIR1" s="52"/>
      <c r="EIS1" s="52"/>
      <c r="EIT1" s="52"/>
      <c r="EIU1" s="52"/>
      <c r="EIV1" s="52"/>
      <c r="EIW1" s="52"/>
      <c r="EIX1" s="52"/>
      <c r="EIY1" s="52"/>
      <c r="EIZ1" s="52"/>
      <c r="EJA1" s="52"/>
      <c r="EJB1" s="52"/>
      <c r="EJC1" s="52"/>
      <c r="EJD1" s="52"/>
      <c r="EJE1" s="52"/>
      <c r="EJF1" s="52"/>
      <c r="EJG1" s="52"/>
      <c r="EJH1" s="52"/>
      <c r="EJI1" s="52"/>
      <c r="EJJ1" s="52"/>
      <c r="EJK1" s="52"/>
      <c r="EJL1" s="52"/>
      <c r="EJM1" s="52"/>
      <c r="EJN1" s="52"/>
      <c r="EJO1" s="52"/>
      <c r="EJP1" s="52"/>
      <c r="EJQ1" s="52"/>
      <c r="EJR1" s="52"/>
      <c r="EJS1" s="52"/>
      <c r="EJT1" s="52"/>
      <c r="EJU1" s="52"/>
      <c r="EJV1" s="52"/>
      <c r="EJW1" s="52"/>
      <c r="EJX1" s="52"/>
      <c r="EJY1" s="52"/>
      <c r="EJZ1" s="52"/>
      <c r="EKA1" s="52"/>
      <c r="EKB1" s="52"/>
      <c r="EKC1" s="52"/>
      <c r="EKD1" s="52"/>
      <c r="EKE1" s="52"/>
      <c r="EKF1" s="52"/>
      <c r="EKG1" s="52"/>
      <c r="EKH1" s="52"/>
      <c r="EKI1" s="52"/>
      <c r="EKJ1" s="52"/>
      <c r="EKK1" s="52"/>
      <c r="EKL1" s="52"/>
      <c r="EKM1" s="52"/>
      <c r="EKN1" s="52"/>
      <c r="EKO1" s="52"/>
      <c r="EKP1" s="52"/>
      <c r="EKQ1" s="52"/>
      <c r="EKR1" s="52"/>
      <c r="EKS1" s="52"/>
      <c r="EKT1" s="52"/>
      <c r="EKU1" s="52"/>
      <c r="EKV1" s="52"/>
      <c r="EKW1" s="52"/>
      <c r="EKX1" s="52"/>
      <c r="EKY1" s="52"/>
      <c r="EKZ1" s="52"/>
      <c r="ELA1" s="52"/>
      <c r="ELB1" s="52"/>
      <c r="ELC1" s="52"/>
      <c r="ELD1" s="52"/>
      <c r="ELE1" s="52"/>
      <c r="ELF1" s="52"/>
      <c r="ELG1" s="52"/>
      <c r="ELH1" s="52"/>
      <c r="ELI1" s="52"/>
      <c r="ELJ1" s="52"/>
      <c r="ELK1" s="52"/>
      <c r="ELL1" s="52"/>
      <c r="ELM1" s="52"/>
      <c r="ELN1" s="52"/>
      <c r="ELO1" s="52"/>
      <c r="ELP1" s="52"/>
      <c r="ELQ1" s="52"/>
      <c r="ELR1" s="52"/>
      <c r="ELS1" s="52"/>
      <c r="ELT1" s="52"/>
      <c r="ELU1" s="52"/>
      <c r="ELV1" s="52"/>
      <c r="ELW1" s="52"/>
      <c r="ELX1" s="52"/>
      <c r="ELY1" s="52"/>
      <c r="ELZ1" s="52"/>
      <c r="EMA1" s="52"/>
      <c r="EMB1" s="52"/>
      <c r="EMC1" s="52"/>
      <c r="EMD1" s="52"/>
      <c r="EME1" s="52"/>
      <c r="EMF1" s="52"/>
      <c r="EMG1" s="52"/>
      <c r="EMH1" s="52"/>
      <c r="EMI1" s="52"/>
      <c r="EMJ1" s="52"/>
      <c r="EMK1" s="52"/>
      <c r="EML1" s="52"/>
      <c r="EMM1" s="52"/>
      <c r="EMN1" s="52"/>
      <c r="EMO1" s="52"/>
      <c r="EMP1" s="52"/>
      <c r="EMQ1" s="52"/>
      <c r="EMR1" s="52"/>
      <c r="EMS1" s="52"/>
      <c r="EMT1" s="52"/>
      <c r="EMU1" s="52"/>
      <c r="EMV1" s="52"/>
      <c r="EMW1" s="52"/>
      <c r="EMX1" s="52"/>
      <c r="EMY1" s="52"/>
      <c r="EMZ1" s="52"/>
      <c r="ENA1" s="52"/>
      <c r="ENB1" s="52"/>
      <c r="ENC1" s="52"/>
      <c r="END1" s="52"/>
      <c r="ENE1" s="52"/>
      <c r="ENF1" s="52"/>
      <c r="ENG1" s="52"/>
      <c r="ENH1" s="52"/>
      <c r="ENI1" s="52"/>
      <c r="ENJ1" s="52"/>
      <c r="ENK1" s="52"/>
      <c r="ENL1" s="52"/>
      <c r="ENM1" s="52"/>
      <c r="ENN1" s="52"/>
      <c r="ENO1" s="52"/>
      <c r="ENP1" s="52"/>
      <c r="ENQ1" s="52"/>
      <c r="ENR1" s="52"/>
      <c r="ENS1" s="52"/>
      <c r="ENT1" s="52"/>
      <c r="ENU1" s="52"/>
      <c r="ENV1" s="52"/>
      <c r="ENW1" s="52"/>
      <c r="ENX1" s="52"/>
      <c r="ENY1" s="52"/>
      <c r="ENZ1" s="52"/>
      <c r="EOA1" s="52"/>
      <c r="EOB1" s="52"/>
      <c r="EOC1" s="52"/>
      <c r="EOD1" s="52"/>
      <c r="EOE1" s="52"/>
      <c r="EOF1" s="52"/>
      <c r="EOG1" s="52"/>
      <c r="EOH1" s="52"/>
      <c r="EOI1" s="52"/>
      <c r="EOJ1" s="52"/>
      <c r="EOK1" s="52"/>
      <c r="EOL1" s="52"/>
      <c r="EOM1" s="52"/>
      <c r="EON1" s="52"/>
      <c r="EOO1" s="52"/>
      <c r="EOP1" s="52"/>
      <c r="EOQ1" s="52"/>
      <c r="EOR1" s="52"/>
      <c r="EOS1" s="52"/>
      <c r="EOT1" s="52"/>
      <c r="EOU1" s="52"/>
      <c r="EOV1" s="52"/>
      <c r="EOW1" s="52"/>
      <c r="EOX1" s="52"/>
      <c r="EOY1" s="52"/>
      <c r="EOZ1" s="52"/>
      <c r="EPA1" s="52"/>
      <c r="EPB1" s="52"/>
      <c r="EPC1" s="52"/>
      <c r="EPD1" s="52"/>
      <c r="EPE1" s="52"/>
      <c r="EPF1" s="52"/>
      <c r="EPG1" s="52"/>
      <c r="EPH1" s="52"/>
      <c r="EPI1" s="52"/>
      <c r="EPJ1" s="52"/>
      <c r="EPK1" s="52"/>
      <c r="EPL1" s="52"/>
      <c r="EPM1" s="52"/>
      <c r="EPN1" s="52"/>
      <c r="EPO1" s="52"/>
      <c r="EPP1" s="52"/>
      <c r="EPQ1" s="52"/>
      <c r="EPR1" s="52"/>
      <c r="EPS1" s="52"/>
      <c r="EPT1" s="52"/>
      <c r="EPU1" s="52"/>
      <c r="EPV1" s="52"/>
      <c r="EPW1" s="52"/>
      <c r="EPX1" s="52"/>
      <c r="EPY1" s="52"/>
      <c r="EPZ1" s="52"/>
      <c r="EQA1" s="52"/>
      <c r="EQB1" s="52"/>
      <c r="EQC1" s="52"/>
      <c r="EQD1" s="52"/>
      <c r="EQE1" s="52"/>
      <c r="EQF1" s="52"/>
      <c r="EQG1" s="52"/>
      <c r="EQH1" s="52"/>
      <c r="EQI1" s="52"/>
      <c r="EQJ1" s="52"/>
      <c r="EQK1" s="52"/>
      <c r="EQL1" s="52"/>
      <c r="EQM1" s="52"/>
      <c r="EQN1" s="52"/>
      <c r="EQO1" s="52"/>
      <c r="EQP1" s="52"/>
      <c r="EQQ1" s="52"/>
      <c r="EQR1" s="52"/>
      <c r="EQS1" s="52"/>
      <c r="EQT1" s="52"/>
      <c r="EQU1" s="52"/>
      <c r="EQV1" s="52"/>
      <c r="EQW1" s="52"/>
      <c r="EQX1" s="52"/>
      <c r="EQY1" s="52"/>
      <c r="EQZ1" s="52"/>
      <c r="ERA1" s="52"/>
      <c r="ERB1" s="52"/>
      <c r="ERC1" s="52"/>
      <c r="ERD1" s="52"/>
      <c r="ERE1" s="52"/>
      <c r="ERF1" s="52"/>
      <c r="ERG1" s="52"/>
      <c r="ERH1" s="52"/>
      <c r="ERI1" s="52"/>
      <c r="ERJ1" s="52"/>
      <c r="ERK1" s="52"/>
      <c r="ERL1" s="52"/>
      <c r="ERM1" s="52"/>
      <c r="ERN1" s="52"/>
      <c r="ERO1" s="52"/>
      <c r="ERP1" s="52"/>
      <c r="ERQ1" s="52"/>
      <c r="ERR1" s="52"/>
      <c r="ERS1" s="52"/>
      <c r="ERT1" s="52"/>
      <c r="ERU1" s="52"/>
      <c r="ERV1" s="52"/>
      <c r="ERW1" s="52"/>
      <c r="ERX1" s="52"/>
      <c r="ERY1" s="52"/>
      <c r="ERZ1" s="52"/>
      <c r="ESA1" s="52"/>
      <c r="ESB1" s="52"/>
      <c r="ESC1" s="52"/>
      <c r="ESD1" s="52"/>
      <c r="ESE1" s="52"/>
      <c r="ESF1" s="52"/>
      <c r="ESG1" s="52"/>
      <c r="ESH1" s="52"/>
      <c r="ESI1" s="52"/>
      <c r="ESJ1" s="52"/>
      <c r="ESK1" s="52"/>
      <c r="ESL1" s="52"/>
      <c r="ESM1" s="52"/>
      <c r="ESN1" s="52"/>
      <c r="ESO1" s="52"/>
      <c r="ESP1" s="52"/>
      <c r="ESQ1" s="52"/>
      <c r="ESR1" s="52"/>
      <c r="ESS1" s="52"/>
      <c r="EST1" s="52"/>
      <c r="ESU1" s="52"/>
      <c r="ESV1" s="52"/>
      <c r="ESW1" s="52"/>
      <c r="ESX1" s="52"/>
      <c r="ESY1" s="52"/>
      <c r="ESZ1" s="52"/>
      <c r="ETA1" s="52"/>
      <c r="ETB1" s="52"/>
      <c r="ETC1" s="52"/>
      <c r="ETD1" s="52"/>
      <c r="ETE1" s="52"/>
      <c r="ETF1" s="52"/>
      <c r="ETG1" s="52"/>
      <c r="ETH1" s="52"/>
      <c r="ETI1" s="52"/>
      <c r="ETJ1" s="52"/>
      <c r="ETK1" s="52"/>
      <c r="ETL1" s="52"/>
      <c r="ETM1" s="52"/>
      <c r="ETN1" s="52"/>
      <c r="ETO1" s="52"/>
      <c r="ETP1" s="52"/>
      <c r="ETQ1" s="52"/>
      <c r="ETR1" s="52"/>
      <c r="ETS1" s="52"/>
      <c r="ETT1" s="52"/>
      <c r="ETU1" s="52"/>
      <c r="ETV1" s="52"/>
      <c r="ETW1" s="52"/>
      <c r="ETX1" s="52"/>
      <c r="ETY1" s="52"/>
      <c r="ETZ1" s="52"/>
      <c r="EUA1" s="52"/>
      <c r="EUB1" s="52"/>
      <c r="EUC1" s="52"/>
      <c r="EUD1" s="52"/>
      <c r="EUE1" s="52"/>
      <c r="EUF1" s="52"/>
      <c r="EUG1" s="52"/>
      <c r="EUH1" s="52"/>
      <c r="EUI1" s="52"/>
      <c r="EUJ1" s="52"/>
      <c r="EUK1" s="52"/>
      <c r="EUL1" s="52"/>
      <c r="EUM1" s="52"/>
      <c r="EUN1" s="52"/>
      <c r="EUO1" s="52"/>
      <c r="EUP1" s="52"/>
      <c r="EUQ1" s="52"/>
      <c r="EUR1" s="52"/>
      <c r="EUS1" s="52"/>
      <c r="EUT1" s="52"/>
      <c r="EUU1" s="52"/>
      <c r="EUV1" s="52"/>
      <c r="EUW1" s="52"/>
      <c r="EUX1" s="52"/>
      <c r="EUY1" s="52"/>
      <c r="EUZ1" s="52"/>
      <c r="EVA1" s="52"/>
      <c r="EVB1" s="52"/>
      <c r="EVC1" s="52"/>
      <c r="EVD1" s="52"/>
      <c r="EVE1" s="52"/>
      <c r="EVF1" s="52"/>
      <c r="EVG1" s="52"/>
      <c r="EVH1" s="52"/>
      <c r="EVI1" s="52"/>
      <c r="EVJ1" s="52"/>
      <c r="EVK1" s="52"/>
      <c r="EVL1" s="52"/>
      <c r="EVM1" s="52"/>
      <c r="EVN1" s="52"/>
      <c r="EVO1" s="52"/>
      <c r="EVP1" s="52"/>
      <c r="EVQ1" s="52"/>
      <c r="EVR1" s="52"/>
      <c r="EVS1" s="52"/>
      <c r="EVT1" s="52"/>
      <c r="EVU1" s="52"/>
      <c r="EVV1" s="52"/>
      <c r="EVW1" s="52"/>
      <c r="EVX1" s="52"/>
      <c r="EVY1" s="52"/>
      <c r="EVZ1" s="52"/>
      <c r="EWA1" s="52"/>
      <c r="EWB1" s="52"/>
      <c r="EWC1" s="52"/>
      <c r="EWD1" s="52"/>
      <c r="EWE1" s="52"/>
      <c r="EWF1" s="52"/>
      <c r="EWG1" s="52"/>
      <c r="EWH1" s="52"/>
      <c r="EWI1" s="52"/>
      <c r="EWJ1" s="52"/>
      <c r="EWK1" s="52"/>
      <c r="EWL1" s="52"/>
      <c r="EWM1" s="52"/>
      <c r="EWN1" s="52"/>
      <c r="EWO1" s="52"/>
      <c r="EWP1" s="52"/>
      <c r="EWQ1" s="52"/>
      <c r="EWR1" s="52"/>
      <c r="EWS1" s="52"/>
      <c r="EWT1" s="52"/>
      <c r="EWU1" s="52"/>
      <c r="EWV1" s="52"/>
      <c r="EWW1" s="52"/>
      <c r="EWX1" s="52"/>
      <c r="EWY1" s="52"/>
      <c r="EWZ1" s="52"/>
      <c r="EXA1" s="52"/>
      <c r="EXB1" s="52"/>
      <c r="EXC1" s="52"/>
      <c r="EXD1" s="52"/>
      <c r="EXE1" s="52"/>
      <c r="EXF1" s="52"/>
      <c r="EXG1" s="52"/>
      <c r="EXH1" s="52"/>
      <c r="EXI1" s="52"/>
      <c r="EXJ1" s="52"/>
      <c r="EXK1" s="52"/>
      <c r="EXL1" s="52"/>
      <c r="EXM1" s="52"/>
      <c r="EXN1" s="52"/>
      <c r="EXO1" s="52"/>
      <c r="EXP1" s="52"/>
      <c r="EXQ1" s="52"/>
      <c r="EXR1" s="52"/>
      <c r="EXS1" s="52"/>
      <c r="EXT1" s="52"/>
      <c r="EXU1" s="52"/>
      <c r="EXV1" s="52"/>
      <c r="EXW1" s="52"/>
      <c r="EXX1" s="52"/>
      <c r="EXY1" s="52"/>
      <c r="EXZ1" s="52"/>
      <c r="EYA1" s="52"/>
      <c r="EYB1" s="52"/>
      <c r="EYC1" s="52"/>
      <c r="EYD1" s="52"/>
      <c r="EYE1" s="52"/>
      <c r="EYF1" s="52"/>
      <c r="EYG1" s="52"/>
      <c r="EYH1" s="52"/>
      <c r="EYI1" s="52"/>
      <c r="EYJ1" s="52"/>
      <c r="EYK1" s="52"/>
      <c r="EYL1" s="52"/>
      <c r="EYM1" s="52"/>
      <c r="EYN1" s="52"/>
      <c r="EYO1" s="52"/>
      <c r="EYP1" s="52"/>
      <c r="EYQ1" s="52"/>
      <c r="EYR1" s="52"/>
      <c r="EYS1" s="52"/>
      <c r="EYT1" s="52"/>
      <c r="EYU1" s="52"/>
      <c r="EYV1" s="52"/>
      <c r="EYW1" s="52"/>
      <c r="EYX1" s="52"/>
      <c r="EYY1" s="52"/>
      <c r="EYZ1" s="52"/>
      <c r="EZA1" s="52"/>
      <c r="EZB1" s="52"/>
      <c r="EZC1" s="52"/>
      <c r="EZD1" s="52"/>
      <c r="EZE1" s="52"/>
      <c r="EZF1" s="52"/>
      <c r="EZG1" s="52"/>
      <c r="EZH1" s="52"/>
      <c r="EZI1" s="52"/>
      <c r="EZJ1" s="52"/>
      <c r="EZK1" s="52"/>
      <c r="EZL1" s="52"/>
      <c r="EZM1" s="52"/>
      <c r="EZN1" s="52"/>
      <c r="EZO1" s="52"/>
      <c r="EZP1" s="52"/>
      <c r="EZQ1" s="52"/>
      <c r="EZR1" s="52"/>
      <c r="EZS1" s="52"/>
      <c r="EZT1" s="52"/>
      <c r="EZU1" s="52"/>
      <c r="EZV1" s="52"/>
      <c r="EZW1" s="52"/>
      <c r="EZX1" s="52"/>
      <c r="EZY1" s="52"/>
      <c r="EZZ1" s="52"/>
      <c r="FAA1" s="52"/>
      <c r="FAB1" s="52"/>
      <c r="FAC1" s="52"/>
      <c r="FAD1" s="52"/>
      <c r="FAE1" s="52"/>
      <c r="FAF1" s="52"/>
      <c r="FAG1" s="52"/>
      <c r="FAH1" s="52"/>
      <c r="FAI1" s="52"/>
      <c r="FAJ1" s="52"/>
      <c r="FAK1" s="52"/>
      <c r="FAL1" s="52"/>
      <c r="FAM1" s="52"/>
      <c r="FAN1" s="52"/>
      <c r="FAO1" s="52"/>
      <c r="FAP1" s="52"/>
      <c r="FAQ1" s="52"/>
      <c r="FAR1" s="52"/>
      <c r="FAS1" s="52"/>
      <c r="FAT1" s="52"/>
      <c r="FAU1" s="52"/>
      <c r="FAV1" s="52"/>
      <c r="FAW1" s="52"/>
      <c r="FAX1" s="52"/>
      <c r="FAY1" s="52"/>
      <c r="FAZ1" s="52"/>
      <c r="FBA1" s="52"/>
      <c r="FBB1" s="52"/>
      <c r="FBC1" s="52"/>
      <c r="FBD1" s="52"/>
      <c r="FBE1" s="52"/>
      <c r="FBF1" s="52"/>
      <c r="FBG1" s="52"/>
      <c r="FBH1" s="52"/>
      <c r="FBI1" s="52"/>
      <c r="FBJ1" s="52"/>
      <c r="FBK1" s="52"/>
      <c r="FBL1" s="52"/>
      <c r="FBM1" s="52"/>
      <c r="FBN1" s="52"/>
      <c r="FBO1" s="52"/>
      <c r="FBP1" s="52"/>
      <c r="FBQ1" s="52"/>
      <c r="FBR1" s="52"/>
      <c r="FBS1" s="52"/>
      <c r="FBT1" s="52"/>
      <c r="FBU1" s="52"/>
      <c r="FBV1" s="52"/>
      <c r="FBW1" s="52"/>
      <c r="FBX1" s="52"/>
      <c r="FBY1" s="52"/>
      <c r="FBZ1" s="52"/>
      <c r="FCA1" s="52"/>
      <c r="FCB1" s="52"/>
      <c r="FCC1" s="52"/>
      <c r="FCD1" s="52"/>
      <c r="FCE1" s="52"/>
      <c r="FCF1" s="52"/>
      <c r="FCG1" s="52"/>
      <c r="FCH1" s="52"/>
      <c r="FCI1" s="52"/>
      <c r="FCJ1" s="52"/>
      <c r="FCK1" s="52"/>
      <c r="FCL1" s="52"/>
      <c r="FCM1" s="52"/>
      <c r="FCN1" s="52"/>
      <c r="FCO1" s="52"/>
      <c r="FCP1" s="52"/>
      <c r="FCQ1" s="52"/>
      <c r="FCR1" s="52"/>
      <c r="FCS1" s="52"/>
      <c r="FCT1" s="52"/>
      <c r="FCU1" s="52"/>
      <c r="FCV1" s="52"/>
      <c r="FCW1" s="52"/>
      <c r="FCX1" s="52"/>
      <c r="FCY1" s="52"/>
      <c r="FCZ1" s="52"/>
      <c r="FDA1" s="52"/>
      <c r="FDB1" s="52"/>
      <c r="FDC1" s="52"/>
      <c r="FDD1" s="52"/>
      <c r="FDE1" s="52"/>
      <c r="FDF1" s="52"/>
      <c r="FDG1" s="52"/>
      <c r="FDH1" s="52"/>
      <c r="FDI1" s="52"/>
      <c r="FDJ1" s="52"/>
      <c r="FDK1" s="52"/>
      <c r="FDL1" s="52"/>
      <c r="FDM1" s="52"/>
      <c r="FDN1" s="52"/>
      <c r="FDO1" s="52"/>
      <c r="FDP1" s="52"/>
      <c r="FDQ1" s="52"/>
      <c r="FDR1" s="52"/>
      <c r="FDS1" s="52"/>
      <c r="FDT1" s="52"/>
      <c r="FDU1" s="52"/>
      <c r="FDV1" s="52"/>
      <c r="FDW1" s="52"/>
      <c r="FDX1" s="52"/>
      <c r="FDY1" s="52"/>
      <c r="FDZ1" s="52"/>
      <c r="FEA1" s="52"/>
      <c r="FEB1" s="52"/>
      <c r="FEC1" s="52"/>
      <c r="FED1" s="52"/>
      <c r="FEE1" s="52"/>
      <c r="FEF1" s="52"/>
      <c r="FEG1" s="52"/>
      <c r="FEH1" s="52"/>
      <c r="FEI1" s="52"/>
      <c r="FEJ1" s="52"/>
      <c r="FEK1" s="52"/>
      <c r="FEL1" s="52"/>
      <c r="FEM1" s="52"/>
      <c r="FEN1" s="52"/>
      <c r="FEO1" s="52"/>
      <c r="FEP1" s="52"/>
      <c r="FEQ1" s="52"/>
      <c r="FER1" s="52"/>
      <c r="FES1" s="52"/>
      <c r="FET1" s="52"/>
      <c r="FEU1" s="52"/>
      <c r="FEV1" s="52"/>
      <c r="FEW1" s="52"/>
      <c r="FEX1" s="52"/>
      <c r="FEY1" s="52"/>
      <c r="FEZ1" s="52"/>
      <c r="FFA1" s="52"/>
      <c r="FFB1" s="52"/>
      <c r="FFC1" s="52"/>
      <c r="FFD1" s="52"/>
      <c r="FFE1" s="52"/>
      <c r="FFF1" s="52"/>
      <c r="FFG1" s="52"/>
      <c r="FFH1" s="52"/>
      <c r="FFI1" s="52"/>
      <c r="FFJ1" s="52"/>
      <c r="FFK1" s="52"/>
      <c r="FFL1" s="52"/>
      <c r="FFM1" s="52"/>
      <c r="FFN1" s="52"/>
      <c r="FFO1" s="52"/>
      <c r="FFP1" s="52"/>
      <c r="FFQ1" s="52"/>
      <c r="FFR1" s="52"/>
      <c r="FFS1" s="52"/>
      <c r="FFT1" s="52"/>
      <c r="FFU1" s="52"/>
      <c r="FFV1" s="52"/>
      <c r="FFW1" s="52"/>
      <c r="FFX1" s="52"/>
      <c r="FFY1" s="52"/>
      <c r="FFZ1" s="52"/>
      <c r="FGA1" s="52"/>
      <c r="FGB1" s="52"/>
      <c r="FGC1" s="52"/>
      <c r="FGD1" s="52"/>
      <c r="FGE1" s="52"/>
      <c r="FGF1" s="52"/>
      <c r="FGG1" s="52"/>
      <c r="FGH1" s="52"/>
      <c r="FGI1" s="52"/>
      <c r="FGJ1" s="52"/>
      <c r="FGK1" s="52"/>
      <c r="FGL1" s="52"/>
      <c r="FGM1" s="52"/>
      <c r="FGN1" s="52"/>
      <c r="FGO1" s="52"/>
      <c r="FGP1" s="52"/>
      <c r="FGQ1" s="52"/>
      <c r="FGR1" s="52"/>
      <c r="FGS1" s="52"/>
      <c r="FGT1" s="52"/>
      <c r="FGU1" s="52"/>
      <c r="FGV1" s="52"/>
      <c r="FGW1" s="52"/>
      <c r="FGX1" s="52"/>
      <c r="FGY1" s="52"/>
      <c r="FGZ1" s="52"/>
      <c r="FHA1" s="52"/>
      <c r="FHB1" s="52"/>
      <c r="FHC1" s="52"/>
      <c r="FHD1" s="52"/>
      <c r="FHE1" s="52"/>
      <c r="FHF1" s="52"/>
      <c r="FHG1" s="52"/>
      <c r="FHH1" s="52"/>
      <c r="FHI1" s="52"/>
      <c r="FHJ1" s="52"/>
      <c r="FHK1" s="52"/>
      <c r="FHL1" s="52"/>
      <c r="FHM1" s="52"/>
      <c r="FHN1" s="52"/>
      <c r="FHO1" s="52"/>
      <c r="FHP1" s="52"/>
      <c r="FHQ1" s="52"/>
      <c r="FHR1" s="52"/>
      <c r="FHS1" s="52"/>
      <c r="FHT1" s="52"/>
      <c r="FHU1" s="52"/>
      <c r="FHV1" s="52"/>
      <c r="FHW1" s="52"/>
      <c r="FHX1" s="52"/>
      <c r="FHY1" s="52"/>
      <c r="FHZ1" s="52"/>
      <c r="FIA1" s="52"/>
      <c r="FIB1" s="52"/>
      <c r="FIC1" s="52"/>
      <c r="FID1" s="52"/>
      <c r="FIE1" s="52"/>
      <c r="FIF1" s="52"/>
      <c r="FIG1" s="52"/>
      <c r="FIH1" s="52"/>
      <c r="FII1" s="52"/>
      <c r="FIJ1" s="52"/>
      <c r="FIK1" s="52"/>
      <c r="FIL1" s="52"/>
      <c r="FIM1" s="52"/>
      <c r="FIN1" s="52"/>
      <c r="FIO1" s="52"/>
      <c r="FIP1" s="52"/>
      <c r="FIQ1" s="52"/>
      <c r="FIR1" s="52"/>
      <c r="FIS1" s="52"/>
      <c r="FIT1" s="52"/>
      <c r="FIU1" s="52"/>
      <c r="FIV1" s="52"/>
      <c r="FIW1" s="52"/>
      <c r="FIX1" s="52"/>
      <c r="FIY1" s="52"/>
      <c r="FIZ1" s="52"/>
      <c r="FJA1" s="52"/>
      <c r="FJB1" s="52"/>
      <c r="FJC1" s="52"/>
      <c r="FJD1" s="52"/>
      <c r="FJE1" s="52"/>
      <c r="FJF1" s="52"/>
      <c r="FJG1" s="52"/>
      <c r="FJH1" s="52"/>
      <c r="FJI1" s="52"/>
      <c r="FJJ1" s="52"/>
      <c r="FJK1" s="52"/>
      <c r="FJL1" s="52"/>
      <c r="FJM1" s="52"/>
      <c r="FJN1" s="52"/>
      <c r="FJO1" s="52"/>
      <c r="FJP1" s="52"/>
      <c r="FJQ1" s="52"/>
      <c r="FJR1" s="52"/>
      <c r="FJS1" s="52"/>
      <c r="FJT1" s="52"/>
      <c r="FJU1" s="52"/>
      <c r="FJV1" s="52"/>
      <c r="FJW1" s="52"/>
      <c r="FJX1" s="52"/>
      <c r="FJY1" s="52"/>
      <c r="FJZ1" s="52"/>
      <c r="FKA1" s="52"/>
      <c r="FKB1" s="52"/>
      <c r="FKC1" s="52"/>
      <c r="FKD1" s="52"/>
      <c r="FKE1" s="52"/>
      <c r="FKF1" s="52"/>
      <c r="FKG1" s="52"/>
      <c r="FKH1" s="52"/>
      <c r="FKI1" s="52"/>
      <c r="FKJ1" s="52"/>
      <c r="FKK1" s="52"/>
      <c r="FKL1" s="52"/>
      <c r="FKM1" s="52"/>
      <c r="FKN1" s="52"/>
      <c r="FKO1" s="52"/>
      <c r="FKP1" s="52"/>
      <c r="FKQ1" s="52"/>
      <c r="FKR1" s="52"/>
      <c r="FKS1" s="52"/>
      <c r="FKT1" s="52"/>
      <c r="FKU1" s="52"/>
      <c r="FKV1" s="52"/>
      <c r="FKW1" s="52"/>
      <c r="FKX1" s="52"/>
      <c r="FKY1" s="52"/>
      <c r="FKZ1" s="52"/>
      <c r="FLA1" s="52"/>
      <c r="FLB1" s="52"/>
      <c r="FLC1" s="52"/>
      <c r="FLD1" s="52"/>
      <c r="FLE1" s="52"/>
      <c r="FLF1" s="52"/>
      <c r="FLG1" s="52"/>
      <c r="FLH1" s="52"/>
      <c r="FLI1" s="52"/>
      <c r="FLJ1" s="52"/>
      <c r="FLK1" s="52"/>
      <c r="FLL1" s="52"/>
      <c r="FLM1" s="52"/>
      <c r="FLN1" s="52"/>
      <c r="FLO1" s="52"/>
      <c r="FLP1" s="52"/>
      <c r="FLQ1" s="52"/>
      <c r="FLR1" s="52"/>
      <c r="FLS1" s="52"/>
      <c r="FLT1" s="52"/>
      <c r="FLU1" s="52"/>
      <c r="FLV1" s="52"/>
      <c r="FLW1" s="52"/>
      <c r="FLX1" s="52"/>
      <c r="FLY1" s="52"/>
      <c r="FLZ1" s="52"/>
      <c r="FMA1" s="52"/>
      <c r="FMB1" s="52"/>
      <c r="FMC1" s="52"/>
      <c r="FMD1" s="52"/>
      <c r="FME1" s="52"/>
      <c r="FMF1" s="52"/>
      <c r="FMG1" s="52"/>
      <c r="FMH1" s="52"/>
      <c r="FMI1" s="52"/>
      <c r="FMJ1" s="52"/>
      <c r="FMK1" s="52"/>
      <c r="FML1" s="52"/>
      <c r="FMM1" s="52"/>
      <c r="FMN1" s="52"/>
      <c r="FMO1" s="52"/>
      <c r="FMP1" s="52"/>
      <c r="FMQ1" s="52"/>
      <c r="FMR1" s="52"/>
      <c r="FMS1" s="52"/>
      <c r="FMT1" s="52"/>
      <c r="FMU1" s="52"/>
      <c r="FMV1" s="52"/>
      <c r="FMW1" s="52"/>
      <c r="FMX1" s="52"/>
      <c r="FMY1" s="52"/>
      <c r="FMZ1" s="52"/>
      <c r="FNA1" s="52"/>
      <c r="FNB1" s="52"/>
      <c r="FNC1" s="52"/>
      <c r="FND1" s="52"/>
      <c r="FNE1" s="52"/>
      <c r="FNF1" s="52"/>
      <c r="FNG1" s="52"/>
      <c r="FNH1" s="52"/>
      <c r="FNI1" s="52"/>
      <c r="FNJ1" s="52"/>
      <c r="FNK1" s="52"/>
      <c r="FNL1" s="52"/>
      <c r="FNM1" s="52"/>
      <c r="FNN1" s="52"/>
      <c r="FNO1" s="52"/>
      <c r="FNP1" s="52"/>
      <c r="FNQ1" s="52"/>
      <c r="FNR1" s="52"/>
      <c r="FNS1" s="52"/>
      <c r="FNT1" s="52"/>
      <c r="FNU1" s="52"/>
      <c r="FNV1" s="52"/>
      <c r="FNW1" s="52"/>
      <c r="FNX1" s="52"/>
      <c r="FNY1" s="52"/>
      <c r="FNZ1" s="52"/>
      <c r="FOA1" s="52"/>
      <c r="FOB1" s="52"/>
      <c r="FOC1" s="52"/>
      <c r="FOD1" s="52"/>
      <c r="FOE1" s="52"/>
      <c r="FOF1" s="52"/>
      <c r="FOG1" s="52"/>
      <c r="FOH1" s="52"/>
      <c r="FOI1" s="52"/>
      <c r="FOJ1" s="52"/>
      <c r="FOK1" s="52"/>
      <c r="FOL1" s="52"/>
      <c r="FOM1" s="52"/>
      <c r="FON1" s="52"/>
      <c r="FOO1" s="52"/>
      <c r="FOP1" s="52"/>
      <c r="FOQ1" s="52"/>
      <c r="FOR1" s="52"/>
      <c r="FOS1" s="52"/>
      <c r="FOT1" s="52"/>
      <c r="FOU1" s="52"/>
      <c r="FOV1" s="52"/>
      <c r="FOW1" s="52"/>
      <c r="FOX1" s="52"/>
      <c r="FOY1" s="52"/>
      <c r="FOZ1" s="52"/>
      <c r="FPA1" s="52"/>
      <c r="FPB1" s="52"/>
      <c r="FPC1" s="52"/>
      <c r="FPD1" s="52"/>
      <c r="FPE1" s="52"/>
      <c r="FPF1" s="52"/>
      <c r="FPG1" s="52"/>
      <c r="FPH1" s="52"/>
      <c r="FPI1" s="52"/>
      <c r="FPJ1" s="52"/>
      <c r="FPK1" s="52"/>
      <c r="FPL1" s="52"/>
      <c r="FPM1" s="52"/>
      <c r="FPN1" s="52"/>
      <c r="FPO1" s="52"/>
      <c r="FPP1" s="52"/>
      <c r="FPQ1" s="52"/>
      <c r="FPR1" s="52"/>
      <c r="FPS1" s="52"/>
      <c r="FPT1" s="52"/>
      <c r="FPU1" s="52"/>
      <c r="FPV1" s="52"/>
      <c r="FPW1" s="52"/>
      <c r="FPX1" s="52"/>
      <c r="FPY1" s="52"/>
      <c r="FPZ1" s="52"/>
      <c r="FQA1" s="52"/>
      <c r="FQB1" s="52"/>
      <c r="FQC1" s="52"/>
      <c r="FQD1" s="52"/>
      <c r="FQE1" s="52"/>
      <c r="FQF1" s="52"/>
      <c r="FQG1" s="52"/>
      <c r="FQH1" s="52"/>
      <c r="FQI1" s="52"/>
      <c r="FQJ1" s="52"/>
      <c r="FQK1" s="52"/>
      <c r="FQL1" s="52"/>
      <c r="FQM1" s="52"/>
      <c r="FQN1" s="52"/>
      <c r="FQO1" s="52"/>
      <c r="FQP1" s="52"/>
      <c r="FQQ1" s="52"/>
      <c r="FQR1" s="52"/>
      <c r="FQS1" s="52"/>
      <c r="FQT1" s="52"/>
      <c r="FQU1" s="52"/>
      <c r="FQV1" s="52"/>
      <c r="FQW1" s="52"/>
      <c r="FQX1" s="52"/>
      <c r="FQY1" s="52"/>
      <c r="FQZ1" s="52"/>
      <c r="FRA1" s="52"/>
      <c r="FRB1" s="52"/>
      <c r="FRC1" s="52"/>
      <c r="FRD1" s="52"/>
      <c r="FRE1" s="52"/>
      <c r="FRF1" s="52"/>
      <c r="FRG1" s="52"/>
      <c r="FRH1" s="52"/>
      <c r="FRI1" s="52"/>
      <c r="FRJ1" s="52"/>
      <c r="FRK1" s="52"/>
      <c r="FRL1" s="52"/>
      <c r="FRM1" s="52"/>
      <c r="FRN1" s="52"/>
      <c r="FRO1" s="52"/>
      <c r="FRP1" s="52"/>
      <c r="FRQ1" s="52"/>
      <c r="FRR1" s="52"/>
      <c r="FRS1" s="52"/>
      <c r="FRT1" s="52"/>
      <c r="FRU1" s="52"/>
      <c r="FRV1" s="52"/>
      <c r="FRW1" s="52"/>
      <c r="FRX1" s="52"/>
      <c r="FRY1" s="52"/>
      <c r="FRZ1" s="52"/>
      <c r="FSA1" s="52"/>
      <c r="FSB1" s="52"/>
      <c r="FSC1" s="52"/>
      <c r="FSD1" s="52"/>
      <c r="FSE1" s="52"/>
      <c r="FSF1" s="52"/>
      <c r="FSG1" s="52"/>
      <c r="FSH1" s="52"/>
      <c r="FSI1" s="52"/>
      <c r="FSJ1" s="52"/>
      <c r="FSK1" s="52"/>
      <c r="FSL1" s="52"/>
      <c r="FSM1" s="52"/>
      <c r="FSN1" s="52"/>
      <c r="FSO1" s="52"/>
      <c r="FSP1" s="52"/>
      <c r="FSQ1" s="52"/>
      <c r="FSR1" s="52"/>
      <c r="FSS1" s="52"/>
      <c r="FST1" s="52"/>
      <c r="FSU1" s="52"/>
      <c r="FSV1" s="52"/>
      <c r="FSW1" s="52"/>
      <c r="FSX1" s="52"/>
      <c r="FSY1" s="52"/>
      <c r="FSZ1" s="52"/>
      <c r="FTA1" s="52"/>
      <c r="FTB1" s="52"/>
      <c r="FTC1" s="52"/>
      <c r="FTD1" s="52"/>
      <c r="FTE1" s="52"/>
      <c r="FTF1" s="52"/>
      <c r="FTG1" s="52"/>
      <c r="FTH1" s="52"/>
      <c r="FTI1" s="52"/>
      <c r="FTJ1" s="52"/>
      <c r="FTK1" s="52"/>
      <c r="FTL1" s="52"/>
      <c r="FTM1" s="52"/>
      <c r="FTN1" s="52"/>
      <c r="FTO1" s="52"/>
      <c r="FTP1" s="52"/>
      <c r="FTQ1" s="52"/>
      <c r="FTR1" s="52"/>
      <c r="FTS1" s="52"/>
      <c r="FTT1" s="52"/>
      <c r="FTU1" s="52"/>
      <c r="FTV1" s="52"/>
      <c r="FTW1" s="52"/>
      <c r="FTX1" s="52"/>
      <c r="FTY1" s="52"/>
      <c r="FTZ1" s="52"/>
      <c r="FUA1" s="52"/>
      <c r="FUB1" s="52"/>
      <c r="FUC1" s="52"/>
      <c r="FUD1" s="52"/>
      <c r="FUE1" s="52"/>
      <c r="FUF1" s="52"/>
      <c r="FUG1" s="52"/>
      <c r="FUH1" s="52"/>
      <c r="FUI1" s="52"/>
      <c r="FUJ1" s="52"/>
      <c r="FUK1" s="52"/>
      <c r="FUL1" s="52"/>
      <c r="FUM1" s="52"/>
      <c r="FUN1" s="52"/>
      <c r="FUO1" s="52"/>
      <c r="FUP1" s="52"/>
      <c r="FUQ1" s="52"/>
      <c r="FUR1" s="52"/>
      <c r="FUS1" s="52"/>
      <c r="FUT1" s="52"/>
      <c r="FUU1" s="52"/>
      <c r="FUV1" s="52"/>
      <c r="FUW1" s="52"/>
      <c r="FUX1" s="52"/>
      <c r="FUY1" s="52"/>
      <c r="FUZ1" s="52"/>
      <c r="FVA1" s="52"/>
      <c r="FVB1" s="52"/>
      <c r="FVC1" s="52"/>
      <c r="FVD1" s="52"/>
      <c r="FVE1" s="52"/>
      <c r="FVF1" s="52"/>
      <c r="FVG1" s="52"/>
      <c r="FVH1" s="52"/>
      <c r="FVI1" s="52"/>
      <c r="FVJ1" s="52"/>
      <c r="FVK1" s="52"/>
      <c r="FVL1" s="52"/>
      <c r="FVM1" s="52"/>
      <c r="FVN1" s="52"/>
      <c r="FVO1" s="52"/>
      <c r="FVP1" s="52"/>
      <c r="FVQ1" s="52"/>
      <c r="FVR1" s="52"/>
      <c r="FVS1" s="52"/>
      <c r="FVT1" s="52"/>
      <c r="FVU1" s="52"/>
      <c r="FVV1" s="52"/>
      <c r="FVW1" s="52"/>
      <c r="FVX1" s="52"/>
      <c r="FVY1" s="52"/>
      <c r="FVZ1" s="52"/>
      <c r="FWA1" s="52"/>
      <c r="FWB1" s="52"/>
      <c r="FWC1" s="52"/>
      <c r="FWD1" s="52"/>
      <c r="FWE1" s="52"/>
      <c r="FWF1" s="52"/>
      <c r="FWG1" s="52"/>
      <c r="FWH1" s="52"/>
      <c r="FWI1" s="52"/>
      <c r="FWJ1" s="52"/>
      <c r="FWK1" s="52"/>
      <c r="FWL1" s="52"/>
      <c r="FWM1" s="52"/>
      <c r="FWN1" s="52"/>
      <c r="FWO1" s="52"/>
      <c r="FWP1" s="52"/>
      <c r="FWQ1" s="52"/>
      <c r="FWR1" s="52"/>
      <c r="FWS1" s="52"/>
      <c r="FWT1" s="52"/>
      <c r="FWU1" s="52"/>
      <c r="FWV1" s="52"/>
      <c r="FWW1" s="52"/>
      <c r="FWX1" s="52"/>
      <c r="FWY1" s="52"/>
      <c r="FWZ1" s="52"/>
      <c r="FXA1" s="52"/>
      <c r="FXB1" s="52"/>
      <c r="FXC1" s="52"/>
      <c r="FXD1" s="52"/>
      <c r="FXE1" s="52"/>
      <c r="FXF1" s="52"/>
      <c r="FXG1" s="52"/>
      <c r="FXH1" s="52"/>
      <c r="FXI1" s="52"/>
      <c r="FXJ1" s="52"/>
      <c r="FXK1" s="52"/>
      <c r="FXL1" s="52"/>
      <c r="FXM1" s="52"/>
      <c r="FXN1" s="52"/>
      <c r="FXO1" s="52"/>
      <c r="FXP1" s="52"/>
      <c r="FXQ1" s="52"/>
      <c r="FXR1" s="52"/>
      <c r="FXS1" s="52"/>
      <c r="FXT1" s="52"/>
      <c r="FXU1" s="52"/>
      <c r="FXV1" s="52"/>
      <c r="FXW1" s="52"/>
      <c r="FXX1" s="52"/>
      <c r="FXY1" s="52"/>
      <c r="FXZ1" s="52"/>
      <c r="FYA1" s="52"/>
      <c r="FYB1" s="52"/>
      <c r="FYC1" s="52"/>
      <c r="FYD1" s="52"/>
      <c r="FYE1" s="52"/>
      <c r="FYF1" s="52"/>
      <c r="FYG1" s="52"/>
      <c r="FYH1" s="52"/>
      <c r="FYI1" s="52"/>
      <c r="FYJ1" s="52"/>
      <c r="FYK1" s="52"/>
      <c r="FYL1" s="52"/>
      <c r="FYM1" s="52"/>
      <c r="FYN1" s="52"/>
      <c r="FYO1" s="52"/>
      <c r="FYP1" s="52"/>
      <c r="FYQ1" s="52"/>
      <c r="FYR1" s="52"/>
      <c r="FYS1" s="52"/>
      <c r="FYT1" s="52"/>
      <c r="FYU1" s="52"/>
      <c r="FYV1" s="52"/>
      <c r="FYW1" s="52"/>
      <c r="FYX1" s="52"/>
      <c r="FYY1" s="52"/>
      <c r="FYZ1" s="52"/>
      <c r="FZA1" s="52"/>
      <c r="FZB1" s="52"/>
      <c r="FZC1" s="52"/>
      <c r="FZD1" s="52"/>
      <c r="FZE1" s="52"/>
      <c r="FZF1" s="52"/>
      <c r="FZG1" s="52"/>
      <c r="FZH1" s="52"/>
      <c r="FZI1" s="52"/>
      <c r="FZJ1" s="52"/>
      <c r="FZK1" s="52"/>
      <c r="FZL1" s="52"/>
      <c r="FZM1" s="52"/>
      <c r="FZN1" s="52"/>
      <c r="FZO1" s="52"/>
      <c r="FZP1" s="52"/>
      <c r="FZQ1" s="52"/>
      <c r="FZR1" s="52"/>
      <c r="FZS1" s="52"/>
      <c r="FZT1" s="52"/>
      <c r="FZU1" s="52"/>
      <c r="FZV1" s="52"/>
      <c r="FZW1" s="52"/>
      <c r="FZX1" s="52"/>
      <c r="FZY1" s="52"/>
      <c r="FZZ1" s="52"/>
      <c r="GAA1" s="52"/>
      <c r="GAB1" s="52"/>
      <c r="GAC1" s="52"/>
      <c r="GAD1" s="52"/>
      <c r="GAE1" s="52"/>
      <c r="GAF1" s="52"/>
      <c r="GAG1" s="52"/>
      <c r="GAH1" s="52"/>
      <c r="GAI1" s="52"/>
      <c r="GAJ1" s="52"/>
      <c r="GAK1" s="52"/>
      <c r="GAL1" s="52"/>
      <c r="GAM1" s="52"/>
      <c r="GAN1" s="52"/>
      <c r="GAO1" s="52"/>
      <c r="GAP1" s="52"/>
      <c r="GAQ1" s="52"/>
      <c r="GAR1" s="52"/>
      <c r="GAS1" s="52"/>
      <c r="GAT1" s="52"/>
      <c r="GAU1" s="52"/>
      <c r="GAV1" s="52"/>
      <c r="GAW1" s="52"/>
      <c r="GAX1" s="52"/>
      <c r="GAY1" s="52"/>
      <c r="GAZ1" s="52"/>
      <c r="GBA1" s="52"/>
      <c r="GBB1" s="52"/>
      <c r="GBC1" s="52"/>
      <c r="GBD1" s="52"/>
      <c r="GBE1" s="52"/>
      <c r="GBF1" s="52"/>
      <c r="GBG1" s="52"/>
      <c r="GBH1" s="52"/>
      <c r="GBI1" s="52"/>
      <c r="GBJ1" s="52"/>
      <c r="GBK1" s="52"/>
      <c r="GBL1" s="52"/>
      <c r="GBM1" s="52"/>
      <c r="GBN1" s="52"/>
      <c r="GBO1" s="52"/>
      <c r="GBP1" s="52"/>
      <c r="GBQ1" s="52"/>
      <c r="GBR1" s="52"/>
      <c r="GBS1" s="52"/>
      <c r="GBT1" s="52"/>
      <c r="GBU1" s="52"/>
      <c r="GBV1" s="52"/>
      <c r="GBW1" s="52"/>
      <c r="GBX1" s="52"/>
      <c r="GBY1" s="52"/>
      <c r="GBZ1" s="52"/>
      <c r="GCA1" s="52"/>
      <c r="GCB1" s="52"/>
      <c r="GCC1" s="52"/>
      <c r="GCD1" s="52"/>
      <c r="GCE1" s="52"/>
      <c r="GCF1" s="52"/>
      <c r="GCG1" s="52"/>
      <c r="GCH1" s="52"/>
      <c r="GCI1" s="52"/>
      <c r="GCJ1" s="52"/>
      <c r="GCK1" s="52"/>
      <c r="GCL1" s="52"/>
      <c r="GCM1" s="52"/>
      <c r="GCN1" s="52"/>
      <c r="GCO1" s="52"/>
      <c r="GCP1" s="52"/>
      <c r="GCQ1" s="52"/>
      <c r="GCR1" s="52"/>
      <c r="GCS1" s="52"/>
      <c r="GCT1" s="52"/>
      <c r="GCU1" s="52"/>
      <c r="GCV1" s="52"/>
      <c r="GCW1" s="52"/>
      <c r="GCX1" s="52"/>
      <c r="GCY1" s="52"/>
      <c r="GCZ1" s="52"/>
      <c r="GDA1" s="52"/>
      <c r="GDB1" s="52"/>
      <c r="GDC1" s="52"/>
      <c r="GDD1" s="52"/>
      <c r="GDE1" s="52"/>
      <c r="GDF1" s="52"/>
      <c r="GDG1" s="52"/>
      <c r="GDH1" s="52"/>
      <c r="GDI1" s="52"/>
      <c r="GDJ1" s="52"/>
      <c r="GDK1" s="52"/>
      <c r="GDL1" s="52"/>
      <c r="GDM1" s="52"/>
      <c r="GDN1" s="52"/>
      <c r="GDO1" s="52"/>
      <c r="GDP1" s="52"/>
      <c r="GDQ1" s="52"/>
      <c r="GDR1" s="52"/>
      <c r="GDS1" s="52"/>
      <c r="GDT1" s="52"/>
      <c r="GDU1" s="52"/>
      <c r="GDV1" s="52"/>
      <c r="GDW1" s="52"/>
      <c r="GDX1" s="52"/>
      <c r="GDY1" s="52"/>
      <c r="GDZ1" s="52"/>
      <c r="GEA1" s="52"/>
      <c r="GEB1" s="52"/>
      <c r="GEC1" s="52"/>
      <c r="GED1" s="52"/>
      <c r="GEE1" s="52"/>
      <c r="GEF1" s="52"/>
      <c r="GEG1" s="52"/>
      <c r="GEH1" s="52"/>
      <c r="GEI1" s="52"/>
      <c r="GEJ1" s="52"/>
      <c r="GEK1" s="52"/>
      <c r="GEL1" s="52"/>
      <c r="GEM1" s="52"/>
      <c r="GEN1" s="52"/>
      <c r="GEO1" s="52"/>
      <c r="GEP1" s="52"/>
      <c r="GEQ1" s="52"/>
      <c r="GER1" s="52"/>
      <c r="GES1" s="52"/>
      <c r="GET1" s="52"/>
      <c r="GEU1" s="52"/>
      <c r="GEV1" s="52"/>
      <c r="GEW1" s="52"/>
      <c r="GEX1" s="52"/>
      <c r="GEY1" s="52"/>
      <c r="GEZ1" s="52"/>
      <c r="GFA1" s="52"/>
      <c r="GFB1" s="52"/>
      <c r="GFC1" s="52"/>
      <c r="GFD1" s="52"/>
      <c r="GFE1" s="52"/>
      <c r="GFF1" s="52"/>
      <c r="GFG1" s="52"/>
      <c r="GFH1" s="52"/>
      <c r="GFI1" s="52"/>
      <c r="GFJ1" s="52"/>
      <c r="GFK1" s="52"/>
      <c r="GFL1" s="52"/>
      <c r="GFM1" s="52"/>
      <c r="GFN1" s="52"/>
      <c r="GFO1" s="52"/>
      <c r="GFP1" s="52"/>
      <c r="GFQ1" s="52"/>
      <c r="GFR1" s="52"/>
      <c r="GFS1" s="52"/>
      <c r="GFT1" s="52"/>
      <c r="GFU1" s="52"/>
      <c r="GFV1" s="52"/>
      <c r="GFW1" s="52"/>
      <c r="GFX1" s="52"/>
      <c r="GFY1" s="52"/>
      <c r="GFZ1" s="52"/>
      <c r="GGA1" s="52"/>
      <c r="GGB1" s="52"/>
      <c r="GGC1" s="52"/>
      <c r="GGD1" s="52"/>
      <c r="GGE1" s="52"/>
      <c r="GGF1" s="52"/>
      <c r="GGG1" s="52"/>
      <c r="GGH1" s="52"/>
      <c r="GGI1" s="52"/>
      <c r="GGJ1" s="52"/>
      <c r="GGK1" s="52"/>
      <c r="GGL1" s="52"/>
      <c r="GGM1" s="52"/>
      <c r="GGN1" s="52"/>
      <c r="GGO1" s="52"/>
      <c r="GGP1" s="52"/>
      <c r="GGQ1" s="52"/>
      <c r="GGR1" s="52"/>
      <c r="GGS1" s="52"/>
      <c r="GGT1" s="52"/>
      <c r="GGU1" s="52"/>
      <c r="GGV1" s="52"/>
      <c r="GGW1" s="52"/>
      <c r="GGX1" s="52"/>
      <c r="GGY1" s="52"/>
      <c r="GGZ1" s="52"/>
      <c r="GHA1" s="52"/>
      <c r="GHB1" s="52"/>
      <c r="GHC1" s="52"/>
      <c r="GHD1" s="52"/>
      <c r="GHE1" s="52"/>
      <c r="GHF1" s="52"/>
      <c r="GHG1" s="52"/>
      <c r="GHH1" s="52"/>
      <c r="GHI1" s="52"/>
      <c r="GHJ1" s="52"/>
      <c r="GHK1" s="52"/>
      <c r="GHL1" s="52"/>
      <c r="GHM1" s="52"/>
      <c r="GHN1" s="52"/>
      <c r="GHO1" s="52"/>
      <c r="GHP1" s="52"/>
      <c r="GHQ1" s="52"/>
      <c r="GHR1" s="52"/>
      <c r="GHS1" s="52"/>
      <c r="GHT1" s="52"/>
      <c r="GHU1" s="52"/>
      <c r="GHV1" s="52"/>
      <c r="GHW1" s="52"/>
      <c r="GHX1" s="52"/>
      <c r="GHY1" s="52"/>
      <c r="GHZ1" s="52"/>
      <c r="GIA1" s="52"/>
      <c r="GIB1" s="52"/>
      <c r="GIC1" s="52"/>
      <c r="GID1" s="52"/>
      <c r="GIE1" s="52"/>
      <c r="GIF1" s="52"/>
      <c r="GIG1" s="52"/>
      <c r="GIH1" s="52"/>
      <c r="GII1" s="52"/>
      <c r="GIJ1" s="52"/>
      <c r="GIK1" s="52"/>
      <c r="GIL1" s="52"/>
      <c r="GIM1" s="52"/>
      <c r="GIN1" s="52"/>
      <c r="GIO1" s="52"/>
      <c r="GIP1" s="52"/>
      <c r="GIQ1" s="52"/>
      <c r="GIR1" s="52"/>
      <c r="GIS1" s="52"/>
      <c r="GIT1" s="52"/>
      <c r="GIU1" s="52"/>
      <c r="GIV1" s="52"/>
      <c r="GIW1" s="52"/>
      <c r="GIX1" s="52"/>
      <c r="GIY1" s="52"/>
      <c r="GIZ1" s="52"/>
      <c r="GJA1" s="52"/>
      <c r="GJB1" s="52"/>
      <c r="GJC1" s="52"/>
      <c r="GJD1" s="52"/>
      <c r="GJE1" s="52"/>
      <c r="GJF1" s="52"/>
      <c r="GJG1" s="52"/>
      <c r="GJH1" s="52"/>
      <c r="GJI1" s="52"/>
      <c r="GJJ1" s="52"/>
      <c r="GJK1" s="52"/>
      <c r="GJL1" s="52"/>
      <c r="GJM1" s="52"/>
      <c r="GJN1" s="52"/>
      <c r="GJO1" s="52"/>
      <c r="GJP1" s="52"/>
      <c r="GJQ1" s="52"/>
      <c r="GJR1" s="52"/>
      <c r="GJS1" s="52"/>
      <c r="GJT1" s="52"/>
      <c r="GJU1" s="52"/>
      <c r="GJV1" s="52"/>
      <c r="GJW1" s="52"/>
      <c r="GJX1" s="52"/>
      <c r="GJY1" s="52"/>
      <c r="GJZ1" s="52"/>
      <c r="GKA1" s="52"/>
      <c r="GKB1" s="52"/>
      <c r="GKC1" s="52"/>
      <c r="GKD1" s="52"/>
      <c r="GKE1" s="52"/>
      <c r="GKF1" s="52"/>
      <c r="GKG1" s="52"/>
      <c r="GKH1" s="52"/>
      <c r="GKI1" s="52"/>
      <c r="GKJ1" s="52"/>
      <c r="GKK1" s="52"/>
      <c r="GKL1" s="52"/>
      <c r="GKM1" s="52"/>
      <c r="GKN1" s="52"/>
      <c r="GKO1" s="52"/>
      <c r="GKP1" s="52"/>
      <c r="GKQ1" s="52"/>
      <c r="GKR1" s="52"/>
      <c r="GKS1" s="52"/>
      <c r="GKT1" s="52"/>
      <c r="GKU1" s="52"/>
      <c r="GKV1" s="52"/>
      <c r="GKW1" s="52"/>
      <c r="GKX1" s="52"/>
      <c r="GKY1" s="52"/>
      <c r="GKZ1" s="52"/>
      <c r="GLA1" s="52"/>
      <c r="GLB1" s="52"/>
      <c r="GLC1" s="52"/>
      <c r="GLD1" s="52"/>
      <c r="GLE1" s="52"/>
      <c r="GLF1" s="52"/>
      <c r="GLG1" s="52"/>
      <c r="GLH1" s="52"/>
      <c r="GLI1" s="52"/>
      <c r="GLJ1" s="52"/>
      <c r="GLK1" s="52"/>
      <c r="GLL1" s="52"/>
      <c r="GLM1" s="52"/>
      <c r="GLN1" s="52"/>
      <c r="GLO1" s="52"/>
      <c r="GLP1" s="52"/>
      <c r="GLQ1" s="52"/>
      <c r="GLR1" s="52"/>
      <c r="GLS1" s="52"/>
      <c r="GLT1" s="52"/>
      <c r="GLU1" s="52"/>
      <c r="GLV1" s="52"/>
      <c r="GLW1" s="52"/>
      <c r="GLX1" s="52"/>
      <c r="GLY1" s="52"/>
      <c r="GLZ1" s="52"/>
      <c r="GMA1" s="52"/>
      <c r="GMB1" s="52"/>
      <c r="GMC1" s="52"/>
      <c r="GMD1" s="52"/>
      <c r="GME1" s="52"/>
      <c r="GMF1" s="52"/>
      <c r="GMG1" s="52"/>
      <c r="GMH1" s="52"/>
      <c r="GMI1" s="52"/>
      <c r="GMJ1" s="52"/>
      <c r="GMK1" s="52"/>
      <c r="GML1" s="52"/>
      <c r="GMM1" s="52"/>
      <c r="GMN1" s="52"/>
      <c r="GMO1" s="52"/>
      <c r="GMP1" s="52"/>
      <c r="GMQ1" s="52"/>
      <c r="GMR1" s="52"/>
      <c r="GMS1" s="52"/>
      <c r="GMT1" s="52"/>
      <c r="GMU1" s="52"/>
      <c r="GMV1" s="52"/>
      <c r="GMW1" s="52"/>
      <c r="GMX1" s="52"/>
      <c r="GMY1" s="52"/>
      <c r="GMZ1" s="52"/>
      <c r="GNA1" s="52"/>
      <c r="GNB1" s="52"/>
      <c r="GNC1" s="52"/>
      <c r="GND1" s="52"/>
      <c r="GNE1" s="52"/>
      <c r="GNF1" s="52"/>
      <c r="GNG1" s="52"/>
      <c r="GNH1" s="52"/>
      <c r="GNI1" s="52"/>
      <c r="GNJ1" s="52"/>
      <c r="GNK1" s="52"/>
      <c r="GNL1" s="52"/>
      <c r="GNM1" s="52"/>
      <c r="GNN1" s="52"/>
      <c r="GNO1" s="52"/>
      <c r="GNP1" s="52"/>
      <c r="GNQ1" s="52"/>
      <c r="GNR1" s="52"/>
      <c r="GNS1" s="52"/>
      <c r="GNT1" s="52"/>
      <c r="GNU1" s="52"/>
      <c r="GNV1" s="52"/>
      <c r="GNW1" s="52"/>
      <c r="GNX1" s="52"/>
      <c r="GNY1" s="52"/>
      <c r="GNZ1" s="52"/>
      <c r="GOA1" s="52"/>
      <c r="GOB1" s="52"/>
      <c r="GOC1" s="52"/>
      <c r="GOD1" s="52"/>
      <c r="GOE1" s="52"/>
      <c r="GOF1" s="52"/>
      <c r="GOG1" s="52"/>
      <c r="GOH1" s="52"/>
      <c r="GOI1" s="52"/>
      <c r="GOJ1" s="52"/>
      <c r="GOK1" s="52"/>
      <c r="GOL1" s="52"/>
      <c r="GOM1" s="52"/>
      <c r="GON1" s="52"/>
      <c r="GOO1" s="52"/>
      <c r="GOP1" s="52"/>
      <c r="GOQ1" s="52"/>
      <c r="GOR1" s="52"/>
      <c r="GOS1" s="52"/>
      <c r="GOT1" s="52"/>
      <c r="GOU1" s="52"/>
      <c r="GOV1" s="52"/>
      <c r="GOW1" s="52"/>
      <c r="GOX1" s="52"/>
      <c r="GOY1" s="52"/>
      <c r="GOZ1" s="52"/>
      <c r="GPA1" s="52"/>
      <c r="GPB1" s="52"/>
      <c r="GPC1" s="52"/>
      <c r="GPD1" s="52"/>
      <c r="GPE1" s="52"/>
      <c r="GPF1" s="52"/>
      <c r="GPG1" s="52"/>
      <c r="GPH1" s="52"/>
      <c r="GPI1" s="52"/>
      <c r="GPJ1" s="52"/>
      <c r="GPK1" s="52"/>
      <c r="GPL1" s="52"/>
      <c r="GPM1" s="52"/>
      <c r="GPN1" s="52"/>
      <c r="GPO1" s="52"/>
      <c r="GPP1" s="52"/>
      <c r="GPQ1" s="52"/>
      <c r="GPR1" s="52"/>
      <c r="GPS1" s="52"/>
      <c r="GPT1" s="52"/>
      <c r="GPU1" s="52"/>
      <c r="GPV1" s="52"/>
      <c r="GPW1" s="52"/>
      <c r="GPX1" s="52"/>
      <c r="GPY1" s="52"/>
      <c r="GPZ1" s="52"/>
      <c r="GQA1" s="52"/>
      <c r="GQB1" s="52"/>
      <c r="GQC1" s="52"/>
      <c r="GQD1" s="52"/>
      <c r="GQE1" s="52"/>
      <c r="GQF1" s="52"/>
      <c r="GQG1" s="52"/>
      <c r="GQH1" s="52"/>
      <c r="GQI1" s="52"/>
      <c r="GQJ1" s="52"/>
      <c r="GQK1" s="52"/>
      <c r="GQL1" s="52"/>
      <c r="GQM1" s="52"/>
      <c r="GQN1" s="52"/>
      <c r="GQO1" s="52"/>
      <c r="GQP1" s="52"/>
      <c r="GQQ1" s="52"/>
      <c r="GQR1" s="52"/>
      <c r="GQS1" s="52"/>
      <c r="GQT1" s="52"/>
      <c r="GQU1" s="52"/>
      <c r="GQV1" s="52"/>
      <c r="GQW1" s="52"/>
      <c r="GQX1" s="52"/>
      <c r="GQY1" s="52"/>
      <c r="GQZ1" s="52"/>
      <c r="GRA1" s="52"/>
      <c r="GRB1" s="52"/>
      <c r="GRC1" s="52"/>
      <c r="GRD1" s="52"/>
      <c r="GRE1" s="52"/>
      <c r="GRF1" s="52"/>
      <c r="GRG1" s="52"/>
      <c r="GRH1" s="52"/>
      <c r="GRI1" s="52"/>
      <c r="GRJ1" s="52"/>
      <c r="GRK1" s="52"/>
      <c r="GRL1" s="52"/>
      <c r="GRM1" s="52"/>
      <c r="GRN1" s="52"/>
      <c r="GRO1" s="52"/>
      <c r="GRP1" s="52"/>
      <c r="GRQ1" s="52"/>
      <c r="GRR1" s="52"/>
      <c r="GRS1" s="52"/>
      <c r="GRT1" s="52"/>
      <c r="GRU1" s="52"/>
      <c r="GRV1" s="52"/>
      <c r="GRW1" s="52"/>
      <c r="GRX1" s="52"/>
      <c r="GRY1" s="52"/>
      <c r="GRZ1" s="52"/>
      <c r="GSA1" s="52"/>
      <c r="GSB1" s="52"/>
      <c r="GSC1" s="52"/>
      <c r="GSD1" s="52"/>
      <c r="GSE1" s="52"/>
      <c r="GSF1" s="52"/>
      <c r="GSG1" s="52"/>
      <c r="GSH1" s="52"/>
      <c r="GSI1" s="52"/>
      <c r="GSJ1" s="52"/>
      <c r="GSK1" s="52"/>
      <c r="GSL1" s="52"/>
      <c r="GSM1" s="52"/>
      <c r="GSN1" s="52"/>
      <c r="GSO1" s="52"/>
      <c r="GSP1" s="52"/>
      <c r="GSQ1" s="52"/>
      <c r="GSR1" s="52"/>
      <c r="GSS1" s="52"/>
      <c r="GST1" s="52"/>
      <c r="GSU1" s="52"/>
      <c r="GSV1" s="52"/>
      <c r="GSW1" s="52"/>
      <c r="GSX1" s="52"/>
      <c r="GSY1" s="52"/>
      <c r="GSZ1" s="52"/>
      <c r="GTA1" s="52"/>
      <c r="GTB1" s="52"/>
      <c r="GTC1" s="52"/>
      <c r="GTD1" s="52"/>
      <c r="GTE1" s="52"/>
      <c r="GTF1" s="52"/>
      <c r="GTG1" s="52"/>
      <c r="GTH1" s="52"/>
      <c r="GTI1" s="52"/>
      <c r="GTJ1" s="52"/>
      <c r="GTK1" s="52"/>
      <c r="GTL1" s="52"/>
      <c r="GTM1" s="52"/>
      <c r="GTN1" s="52"/>
      <c r="GTO1" s="52"/>
      <c r="GTP1" s="52"/>
      <c r="GTQ1" s="52"/>
      <c r="GTR1" s="52"/>
      <c r="GTS1" s="52"/>
      <c r="GTT1" s="52"/>
      <c r="GTU1" s="52"/>
      <c r="GTV1" s="52"/>
      <c r="GTW1" s="52"/>
      <c r="GTX1" s="52"/>
      <c r="GTY1" s="52"/>
      <c r="GTZ1" s="52"/>
      <c r="GUA1" s="52"/>
      <c r="GUB1" s="52"/>
      <c r="GUC1" s="52"/>
      <c r="GUD1" s="52"/>
      <c r="GUE1" s="52"/>
      <c r="GUF1" s="52"/>
      <c r="GUG1" s="52"/>
      <c r="GUH1" s="52"/>
      <c r="GUI1" s="52"/>
      <c r="GUJ1" s="52"/>
      <c r="GUK1" s="52"/>
      <c r="GUL1" s="52"/>
      <c r="GUM1" s="52"/>
      <c r="GUN1" s="52"/>
      <c r="GUO1" s="52"/>
      <c r="GUP1" s="52"/>
      <c r="GUQ1" s="52"/>
      <c r="GUR1" s="52"/>
      <c r="GUS1" s="52"/>
      <c r="GUT1" s="52"/>
      <c r="GUU1" s="52"/>
      <c r="GUV1" s="52"/>
      <c r="GUW1" s="52"/>
      <c r="GUX1" s="52"/>
      <c r="GUY1" s="52"/>
      <c r="GUZ1" s="52"/>
      <c r="GVA1" s="52"/>
      <c r="GVB1" s="52"/>
      <c r="GVC1" s="52"/>
      <c r="GVD1" s="52"/>
      <c r="GVE1" s="52"/>
      <c r="GVF1" s="52"/>
      <c r="GVG1" s="52"/>
      <c r="GVH1" s="52"/>
      <c r="GVI1" s="52"/>
      <c r="GVJ1" s="52"/>
      <c r="GVK1" s="52"/>
      <c r="GVL1" s="52"/>
      <c r="GVM1" s="52"/>
      <c r="GVN1" s="52"/>
      <c r="GVO1" s="52"/>
      <c r="GVP1" s="52"/>
      <c r="GVQ1" s="52"/>
      <c r="GVR1" s="52"/>
      <c r="GVS1" s="52"/>
      <c r="GVT1" s="52"/>
      <c r="GVU1" s="52"/>
      <c r="GVV1" s="52"/>
      <c r="GVW1" s="52"/>
      <c r="GVX1" s="52"/>
      <c r="GVY1" s="52"/>
      <c r="GVZ1" s="52"/>
      <c r="GWA1" s="52"/>
      <c r="GWB1" s="52"/>
      <c r="GWC1" s="52"/>
      <c r="GWD1" s="52"/>
      <c r="GWE1" s="52"/>
      <c r="GWF1" s="52"/>
      <c r="GWG1" s="52"/>
      <c r="GWH1" s="52"/>
      <c r="GWI1" s="52"/>
      <c r="GWJ1" s="52"/>
      <c r="GWK1" s="52"/>
      <c r="GWL1" s="52"/>
      <c r="GWM1" s="52"/>
      <c r="GWN1" s="52"/>
      <c r="GWO1" s="52"/>
      <c r="GWP1" s="52"/>
      <c r="GWQ1" s="52"/>
      <c r="GWR1" s="52"/>
      <c r="GWS1" s="52"/>
      <c r="GWT1" s="52"/>
      <c r="GWU1" s="52"/>
      <c r="GWV1" s="52"/>
      <c r="GWW1" s="52"/>
      <c r="GWX1" s="52"/>
      <c r="GWY1" s="52"/>
      <c r="GWZ1" s="52"/>
      <c r="GXA1" s="52"/>
      <c r="GXB1" s="52"/>
      <c r="GXC1" s="52"/>
      <c r="GXD1" s="52"/>
      <c r="GXE1" s="52"/>
      <c r="GXF1" s="52"/>
      <c r="GXG1" s="52"/>
      <c r="GXH1" s="52"/>
      <c r="GXI1" s="52"/>
      <c r="GXJ1" s="52"/>
      <c r="GXK1" s="52"/>
      <c r="GXL1" s="52"/>
      <c r="GXM1" s="52"/>
      <c r="GXN1" s="52"/>
      <c r="GXO1" s="52"/>
      <c r="GXP1" s="52"/>
      <c r="GXQ1" s="52"/>
      <c r="GXR1" s="52"/>
      <c r="GXS1" s="52"/>
      <c r="GXT1" s="52"/>
      <c r="GXU1" s="52"/>
      <c r="GXV1" s="52"/>
      <c r="GXW1" s="52"/>
      <c r="GXX1" s="52"/>
      <c r="GXY1" s="52"/>
      <c r="GXZ1" s="52"/>
      <c r="GYA1" s="52"/>
      <c r="GYB1" s="52"/>
      <c r="GYC1" s="52"/>
      <c r="GYD1" s="52"/>
      <c r="GYE1" s="52"/>
      <c r="GYF1" s="52"/>
      <c r="GYG1" s="52"/>
      <c r="GYH1" s="52"/>
      <c r="GYI1" s="52"/>
      <c r="GYJ1" s="52"/>
      <c r="GYK1" s="52"/>
      <c r="GYL1" s="52"/>
      <c r="GYM1" s="52"/>
      <c r="GYN1" s="52"/>
      <c r="GYO1" s="52"/>
      <c r="GYP1" s="52"/>
      <c r="GYQ1" s="52"/>
      <c r="GYR1" s="52"/>
      <c r="GYS1" s="52"/>
      <c r="GYT1" s="52"/>
      <c r="GYU1" s="52"/>
      <c r="GYV1" s="52"/>
      <c r="GYW1" s="52"/>
      <c r="GYX1" s="52"/>
      <c r="GYY1" s="52"/>
      <c r="GYZ1" s="52"/>
      <c r="GZA1" s="52"/>
      <c r="GZB1" s="52"/>
      <c r="GZC1" s="52"/>
      <c r="GZD1" s="52"/>
      <c r="GZE1" s="52"/>
      <c r="GZF1" s="52"/>
      <c r="GZG1" s="52"/>
      <c r="GZH1" s="52"/>
      <c r="GZI1" s="52"/>
      <c r="GZJ1" s="52"/>
      <c r="GZK1" s="52"/>
      <c r="GZL1" s="52"/>
      <c r="GZM1" s="52"/>
      <c r="GZN1" s="52"/>
      <c r="GZO1" s="52"/>
      <c r="GZP1" s="52"/>
      <c r="GZQ1" s="52"/>
      <c r="GZR1" s="52"/>
      <c r="GZS1" s="52"/>
      <c r="GZT1" s="52"/>
      <c r="GZU1" s="52"/>
      <c r="GZV1" s="52"/>
      <c r="GZW1" s="52"/>
      <c r="GZX1" s="52"/>
      <c r="GZY1" s="52"/>
      <c r="GZZ1" s="52"/>
      <c r="HAA1" s="52"/>
      <c r="HAB1" s="52"/>
      <c r="HAC1" s="52"/>
      <c r="HAD1" s="52"/>
      <c r="HAE1" s="52"/>
      <c r="HAF1" s="52"/>
      <c r="HAG1" s="52"/>
      <c r="HAH1" s="52"/>
      <c r="HAI1" s="52"/>
      <c r="HAJ1" s="52"/>
      <c r="HAK1" s="52"/>
      <c r="HAL1" s="52"/>
      <c r="HAM1" s="52"/>
      <c r="HAN1" s="52"/>
      <c r="HAO1" s="52"/>
      <c r="HAP1" s="52"/>
      <c r="HAQ1" s="52"/>
      <c r="HAR1" s="52"/>
      <c r="HAS1" s="52"/>
      <c r="HAT1" s="52"/>
      <c r="HAU1" s="52"/>
      <c r="HAV1" s="52"/>
      <c r="HAW1" s="52"/>
      <c r="HAX1" s="52"/>
      <c r="HAY1" s="52"/>
      <c r="HAZ1" s="52"/>
      <c r="HBA1" s="52"/>
      <c r="HBB1" s="52"/>
      <c r="HBC1" s="52"/>
      <c r="HBD1" s="52"/>
      <c r="HBE1" s="52"/>
      <c r="HBF1" s="52"/>
      <c r="HBG1" s="52"/>
      <c r="HBH1" s="52"/>
      <c r="HBI1" s="52"/>
      <c r="HBJ1" s="52"/>
      <c r="HBK1" s="52"/>
      <c r="HBL1" s="52"/>
      <c r="HBM1" s="52"/>
      <c r="HBN1" s="52"/>
      <c r="HBO1" s="52"/>
      <c r="HBP1" s="52"/>
      <c r="HBQ1" s="52"/>
      <c r="HBR1" s="52"/>
      <c r="HBS1" s="52"/>
      <c r="HBT1" s="52"/>
      <c r="HBU1" s="52"/>
      <c r="HBV1" s="52"/>
      <c r="HBW1" s="52"/>
      <c r="HBX1" s="52"/>
      <c r="HBY1" s="52"/>
      <c r="HBZ1" s="52"/>
      <c r="HCA1" s="52"/>
      <c r="HCB1" s="52"/>
      <c r="HCC1" s="52"/>
      <c r="HCD1" s="52"/>
      <c r="HCE1" s="52"/>
      <c r="HCF1" s="52"/>
      <c r="HCG1" s="52"/>
      <c r="HCH1" s="52"/>
      <c r="HCI1" s="52"/>
      <c r="HCJ1" s="52"/>
      <c r="HCK1" s="52"/>
      <c r="HCL1" s="52"/>
      <c r="HCM1" s="52"/>
      <c r="HCN1" s="52"/>
      <c r="HCO1" s="52"/>
      <c r="HCP1" s="52"/>
      <c r="HCQ1" s="52"/>
      <c r="HCR1" s="52"/>
      <c r="HCS1" s="52"/>
      <c r="HCT1" s="52"/>
      <c r="HCU1" s="52"/>
      <c r="HCV1" s="52"/>
      <c r="HCW1" s="52"/>
      <c r="HCX1" s="52"/>
      <c r="HCY1" s="52"/>
      <c r="HCZ1" s="52"/>
      <c r="HDA1" s="52"/>
      <c r="HDB1" s="52"/>
      <c r="HDC1" s="52"/>
      <c r="HDD1" s="52"/>
      <c r="HDE1" s="52"/>
      <c r="HDF1" s="52"/>
      <c r="HDG1" s="52"/>
      <c r="HDH1" s="52"/>
      <c r="HDI1" s="52"/>
      <c r="HDJ1" s="52"/>
      <c r="HDK1" s="52"/>
      <c r="HDL1" s="52"/>
      <c r="HDM1" s="52"/>
      <c r="HDN1" s="52"/>
      <c r="HDO1" s="52"/>
      <c r="HDP1" s="52"/>
      <c r="HDQ1" s="52"/>
      <c r="HDR1" s="52"/>
      <c r="HDS1" s="52"/>
      <c r="HDT1" s="52"/>
      <c r="HDU1" s="52"/>
      <c r="HDV1" s="52"/>
      <c r="HDW1" s="52"/>
      <c r="HDX1" s="52"/>
      <c r="HDY1" s="52"/>
      <c r="HDZ1" s="52"/>
      <c r="HEA1" s="52"/>
      <c r="HEB1" s="52"/>
      <c r="HEC1" s="52"/>
      <c r="HED1" s="52"/>
      <c r="HEE1" s="52"/>
      <c r="HEF1" s="52"/>
      <c r="HEG1" s="52"/>
      <c r="HEH1" s="52"/>
      <c r="HEI1" s="52"/>
      <c r="HEJ1" s="52"/>
      <c r="HEK1" s="52"/>
      <c r="HEL1" s="52"/>
      <c r="HEM1" s="52"/>
      <c r="HEN1" s="52"/>
      <c r="HEO1" s="52"/>
      <c r="HEP1" s="52"/>
      <c r="HEQ1" s="52"/>
      <c r="HER1" s="52"/>
      <c r="HES1" s="52"/>
      <c r="HET1" s="52"/>
      <c r="HEU1" s="52"/>
      <c r="HEV1" s="52"/>
      <c r="HEW1" s="52"/>
      <c r="HEX1" s="52"/>
      <c r="HEY1" s="52"/>
      <c r="HEZ1" s="52"/>
      <c r="HFA1" s="52"/>
      <c r="HFB1" s="52"/>
      <c r="HFC1" s="52"/>
      <c r="HFD1" s="52"/>
      <c r="HFE1" s="52"/>
      <c r="HFF1" s="52"/>
      <c r="HFG1" s="52"/>
      <c r="HFH1" s="52"/>
      <c r="HFI1" s="52"/>
      <c r="HFJ1" s="52"/>
      <c r="HFK1" s="52"/>
      <c r="HFL1" s="52"/>
      <c r="HFM1" s="52"/>
      <c r="HFN1" s="52"/>
      <c r="HFO1" s="52"/>
      <c r="HFP1" s="52"/>
      <c r="HFQ1" s="52"/>
      <c r="HFR1" s="52"/>
      <c r="HFS1" s="52"/>
      <c r="HFT1" s="52"/>
      <c r="HFU1" s="52"/>
      <c r="HFV1" s="52"/>
      <c r="HFW1" s="52"/>
      <c r="HFX1" s="52"/>
      <c r="HFY1" s="52"/>
      <c r="HFZ1" s="52"/>
      <c r="HGA1" s="52"/>
      <c r="HGB1" s="52"/>
      <c r="HGC1" s="52"/>
      <c r="HGD1" s="52"/>
      <c r="HGE1" s="52"/>
      <c r="HGF1" s="52"/>
      <c r="HGG1" s="52"/>
      <c r="HGH1" s="52"/>
      <c r="HGI1" s="52"/>
      <c r="HGJ1" s="52"/>
      <c r="HGK1" s="52"/>
      <c r="HGL1" s="52"/>
      <c r="HGM1" s="52"/>
      <c r="HGN1" s="52"/>
      <c r="HGO1" s="52"/>
      <c r="HGP1" s="52"/>
      <c r="HGQ1" s="52"/>
      <c r="HGR1" s="52"/>
      <c r="HGS1" s="52"/>
      <c r="HGT1" s="52"/>
      <c r="HGU1" s="52"/>
      <c r="HGV1" s="52"/>
      <c r="HGW1" s="52"/>
      <c r="HGX1" s="52"/>
      <c r="HGY1" s="52"/>
      <c r="HGZ1" s="52"/>
      <c r="HHA1" s="52"/>
      <c r="HHB1" s="52"/>
      <c r="HHC1" s="52"/>
      <c r="HHD1" s="52"/>
      <c r="HHE1" s="52"/>
      <c r="HHF1" s="52"/>
      <c r="HHG1" s="52"/>
      <c r="HHH1" s="52"/>
      <c r="HHI1" s="52"/>
      <c r="HHJ1" s="52"/>
      <c r="HHK1" s="52"/>
      <c r="HHL1" s="52"/>
      <c r="HHM1" s="52"/>
      <c r="HHN1" s="52"/>
      <c r="HHO1" s="52"/>
      <c r="HHP1" s="52"/>
      <c r="HHQ1" s="52"/>
      <c r="HHR1" s="52"/>
      <c r="HHS1" s="52"/>
      <c r="HHT1" s="52"/>
      <c r="HHU1" s="52"/>
      <c r="HHV1" s="52"/>
      <c r="HHW1" s="52"/>
      <c r="HHX1" s="52"/>
      <c r="HHY1" s="52"/>
      <c r="HHZ1" s="52"/>
      <c r="HIA1" s="52"/>
      <c r="HIB1" s="52"/>
      <c r="HIC1" s="52"/>
      <c r="HID1" s="52"/>
      <c r="HIE1" s="52"/>
      <c r="HIF1" s="52"/>
      <c r="HIG1" s="52"/>
      <c r="HIH1" s="52"/>
      <c r="HII1" s="52"/>
      <c r="HIJ1" s="52"/>
      <c r="HIK1" s="52"/>
      <c r="HIL1" s="52"/>
      <c r="HIM1" s="52"/>
      <c r="HIN1" s="52"/>
      <c r="HIO1" s="52"/>
      <c r="HIP1" s="52"/>
      <c r="HIQ1" s="52"/>
      <c r="HIR1" s="52"/>
      <c r="HIS1" s="52"/>
      <c r="HIT1" s="52"/>
      <c r="HIU1" s="52"/>
      <c r="HIV1" s="52"/>
      <c r="HIW1" s="52"/>
      <c r="HIX1" s="52"/>
      <c r="HIY1" s="52"/>
      <c r="HIZ1" s="52"/>
      <c r="HJA1" s="52"/>
      <c r="HJB1" s="52"/>
      <c r="HJC1" s="52"/>
      <c r="HJD1" s="52"/>
      <c r="HJE1" s="52"/>
      <c r="HJF1" s="52"/>
      <c r="HJG1" s="52"/>
      <c r="HJH1" s="52"/>
      <c r="HJI1" s="52"/>
      <c r="HJJ1" s="52"/>
      <c r="HJK1" s="52"/>
      <c r="HJL1" s="52"/>
      <c r="HJM1" s="52"/>
      <c r="HJN1" s="52"/>
      <c r="HJO1" s="52"/>
      <c r="HJP1" s="52"/>
      <c r="HJQ1" s="52"/>
      <c r="HJR1" s="52"/>
      <c r="HJS1" s="52"/>
      <c r="HJT1" s="52"/>
      <c r="HJU1" s="52"/>
      <c r="HJV1" s="52"/>
      <c r="HJW1" s="52"/>
      <c r="HJX1" s="52"/>
      <c r="HJY1" s="52"/>
      <c r="HJZ1" s="52"/>
      <c r="HKA1" s="52"/>
      <c r="HKB1" s="52"/>
      <c r="HKC1" s="52"/>
      <c r="HKD1" s="52"/>
      <c r="HKE1" s="52"/>
      <c r="HKF1" s="52"/>
      <c r="HKG1" s="52"/>
      <c r="HKH1" s="52"/>
      <c r="HKI1" s="52"/>
      <c r="HKJ1" s="52"/>
      <c r="HKK1" s="52"/>
      <c r="HKL1" s="52"/>
      <c r="HKM1" s="52"/>
      <c r="HKN1" s="52"/>
      <c r="HKO1" s="52"/>
      <c r="HKP1" s="52"/>
      <c r="HKQ1" s="52"/>
      <c r="HKR1" s="52"/>
      <c r="HKS1" s="52"/>
      <c r="HKT1" s="52"/>
      <c r="HKU1" s="52"/>
      <c r="HKV1" s="52"/>
      <c r="HKW1" s="52"/>
      <c r="HKX1" s="52"/>
      <c r="HKY1" s="52"/>
      <c r="HKZ1" s="52"/>
      <c r="HLA1" s="52"/>
      <c r="HLB1" s="52"/>
      <c r="HLC1" s="52"/>
      <c r="HLD1" s="52"/>
      <c r="HLE1" s="52"/>
      <c r="HLF1" s="52"/>
      <c r="HLG1" s="52"/>
      <c r="HLH1" s="52"/>
      <c r="HLI1" s="52"/>
      <c r="HLJ1" s="52"/>
      <c r="HLK1" s="52"/>
      <c r="HLL1" s="52"/>
      <c r="HLM1" s="52"/>
      <c r="HLN1" s="52"/>
      <c r="HLO1" s="52"/>
      <c r="HLP1" s="52"/>
      <c r="HLQ1" s="52"/>
      <c r="HLR1" s="52"/>
      <c r="HLS1" s="52"/>
      <c r="HLT1" s="52"/>
      <c r="HLU1" s="52"/>
      <c r="HLV1" s="52"/>
      <c r="HLW1" s="52"/>
      <c r="HLX1" s="52"/>
      <c r="HLY1" s="52"/>
      <c r="HLZ1" s="52"/>
      <c r="HMA1" s="52"/>
      <c r="HMB1" s="52"/>
      <c r="HMC1" s="52"/>
      <c r="HMD1" s="52"/>
      <c r="HME1" s="52"/>
      <c r="HMF1" s="52"/>
      <c r="HMG1" s="52"/>
      <c r="HMH1" s="52"/>
      <c r="HMI1" s="52"/>
      <c r="HMJ1" s="52"/>
      <c r="HMK1" s="52"/>
      <c r="HML1" s="52"/>
      <c r="HMM1" s="52"/>
      <c r="HMN1" s="52"/>
      <c r="HMO1" s="52"/>
      <c r="HMP1" s="52"/>
      <c r="HMQ1" s="52"/>
      <c r="HMR1" s="52"/>
      <c r="HMS1" s="52"/>
      <c r="HMT1" s="52"/>
      <c r="HMU1" s="52"/>
      <c r="HMV1" s="52"/>
      <c r="HMW1" s="52"/>
      <c r="HMX1" s="52"/>
      <c r="HMY1" s="52"/>
      <c r="HMZ1" s="52"/>
      <c r="HNA1" s="52"/>
      <c r="HNB1" s="52"/>
      <c r="HNC1" s="52"/>
      <c r="HND1" s="52"/>
      <c r="HNE1" s="52"/>
      <c r="HNF1" s="52"/>
      <c r="HNG1" s="52"/>
      <c r="HNH1" s="52"/>
      <c r="HNI1" s="52"/>
      <c r="HNJ1" s="52"/>
      <c r="HNK1" s="52"/>
      <c r="HNL1" s="52"/>
      <c r="HNM1" s="52"/>
      <c r="HNN1" s="52"/>
      <c r="HNO1" s="52"/>
      <c r="HNP1" s="52"/>
      <c r="HNQ1" s="52"/>
      <c r="HNR1" s="52"/>
      <c r="HNS1" s="52"/>
      <c r="HNT1" s="52"/>
      <c r="HNU1" s="52"/>
      <c r="HNV1" s="52"/>
      <c r="HNW1" s="52"/>
      <c r="HNX1" s="52"/>
      <c r="HNY1" s="52"/>
      <c r="HNZ1" s="52"/>
      <c r="HOA1" s="52"/>
      <c r="HOB1" s="52"/>
      <c r="HOC1" s="52"/>
      <c r="HOD1" s="52"/>
      <c r="HOE1" s="52"/>
      <c r="HOF1" s="52"/>
      <c r="HOG1" s="52"/>
      <c r="HOH1" s="52"/>
      <c r="HOI1" s="52"/>
      <c r="HOJ1" s="52"/>
      <c r="HOK1" s="52"/>
      <c r="HOL1" s="52"/>
      <c r="HOM1" s="52"/>
      <c r="HON1" s="52"/>
      <c r="HOO1" s="52"/>
      <c r="HOP1" s="52"/>
      <c r="HOQ1" s="52"/>
      <c r="HOR1" s="52"/>
      <c r="HOS1" s="52"/>
      <c r="HOT1" s="52"/>
      <c r="HOU1" s="52"/>
      <c r="HOV1" s="52"/>
      <c r="HOW1" s="52"/>
      <c r="HOX1" s="52"/>
      <c r="HOY1" s="52"/>
      <c r="HOZ1" s="52"/>
      <c r="HPA1" s="52"/>
      <c r="HPB1" s="52"/>
      <c r="HPC1" s="52"/>
      <c r="HPD1" s="52"/>
      <c r="HPE1" s="52"/>
      <c r="HPF1" s="52"/>
      <c r="HPG1" s="52"/>
      <c r="HPH1" s="52"/>
      <c r="HPI1" s="52"/>
      <c r="HPJ1" s="52"/>
      <c r="HPK1" s="52"/>
      <c r="HPL1" s="52"/>
      <c r="HPM1" s="52"/>
      <c r="HPN1" s="52"/>
      <c r="HPO1" s="52"/>
      <c r="HPP1" s="52"/>
      <c r="HPQ1" s="52"/>
      <c r="HPR1" s="52"/>
      <c r="HPS1" s="52"/>
      <c r="HPT1" s="52"/>
      <c r="HPU1" s="52"/>
      <c r="HPV1" s="52"/>
      <c r="HPW1" s="52"/>
      <c r="HPX1" s="52"/>
      <c r="HPY1" s="52"/>
      <c r="HPZ1" s="52"/>
      <c r="HQA1" s="52"/>
      <c r="HQB1" s="52"/>
      <c r="HQC1" s="52"/>
      <c r="HQD1" s="52"/>
      <c r="HQE1" s="52"/>
      <c r="HQF1" s="52"/>
      <c r="HQG1" s="52"/>
      <c r="HQH1" s="52"/>
      <c r="HQI1" s="52"/>
      <c r="HQJ1" s="52"/>
      <c r="HQK1" s="52"/>
      <c r="HQL1" s="52"/>
      <c r="HQM1" s="52"/>
      <c r="HQN1" s="52"/>
      <c r="HQO1" s="52"/>
      <c r="HQP1" s="52"/>
      <c r="HQQ1" s="52"/>
      <c r="HQR1" s="52"/>
      <c r="HQS1" s="52"/>
      <c r="HQT1" s="52"/>
      <c r="HQU1" s="52"/>
      <c r="HQV1" s="52"/>
      <c r="HQW1" s="52"/>
      <c r="HQX1" s="52"/>
      <c r="HQY1" s="52"/>
      <c r="HQZ1" s="52"/>
      <c r="HRA1" s="52"/>
      <c r="HRB1" s="52"/>
      <c r="HRC1" s="52"/>
      <c r="HRD1" s="52"/>
      <c r="HRE1" s="52"/>
      <c r="HRF1" s="52"/>
      <c r="HRG1" s="52"/>
      <c r="HRH1" s="52"/>
      <c r="HRI1" s="52"/>
      <c r="HRJ1" s="52"/>
      <c r="HRK1" s="52"/>
      <c r="HRL1" s="52"/>
      <c r="HRM1" s="52"/>
      <c r="HRN1" s="52"/>
      <c r="HRO1" s="52"/>
      <c r="HRP1" s="52"/>
      <c r="HRQ1" s="52"/>
      <c r="HRR1" s="52"/>
      <c r="HRS1" s="52"/>
      <c r="HRT1" s="52"/>
      <c r="HRU1" s="52"/>
      <c r="HRV1" s="52"/>
      <c r="HRW1" s="52"/>
      <c r="HRX1" s="52"/>
      <c r="HRY1" s="52"/>
      <c r="HRZ1" s="52"/>
      <c r="HSA1" s="52"/>
      <c r="HSB1" s="52"/>
      <c r="HSC1" s="52"/>
      <c r="HSD1" s="52"/>
      <c r="HSE1" s="52"/>
      <c r="HSF1" s="52"/>
      <c r="HSG1" s="52"/>
      <c r="HSH1" s="52"/>
      <c r="HSI1" s="52"/>
      <c r="HSJ1" s="52"/>
      <c r="HSK1" s="52"/>
      <c r="HSL1" s="52"/>
      <c r="HSM1" s="52"/>
      <c r="HSN1" s="52"/>
      <c r="HSO1" s="52"/>
      <c r="HSP1" s="52"/>
      <c r="HSQ1" s="52"/>
      <c r="HSR1" s="52"/>
      <c r="HSS1" s="52"/>
      <c r="HST1" s="52"/>
      <c r="HSU1" s="52"/>
      <c r="HSV1" s="52"/>
      <c r="HSW1" s="52"/>
      <c r="HSX1" s="52"/>
      <c r="HSY1" s="52"/>
      <c r="HSZ1" s="52"/>
      <c r="HTA1" s="52"/>
      <c r="HTB1" s="52"/>
      <c r="HTC1" s="52"/>
      <c r="HTD1" s="52"/>
      <c r="HTE1" s="52"/>
      <c r="HTF1" s="52"/>
      <c r="HTG1" s="52"/>
      <c r="HTH1" s="52"/>
      <c r="HTI1" s="52"/>
      <c r="HTJ1" s="52"/>
      <c r="HTK1" s="52"/>
      <c r="HTL1" s="52"/>
      <c r="HTM1" s="52"/>
      <c r="HTN1" s="52"/>
      <c r="HTO1" s="52"/>
      <c r="HTP1" s="52"/>
      <c r="HTQ1" s="52"/>
      <c r="HTR1" s="52"/>
      <c r="HTS1" s="52"/>
      <c r="HTT1" s="52"/>
      <c r="HTU1" s="52"/>
      <c r="HTV1" s="52"/>
      <c r="HTW1" s="52"/>
      <c r="HTX1" s="52"/>
      <c r="HTY1" s="52"/>
      <c r="HTZ1" s="52"/>
      <c r="HUA1" s="52"/>
      <c r="HUB1" s="52"/>
      <c r="HUC1" s="52"/>
      <c r="HUD1" s="52"/>
      <c r="HUE1" s="52"/>
      <c r="HUF1" s="52"/>
      <c r="HUG1" s="52"/>
      <c r="HUH1" s="52"/>
      <c r="HUI1" s="52"/>
      <c r="HUJ1" s="52"/>
      <c r="HUK1" s="52"/>
      <c r="HUL1" s="52"/>
      <c r="HUM1" s="52"/>
      <c r="HUN1" s="52"/>
      <c r="HUO1" s="52"/>
      <c r="HUP1" s="52"/>
      <c r="HUQ1" s="52"/>
      <c r="HUR1" s="52"/>
      <c r="HUS1" s="52"/>
      <c r="HUT1" s="52"/>
      <c r="HUU1" s="52"/>
      <c r="HUV1" s="52"/>
      <c r="HUW1" s="52"/>
      <c r="HUX1" s="52"/>
      <c r="HUY1" s="52"/>
      <c r="HUZ1" s="52"/>
      <c r="HVA1" s="52"/>
      <c r="HVB1" s="52"/>
      <c r="HVC1" s="52"/>
      <c r="HVD1" s="52"/>
      <c r="HVE1" s="52"/>
      <c r="HVF1" s="52"/>
      <c r="HVG1" s="52"/>
      <c r="HVH1" s="52"/>
      <c r="HVI1" s="52"/>
      <c r="HVJ1" s="52"/>
      <c r="HVK1" s="52"/>
      <c r="HVL1" s="52"/>
      <c r="HVM1" s="52"/>
      <c r="HVN1" s="52"/>
      <c r="HVO1" s="52"/>
      <c r="HVP1" s="52"/>
      <c r="HVQ1" s="52"/>
      <c r="HVR1" s="52"/>
      <c r="HVS1" s="52"/>
      <c r="HVT1" s="52"/>
      <c r="HVU1" s="52"/>
      <c r="HVV1" s="52"/>
      <c r="HVW1" s="52"/>
      <c r="HVX1" s="52"/>
      <c r="HVY1" s="52"/>
      <c r="HVZ1" s="52"/>
      <c r="HWA1" s="52"/>
      <c r="HWB1" s="52"/>
      <c r="HWC1" s="52"/>
      <c r="HWD1" s="52"/>
      <c r="HWE1" s="52"/>
      <c r="HWF1" s="52"/>
      <c r="HWG1" s="52"/>
      <c r="HWH1" s="52"/>
      <c r="HWI1" s="52"/>
      <c r="HWJ1" s="52"/>
      <c r="HWK1" s="52"/>
      <c r="HWL1" s="52"/>
      <c r="HWM1" s="52"/>
      <c r="HWN1" s="52"/>
      <c r="HWO1" s="52"/>
      <c r="HWP1" s="52"/>
      <c r="HWQ1" s="52"/>
      <c r="HWR1" s="52"/>
      <c r="HWS1" s="52"/>
      <c r="HWT1" s="52"/>
      <c r="HWU1" s="52"/>
      <c r="HWV1" s="52"/>
      <c r="HWW1" s="52"/>
      <c r="HWX1" s="52"/>
      <c r="HWY1" s="52"/>
      <c r="HWZ1" s="52"/>
      <c r="HXA1" s="52"/>
      <c r="HXB1" s="52"/>
      <c r="HXC1" s="52"/>
      <c r="HXD1" s="52"/>
      <c r="HXE1" s="52"/>
      <c r="HXF1" s="52"/>
      <c r="HXG1" s="52"/>
      <c r="HXH1" s="52"/>
      <c r="HXI1" s="52"/>
      <c r="HXJ1" s="52"/>
      <c r="HXK1" s="52"/>
      <c r="HXL1" s="52"/>
      <c r="HXM1" s="52"/>
      <c r="HXN1" s="52"/>
      <c r="HXO1" s="52"/>
      <c r="HXP1" s="52"/>
      <c r="HXQ1" s="52"/>
      <c r="HXR1" s="52"/>
      <c r="HXS1" s="52"/>
      <c r="HXT1" s="52"/>
      <c r="HXU1" s="52"/>
      <c r="HXV1" s="52"/>
      <c r="HXW1" s="52"/>
      <c r="HXX1" s="52"/>
      <c r="HXY1" s="52"/>
      <c r="HXZ1" s="52"/>
      <c r="HYA1" s="52"/>
      <c r="HYB1" s="52"/>
      <c r="HYC1" s="52"/>
      <c r="HYD1" s="52"/>
      <c r="HYE1" s="52"/>
      <c r="HYF1" s="52"/>
      <c r="HYG1" s="52"/>
      <c r="HYH1" s="52"/>
      <c r="HYI1" s="52"/>
      <c r="HYJ1" s="52"/>
      <c r="HYK1" s="52"/>
      <c r="HYL1" s="52"/>
      <c r="HYM1" s="52"/>
      <c r="HYN1" s="52"/>
      <c r="HYO1" s="52"/>
      <c r="HYP1" s="52"/>
      <c r="HYQ1" s="52"/>
      <c r="HYR1" s="52"/>
      <c r="HYS1" s="52"/>
      <c r="HYT1" s="52"/>
      <c r="HYU1" s="52"/>
      <c r="HYV1" s="52"/>
      <c r="HYW1" s="52"/>
      <c r="HYX1" s="52"/>
      <c r="HYY1" s="52"/>
      <c r="HYZ1" s="52"/>
      <c r="HZA1" s="52"/>
      <c r="HZB1" s="52"/>
      <c r="HZC1" s="52"/>
      <c r="HZD1" s="52"/>
      <c r="HZE1" s="52"/>
      <c r="HZF1" s="52"/>
      <c r="HZG1" s="52"/>
      <c r="HZH1" s="52"/>
      <c r="HZI1" s="52"/>
      <c r="HZJ1" s="52"/>
      <c r="HZK1" s="52"/>
      <c r="HZL1" s="52"/>
      <c r="HZM1" s="52"/>
      <c r="HZN1" s="52"/>
      <c r="HZO1" s="52"/>
      <c r="HZP1" s="52"/>
      <c r="HZQ1" s="52"/>
      <c r="HZR1" s="52"/>
      <c r="HZS1" s="52"/>
      <c r="HZT1" s="52"/>
      <c r="HZU1" s="52"/>
      <c r="HZV1" s="52"/>
      <c r="HZW1" s="52"/>
      <c r="HZX1" s="52"/>
      <c r="HZY1" s="52"/>
      <c r="HZZ1" s="52"/>
      <c r="IAA1" s="52"/>
      <c r="IAB1" s="52"/>
      <c r="IAC1" s="52"/>
      <c r="IAD1" s="52"/>
      <c r="IAE1" s="52"/>
      <c r="IAF1" s="52"/>
      <c r="IAG1" s="52"/>
      <c r="IAH1" s="52"/>
      <c r="IAI1" s="52"/>
      <c r="IAJ1" s="52"/>
      <c r="IAK1" s="52"/>
      <c r="IAL1" s="52"/>
      <c r="IAM1" s="52"/>
      <c r="IAN1" s="52"/>
      <c r="IAO1" s="52"/>
      <c r="IAP1" s="52"/>
      <c r="IAQ1" s="52"/>
      <c r="IAR1" s="52"/>
      <c r="IAS1" s="52"/>
      <c r="IAT1" s="52"/>
      <c r="IAU1" s="52"/>
      <c r="IAV1" s="52"/>
      <c r="IAW1" s="52"/>
      <c r="IAX1" s="52"/>
      <c r="IAY1" s="52"/>
      <c r="IAZ1" s="52"/>
      <c r="IBA1" s="52"/>
      <c r="IBB1" s="52"/>
      <c r="IBC1" s="52"/>
      <c r="IBD1" s="52"/>
      <c r="IBE1" s="52"/>
      <c r="IBF1" s="52"/>
      <c r="IBG1" s="52"/>
      <c r="IBH1" s="52"/>
      <c r="IBI1" s="52"/>
      <c r="IBJ1" s="52"/>
      <c r="IBK1" s="52"/>
      <c r="IBL1" s="52"/>
      <c r="IBM1" s="52"/>
      <c r="IBN1" s="52"/>
      <c r="IBO1" s="52"/>
      <c r="IBP1" s="52"/>
      <c r="IBQ1" s="52"/>
      <c r="IBR1" s="52"/>
      <c r="IBS1" s="52"/>
      <c r="IBT1" s="52"/>
      <c r="IBU1" s="52"/>
      <c r="IBV1" s="52"/>
      <c r="IBW1" s="52"/>
      <c r="IBX1" s="52"/>
      <c r="IBY1" s="52"/>
      <c r="IBZ1" s="52"/>
      <c r="ICA1" s="52"/>
      <c r="ICB1" s="52"/>
      <c r="ICC1" s="52"/>
      <c r="ICD1" s="52"/>
      <c r="ICE1" s="52"/>
      <c r="ICF1" s="52"/>
      <c r="ICG1" s="52"/>
      <c r="ICH1" s="52"/>
      <c r="ICI1" s="52"/>
      <c r="ICJ1" s="52"/>
      <c r="ICK1" s="52"/>
      <c r="ICL1" s="52"/>
      <c r="ICM1" s="52"/>
      <c r="ICN1" s="52"/>
      <c r="ICO1" s="52"/>
      <c r="ICP1" s="52"/>
      <c r="ICQ1" s="52"/>
      <c r="ICR1" s="52"/>
      <c r="ICS1" s="52"/>
      <c r="ICT1" s="52"/>
      <c r="ICU1" s="52"/>
      <c r="ICV1" s="52"/>
      <c r="ICW1" s="52"/>
      <c r="ICX1" s="52"/>
      <c r="ICY1" s="52"/>
      <c r="ICZ1" s="52"/>
      <c r="IDA1" s="52"/>
      <c r="IDB1" s="52"/>
      <c r="IDC1" s="52"/>
      <c r="IDD1" s="52"/>
      <c r="IDE1" s="52"/>
      <c r="IDF1" s="52"/>
      <c r="IDG1" s="52"/>
      <c r="IDH1" s="52"/>
      <c r="IDI1" s="52"/>
      <c r="IDJ1" s="52"/>
      <c r="IDK1" s="52"/>
      <c r="IDL1" s="52"/>
      <c r="IDM1" s="52"/>
      <c r="IDN1" s="52"/>
      <c r="IDO1" s="52"/>
      <c r="IDP1" s="52"/>
      <c r="IDQ1" s="52"/>
      <c r="IDR1" s="52"/>
      <c r="IDS1" s="52"/>
      <c r="IDT1" s="52"/>
      <c r="IDU1" s="52"/>
      <c r="IDV1" s="52"/>
      <c r="IDW1" s="52"/>
      <c r="IDX1" s="52"/>
      <c r="IDY1" s="52"/>
      <c r="IDZ1" s="52"/>
      <c r="IEA1" s="52"/>
      <c r="IEB1" s="52"/>
      <c r="IEC1" s="52"/>
      <c r="IED1" s="52"/>
      <c r="IEE1" s="52"/>
      <c r="IEF1" s="52"/>
      <c r="IEG1" s="52"/>
      <c r="IEH1" s="52"/>
      <c r="IEI1" s="52"/>
      <c r="IEJ1" s="52"/>
      <c r="IEK1" s="52"/>
      <c r="IEL1" s="52"/>
      <c r="IEM1" s="52"/>
      <c r="IEN1" s="52"/>
      <c r="IEO1" s="52"/>
      <c r="IEP1" s="52"/>
      <c r="IEQ1" s="52"/>
      <c r="IER1" s="52"/>
      <c r="IES1" s="52"/>
      <c r="IET1" s="52"/>
      <c r="IEU1" s="52"/>
      <c r="IEV1" s="52"/>
      <c r="IEW1" s="52"/>
      <c r="IEX1" s="52"/>
      <c r="IEY1" s="52"/>
      <c r="IEZ1" s="52"/>
      <c r="IFA1" s="52"/>
      <c r="IFB1" s="52"/>
      <c r="IFC1" s="52"/>
      <c r="IFD1" s="52"/>
      <c r="IFE1" s="52"/>
      <c r="IFF1" s="52"/>
      <c r="IFG1" s="52"/>
      <c r="IFH1" s="52"/>
      <c r="IFI1" s="52"/>
      <c r="IFJ1" s="52"/>
      <c r="IFK1" s="52"/>
      <c r="IFL1" s="52"/>
      <c r="IFM1" s="52"/>
      <c r="IFN1" s="52"/>
      <c r="IFO1" s="52"/>
      <c r="IFP1" s="52"/>
      <c r="IFQ1" s="52"/>
      <c r="IFR1" s="52"/>
      <c r="IFS1" s="52"/>
      <c r="IFT1" s="52"/>
      <c r="IFU1" s="52"/>
      <c r="IFV1" s="52"/>
      <c r="IFW1" s="52"/>
      <c r="IFX1" s="52"/>
      <c r="IFY1" s="52"/>
      <c r="IFZ1" s="52"/>
      <c r="IGA1" s="52"/>
      <c r="IGB1" s="52"/>
      <c r="IGC1" s="52"/>
      <c r="IGD1" s="52"/>
      <c r="IGE1" s="52"/>
      <c r="IGF1" s="52"/>
      <c r="IGG1" s="52"/>
      <c r="IGH1" s="52"/>
      <c r="IGI1" s="52"/>
      <c r="IGJ1" s="52"/>
      <c r="IGK1" s="52"/>
      <c r="IGL1" s="52"/>
      <c r="IGM1" s="52"/>
      <c r="IGN1" s="52"/>
      <c r="IGO1" s="52"/>
      <c r="IGP1" s="52"/>
      <c r="IGQ1" s="52"/>
      <c r="IGR1" s="52"/>
      <c r="IGS1" s="52"/>
      <c r="IGT1" s="52"/>
      <c r="IGU1" s="52"/>
      <c r="IGV1" s="52"/>
      <c r="IGW1" s="52"/>
      <c r="IGX1" s="52"/>
      <c r="IGY1" s="52"/>
      <c r="IGZ1" s="52"/>
      <c r="IHA1" s="52"/>
      <c r="IHB1" s="52"/>
      <c r="IHC1" s="52"/>
      <c r="IHD1" s="52"/>
      <c r="IHE1" s="52"/>
      <c r="IHF1" s="52"/>
      <c r="IHG1" s="52"/>
      <c r="IHH1" s="52"/>
      <c r="IHI1" s="52"/>
      <c r="IHJ1" s="52"/>
      <c r="IHK1" s="52"/>
      <c r="IHL1" s="52"/>
      <c r="IHM1" s="52"/>
      <c r="IHN1" s="52"/>
      <c r="IHO1" s="52"/>
      <c r="IHP1" s="52"/>
      <c r="IHQ1" s="52"/>
      <c r="IHR1" s="52"/>
      <c r="IHS1" s="52"/>
      <c r="IHT1" s="52"/>
      <c r="IHU1" s="52"/>
      <c r="IHV1" s="52"/>
      <c r="IHW1" s="52"/>
      <c r="IHX1" s="52"/>
      <c r="IHY1" s="52"/>
      <c r="IHZ1" s="52"/>
      <c r="IIA1" s="52"/>
      <c r="IIB1" s="52"/>
      <c r="IIC1" s="52"/>
      <c r="IID1" s="52"/>
      <c r="IIE1" s="52"/>
      <c r="IIF1" s="52"/>
      <c r="IIG1" s="52"/>
      <c r="IIH1" s="52"/>
      <c r="III1" s="52"/>
      <c r="IIJ1" s="52"/>
      <c r="IIK1" s="52"/>
      <c r="IIL1" s="52"/>
      <c r="IIM1" s="52"/>
      <c r="IIN1" s="52"/>
      <c r="IIO1" s="52"/>
      <c r="IIP1" s="52"/>
      <c r="IIQ1" s="52"/>
      <c r="IIR1" s="52"/>
      <c r="IIS1" s="52"/>
      <c r="IIT1" s="52"/>
      <c r="IIU1" s="52"/>
      <c r="IIV1" s="52"/>
      <c r="IIW1" s="52"/>
      <c r="IIX1" s="52"/>
      <c r="IIY1" s="52"/>
      <c r="IIZ1" s="52"/>
      <c r="IJA1" s="52"/>
      <c r="IJB1" s="52"/>
      <c r="IJC1" s="52"/>
      <c r="IJD1" s="52"/>
      <c r="IJE1" s="52"/>
      <c r="IJF1" s="52"/>
      <c r="IJG1" s="52"/>
      <c r="IJH1" s="52"/>
      <c r="IJI1" s="52"/>
      <c r="IJJ1" s="52"/>
      <c r="IJK1" s="52"/>
      <c r="IJL1" s="52"/>
      <c r="IJM1" s="52"/>
      <c r="IJN1" s="52"/>
      <c r="IJO1" s="52"/>
      <c r="IJP1" s="52"/>
      <c r="IJQ1" s="52"/>
      <c r="IJR1" s="52"/>
      <c r="IJS1" s="52"/>
      <c r="IJT1" s="52"/>
      <c r="IJU1" s="52"/>
      <c r="IJV1" s="52"/>
      <c r="IJW1" s="52"/>
      <c r="IJX1" s="52"/>
      <c r="IJY1" s="52"/>
      <c r="IJZ1" s="52"/>
      <c r="IKA1" s="52"/>
      <c r="IKB1" s="52"/>
      <c r="IKC1" s="52"/>
      <c r="IKD1" s="52"/>
      <c r="IKE1" s="52"/>
      <c r="IKF1" s="52"/>
      <c r="IKG1" s="52"/>
      <c r="IKH1" s="52"/>
      <c r="IKI1" s="52"/>
      <c r="IKJ1" s="52"/>
      <c r="IKK1" s="52"/>
      <c r="IKL1" s="52"/>
      <c r="IKM1" s="52"/>
      <c r="IKN1" s="52"/>
      <c r="IKO1" s="52"/>
      <c r="IKP1" s="52"/>
      <c r="IKQ1" s="52"/>
      <c r="IKR1" s="52"/>
      <c r="IKS1" s="52"/>
      <c r="IKT1" s="52"/>
      <c r="IKU1" s="52"/>
      <c r="IKV1" s="52"/>
      <c r="IKW1" s="52"/>
      <c r="IKX1" s="52"/>
      <c r="IKY1" s="52"/>
      <c r="IKZ1" s="52"/>
      <c r="ILA1" s="52"/>
      <c r="ILB1" s="52"/>
      <c r="ILC1" s="52"/>
      <c r="ILD1" s="52"/>
      <c r="ILE1" s="52"/>
      <c r="ILF1" s="52"/>
      <c r="ILG1" s="52"/>
      <c r="ILH1" s="52"/>
      <c r="ILI1" s="52"/>
      <c r="ILJ1" s="52"/>
      <c r="ILK1" s="52"/>
      <c r="ILL1" s="52"/>
      <c r="ILM1" s="52"/>
      <c r="ILN1" s="52"/>
      <c r="ILO1" s="52"/>
      <c r="ILP1" s="52"/>
      <c r="ILQ1" s="52"/>
      <c r="ILR1" s="52"/>
      <c r="ILS1" s="52"/>
      <c r="ILT1" s="52"/>
      <c r="ILU1" s="52"/>
      <c r="ILV1" s="52"/>
      <c r="ILW1" s="52"/>
      <c r="ILX1" s="52"/>
      <c r="ILY1" s="52"/>
      <c r="ILZ1" s="52"/>
      <c r="IMA1" s="52"/>
      <c r="IMB1" s="52"/>
      <c r="IMC1" s="52"/>
      <c r="IMD1" s="52"/>
      <c r="IME1" s="52"/>
      <c r="IMF1" s="52"/>
      <c r="IMG1" s="52"/>
      <c r="IMH1" s="52"/>
      <c r="IMI1" s="52"/>
      <c r="IMJ1" s="52"/>
      <c r="IMK1" s="52"/>
      <c r="IML1" s="52"/>
      <c r="IMM1" s="52"/>
      <c r="IMN1" s="52"/>
      <c r="IMO1" s="52"/>
      <c r="IMP1" s="52"/>
      <c r="IMQ1" s="52"/>
      <c r="IMR1" s="52"/>
      <c r="IMS1" s="52"/>
      <c r="IMT1" s="52"/>
      <c r="IMU1" s="52"/>
      <c r="IMV1" s="52"/>
      <c r="IMW1" s="52"/>
      <c r="IMX1" s="52"/>
      <c r="IMY1" s="52"/>
      <c r="IMZ1" s="52"/>
      <c r="INA1" s="52"/>
      <c r="INB1" s="52"/>
      <c r="INC1" s="52"/>
      <c r="IND1" s="52"/>
      <c r="INE1" s="52"/>
      <c r="INF1" s="52"/>
      <c r="ING1" s="52"/>
      <c r="INH1" s="52"/>
      <c r="INI1" s="52"/>
      <c r="INJ1" s="52"/>
      <c r="INK1" s="52"/>
      <c r="INL1" s="52"/>
      <c r="INM1" s="52"/>
      <c r="INN1" s="52"/>
      <c r="INO1" s="52"/>
      <c r="INP1" s="52"/>
      <c r="INQ1" s="52"/>
      <c r="INR1" s="52"/>
      <c r="INS1" s="52"/>
      <c r="INT1" s="52"/>
      <c r="INU1" s="52"/>
      <c r="INV1" s="52"/>
      <c r="INW1" s="52"/>
      <c r="INX1" s="52"/>
      <c r="INY1" s="52"/>
      <c r="INZ1" s="52"/>
      <c r="IOA1" s="52"/>
      <c r="IOB1" s="52"/>
      <c r="IOC1" s="52"/>
      <c r="IOD1" s="52"/>
      <c r="IOE1" s="52"/>
      <c r="IOF1" s="52"/>
      <c r="IOG1" s="52"/>
      <c r="IOH1" s="52"/>
      <c r="IOI1" s="52"/>
      <c r="IOJ1" s="52"/>
      <c r="IOK1" s="52"/>
      <c r="IOL1" s="52"/>
      <c r="IOM1" s="52"/>
      <c r="ION1" s="52"/>
      <c r="IOO1" s="52"/>
      <c r="IOP1" s="52"/>
      <c r="IOQ1" s="52"/>
      <c r="IOR1" s="52"/>
      <c r="IOS1" s="52"/>
      <c r="IOT1" s="52"/>
      <c r="IOU1" s="52"/>
      <c r="IOV1" s="52"/>
      <c r="IOW1" s="52"/>
      <c r="IOX1" s="52"/>
      <c r="IOY1" s="52"/>
      <c r="IOZ1" s="52"/>
      <c r="IPA1" s="52"/>
      <c r="IPB1" s="52"/>
      <c r="IPC1" s="52"/>
      <c r="IPD1" s="52"/>
      <c r="IPE1" s="52"/>
      <c r="IPF1" s="52"/>
      <c r="IPG1" s="52"/>
      <c r="IPH1" s="52"/>
      <c r="IPI1" s="52"/>
      <c r="IPJ1" s="52"/>
      <c r="IPK1" s="52"/>
      <c r="IPL1" s="52"/>
      <c r="IPM1" s="52"/>
      <c r="IPN1" s="52"/>
      <c r="IPO1" s="52"/>
      <c r="IPP1" s="52"/>
      <c r="IPQ1" s="52"/>
      <c r="IPR1" s="52"/>
      <c r="IPS1" s="52"/>
      <c r="IPT1" s="52"/>
      <c r="IPU1" s="52"/>
      <c r="IPV1" s="52"/>
      <c r="IPW1" s="52"/>
      <c r="IPX1" s="52"/>
      <c r="IPY1" s="52"/>
      <c r="IPZ1" s="52"/>
      <c r="IQA1" s="52"/>
      <c r="IQB1" s="52"/>
      <c r="IQC1" s="52"/>
      <c r="IQD1" s="52"/>
      <c r="IQE1" s="52"/>
      <c r="IQF1" s="52"/>
      <c r="IQG1" s="52"/>
      <c r="IQH1" s="52"/>
      <c r="IQI1" s="52"/>
      <c r="IQJ1" s="52"/>
      <c r="IQK1" s="52"/>
      <c r="IQL1" s="52"/>
      <c r="IQM1" s="52"/>
      <c r="IQN1" s="52"/>
      <c r="IQO1" s="52"/>
      <c r="IQP1" s="52"/>
      <c r="IQQ1" s="52"/>
      <c r="IQR1" s="52"/>
      <c r="IQS1" s="52"/>
      <c r="IQT1" s="52"/>
      <c r="IQU1" s="52"/>
      <c r="IQV1" s="52"/>
      <c r="IQW1" s="52"/>
      <c r="IQX1" s="52"/>
      <c r="IQY1" s="52"/>
      <c r="IQZ1" s="52"/>
      <c r="IRA1" s="52"/>
      <c r="IRB1" s="52"/>
      <c r="IRC1" s="52"/>
      <c r="IRD1" s="52"/>
      <c r="IRE1" s="52"/>
      <c r="IRF1" s="52"/>
      <c r="IRG1" s="52"/>
      <c r="IRH1" s="52"/>
      <c r="IRI1" s="52"/>
      <c r="IRJ1" s="52"/>
      <c r="IRK1" s="52"/>
      <c r="IRL1" s="52"/>
      <c r="IRM1" s="52"/>
      <c r="IRN1" s="52"/>
      <c r="IRO1" s="52"/>
      <c r="IRP1" s="52"/>
      <c r="IRQ1" s="52"/>
      <c r="IRR1" s="52"/>
      <c r="IRS1" s="52"/>
      <c r="IRT1" s="52"/>
      <c r="IRU1" s="52"/>
      <c r="IRV1" s="52"/>
      <c r="IRW1" s="52"/>
      <c r="IRX1" s="52"/>
      <c r="IRY1" s="52"/>
      <c r="IRZ1" s="52"/>
      <c r="ISA1" s="52"/>
      <c r="ISB1" s="52"/>
      <c r="ISC1" s="52"/>
      <c r="ISD1" s="52"/>
      <c r="ISE1" s="52"/>
      <c r="ISF1" s="52"/>
      <c r="ISG1" s="52"/>
      <c r="ISH1" s="52"/>
      <c r="ISI1" s="52"/>
      <c r="ISJ1" s="52"/>
      <c r="ISK1" s="52"/>
      <c r="ISL1" s="52"/>
      <c r="ISM1" s="52"/>
      <c r="ISN1" s="52"/>
      <c r="ISO1" s="52"/>
      <c r="ISP1" s="52"/>
      <c r="ISQ1" s="52"/>
      <c r="ISR1" s="52"/>
      <c r="ISS1" s="52"/>
      <c r="IST1" s="52"/>
      <c r="ISU1" s="52"/>
      <c r="ISV1" s="52"/>
      <c r="ISW1" s="52"/>
      <c r="ISX1" s="52"/>
      <c r="ISY1" s="52"/>
      <c r="ISZ1" s="52"/>
      <c r="ITA1" s="52"/>
      <c r="ITB1" s="52"/>
      <c r="ITC1" s="52"/>
      <c r="ITD1" s="52"/>
      <c r="ITE1" s="52"/>
      <c r="ITF1" s="52"/>
      <c r="ITG1" s="52"/>
      <c r="ITH1" s="52"/>
      <c r="ITI1" s="52"/>
      <c r="ITJ1" s="52"/>
      <c r="ITK1" s="52"/>
      <c r="ITL1" s="52"/>
      <c r="ITM1" s="52"/>
      <c r="ITN1" s="52"/>
      <c r="ITO1" s="52"/>
      <c r="ITP1" s="52"/>
      <c r="ITQ1" s="52"/>
      <c r="ITR1" s="52"/>
      <c r="ITS1" s="52"/>
      <c r="ITT1" s="52"/>
      <c r="ITU1" s="52"/>
      <c r="ITV1" s="52"/>
      <c r="ITW1" s="52"/>
      <c r="ITX1" s="52"/>
      <c r="ITY1" s="52"/>
      <c r="ITZ1" s="52"/>
      <c r="IUA1" s="52"/>
      <c r="IUB1" s="52"/>
      <c r="IUC1" s="52"/>
      <c r="IUD1" s="52"/>
      <c r="IUE1" s="52"/>
      <c r="IUF1" s="52"/>
      <c r="IUG1" s="52"/>
      <c r="IUH1" s="52"/>
      <c r="IUI1" s="52"/>
      <c r="IUJ1" s="52"/>
      <c r="IUK1" s="52"/>
      <c r="IUL1" s="52"/>
      <c r="IUM1" s="52"/>
      <c r="IUN1" s="52"/>
      <c r="IUO1" s="52"/>
      <c r="IUP1" s="52"/>
      <c r="IUQ1" s="52"/>
      <c r="IUR1" s="52"/>
      <c r="IUS1" s="52"/>
      <c r="IUT1" s="52"/>
      <c r="IUU1" s="52"/>
      <c r="IUV1" s="52"/>
      <c r="IUW1" s="52"/>
      <c r="IUX1" s="52"/>
      <c r="IUY1" s="52"/>
      <c r="IUZ1" s="52"/>
      <c r="IVA1" s="52"/>
      <c r="IVB1" s="52"/>
      <c r="IVC1" s="52"/>
      <c r="IVD1" s="52"/>
      <c r="IVE1" s="52"/>
      <c r="IVF1" s="52"/>
      <c r="IVG1" s="52"/>
      <c r="IVH1" s="52"/>
      <c r="IVI1" s="52"/>
      <c r="IVJ1" s="52"/>
      <c r="IVK1" s="52"/>
      <c r="IVL1" s="52"/>
      <c r="IVM1" s="52"/>
      <c r="IVN1" s="52"/>
      <c r="IVO1" s="52"/>
      <c r="IVP1" s="52"/>
      <c r="IVQ1" s="52"/>
      <c r="IVR1" s="52"/>
      <c r="IVS1" s="52"/>
      <c r="IVT1" s="52"/>
      <c r="IVU1" s="52"/>
      <c r="IVV1" s="52"/>
      <c r="IVW1" s="52"/>
      <c r="IVX1" s="52"/>
      <c r="IVY1" s="52"/>
      <c r="IVZ1" s="52"/>
      <c r="IWA1" s="52"/>
      <c r="IWB1" s="52"/>
      <c r="IWC1" s="52"/>
      <c r="IWD1" s="52"/>
      <c r="IWE1" s="52"/>
      <c r="IWF1" s="52"/>
      <c r="IWG1" s="52"/>
      <c r="IWH1" s="52"/>
      <c r="IWI1" s="52"/>
      <c r="IWJ1" s="52"/>
      <c r="IWK1" s="52"/>
      <c r="IWL1" s="52"/>
      <c r="IWM1" s="52"/>
      <c r="IWN1" s="52"/>
      <c r="IWO1" s="52"/>
      <c r="IWP1" s="52"/>
      <c r="IWQ1" s="52"/>
      <c r="IWR1" s="52"/>
      <c r="IWS1" s="52"/>
      <c r="IWT1" s="52"/>
      <c r="IWU1" s="52"/>
      <c r="IWV1" s="52"/>
      <c r="IWW1" s="52"/>
      <c r="IWX1" s="52"/>
      <c r="IWY1" s="52"/>
      <c r="IWZ1" s="52"/>
      <c r="IXA1" s="52"/>
      <c r="IXB1" s="52"/>
      <c r="IXC1" s="52"/>
      <c r="IXD1" s="52"/>
      <c r="IXE1" s="52"/>
      <c r="IXF1" s="52"/>
      <c r="IXG1" s="52"/>
      <c r="IXH1" s="52"/>
      <c r="IXI1" s="52"/>
      <c r="IXJ1" s="52"/>
      <c r="IXK1" s="52"/>
      <c r="IXL1" s="52"/>
      <c r="IXM1" s="52"/>
      <c r="IXN1" s="52"/>
      <c r="IXO1" s="52"/>
      <c r="IXP1" s="52"/>
      <c r="IXQ1" s="52"/>
      <c r="IXR1" s="52"/>
      <c r="IXS1" s="52"/>
      <c r="IXT1" s="52"/>
      <c r="IXU1" s="52"/>
      <c r="IXV1" s="52"/>
      <c r="IXW1" s="52"/>
      <c r="IXX1" s="52"/>
      <c r="IXY1" s="52"/>
      <c r="IXZ1" s="52"/>
      <c r="IYA1" s="52"/>
      <c r="IYB1" s="52"/>
      <c r="IYC1" s="52"/>
      <c r="IYD1" s="52"/>
      <c r="IYE1" s="52"/>
      <c r="IYF1" s="52"/>
      <c r="IYG1" s="52"/>
      <c r="IYH1" s="52"/>
      <c r="IYI1" s="52"/>
      <c r="IYJ1" s="52"/>
      <c r="IYK1" s="52"/>
      <c r="IYL1" s="52"/>
      <c r="IYM1" s="52"/>
      <c r="IYN1" s="52"/>
      <c r="IYO1" s="52"/>
      <c r="IYP1" s="52"/>
      <c r="IYQ1" s="52"/>
      <c r="IYR1" s="52"/>
      <c r="IYS1" s="52"/>
      <c r="IYT1" s="52"/>
      <c r="IYU1" s="52"/>
      <c r="IYV1" s="52"/>
      <c r="IYW1" s="52"/>
      <c r="IYX1" s="52"/>
      <c r="IYY1" s="52"/>
      <c r="IYZ1" s="52"/>
      <c r="IZA1" s="52"/>
      <c r="IZB1" s="52"/>
      <c r="IZC1" s="52"/>
      <c r="IZD1" s="52"/>
      <c r="IZE1" s="52"/>
      <c r="IZF1" s="52"/>
      <c r="IZG1" s="52"/>
      <c r="IZH1" s="52"/>
      <c r="IZI1" s="52"/>
      <c r="IZJ1" s="52"/>
      <c r="IZK1" s="52"/>
      <c r="IZL1" s="52"/>
      <c r="IZM1" s="52"/>
      <c r="IZN1" s="52"/>
      <c r="IZO1" s="52"/>
      <c r="IZP1" s="52"/>
      <c r="IZQ1" s="52"/>
      <c r="IZR1" s="52"/>
      <c r="IZS1" s="52"/>
      <c r="IZT1" s="52"/>
      <c r="IZU1" s="52"/>
      <c r="IZV1" s="52"/>
      <c r="IZW1" s="52"/>
      <c r="IZX1" s="52"/>
      <c r="IZY1" s="52"/>
      <c r="IZZ1" s="52"/>
      <c r="JAA1" s="52"/>
      <c r="JAB1" s="52"/>
      <c r="JAC1" s="52"/>
      <c r="JAD1" s="52"/>
      <c r="JAE1" s="52"/>
      <c r="JAF1" s="52"/>
      <c r="JAG1" s="52"/>
      <c r="JAH1" s="52"/>
      <c r="JAI1" s="52"/>
      <c r="JAJ1" s="52"/>
      <c r="JAK1" s="52"/>
      <c r="JAL1" s="52"/>
      <c r="JAM1" s="52"/>
      <c r="JAN1" s="52"/>
      <c r="JAO1" s="52"/>
      <c r="JAP1" s="52"/>
      <c r="JAQ1" s="52"/>
      <c r="JAR1" s="52"/>
      <c r="JAS1" s="52"/>
      <c r="JAT1" s="52"/>
      <c r="JAU1" s="52"/>
      <c r="JAV1" s="52"/>
      <c r="JAW1" s="52"/>
      <c r="JAX1" s="52"/>
      <c r="JAY1" s="52"/>
      <c r="JAZ1" s="52"/>
      <c r="JBA1" s="52"/>
      <c r="JBB1" s="52"/>
      <c r="JBC1" s="52"/>
      <c r="JBD1" s="52"/>
      <c r="JBE1" s="52"/>
      <c r="JBF1" s="52"/>
      <c r="JBG1" s="52"/>
      <c r="JBH1" s="52"/>
      <c r="JBI1" s="52"/>
      <c r="JBJ1" s="52"/>
      <c r="JBK1" s="52"/>
      <c r="JBL1" s="52"/>
      <c r="JBM1" s="52"/>
      <c r="JBN1" s="52"/>
      <c r="JBO1" s="52"/>
      <c r="JBP1" s="52"/>
      <c r="JBQ1" s="52"/>
      <c r="JBR1" s="52"/>
      <c r="JBS1" s="52"/>
      <c r="JBT1" s="52"/>
      <c r="JBU1" s="52"/>
      <c r="JBV1" s="52"/>
      <c r="JBW1" s="52"/>
      <c r="JBX1" s="52"/>
      <c r="JBY1" s="52"/>
      <c r="JBZ1" s="52"/>
      <c r="JCA1" s="52"/>
      <c r="JCB1" s="52"/>
      <c r="JCC1" s="52"/>
      <c r="JCD1" s="52"/>
      <c r="JCE1" s="52"/>
      <c r="JCF1" s="52"/>
      <c r="JCG1" s="52"/>
      <c r="JCH1" s="52"/>
      <c r="JCI1" s="52"/>
      <c r="JCJ1" s="52"/>
      <c r="JCK1" s="52"/>
      <c r="JCL1" s="52"/>
      <c r="JCM1" s="52"/>
      <c r="JCN1" s="52"/>
      <c r="JCO1" s="52"/>
      <c r="JCP1" s="52"/>
      <c r="JCQ1" s="52"/>
      <c r="JCR1" s="52"/>
      <c r="JCS1" s="52"/>
      <c r="JCT1" s="52"/>
      <c r="JCU1" s="52"/>
      <c r="JCV1" s="52"/>
      <c r="JCW1" s="52"/>
      <c r="JCX1" s="52"/>
      <c r="JCY1" s="52"/>
      <c r="JCZ1" s="52"/>
      <c r="JDA1" s="52"/>
      <c r="JDB1" s="52"/>
      <c r="JDC1" s="52"/>
      <c r="JDD1" s="52"/>
      <c r="JDE1" s="52"/>
      <c r="JDF1" s="52"/>
      <c r="JDG1" s="52"/>
      <c r="JDH1" s="52"/>
      <c r="JDI1" s="52"/>
      <c r="JDJ1" s="52"/>
      <c r="JDK1" s="52"/>
      <c r="JDL1" s="52"/>
      <c r="JDM1" s="52"/>
      <c r="JDN1" s="52"/>
      <c r="JDO1" s="52"/>
      <c r="JDP1" s="52"/>
      <c r="JDQ1" s="52"/>
      <c r="JDR1" s="52"/>
      <c r="JDS1" s="52"/>
      <c r="JDT1" s="52"/>
      <c r="JDU1" s="52"/>
      <c r="JDV1" s="52"/>
      <c r="JDW1" s="52"/>
      <c r="JDX1" s="52"/>
      <c r="JDY1" s="52"/>
      <c r="JDZ1" s="52"/>
      <c r="JEA1" s="52"/>
      <c r="JEB1" s="52"/>
      <c r="JEC1" s="52"/>
      <c r="JED1" s="52"/>
      <c r="JEE1" s="52"/>
      <c r="JEF1" s="52"/>
      <c r="JEG1" s="52"/>
      <c r="JEH1" s="52"/>
      <c r="JEI1" s="52"/>
      <c r="JEJ1" s="52"/>
      <c r="JEK1" s="52"/>
      <c r="JEL1" s="52"/>
      <c r="JEM1" s="52"/>
      <c r="JEN1" s="52"/>
      <c r="JEO1" s="52"/>
      <c r="JEP1" s="52"/>
      <c r="JEQ1" s="52"/>
      <c r="JER1" s="52"/>
      <c r="JES1" s="52"/>
      <c r="JET1" s="52"/>
      <c r="JEU1" s="52"/>
      <c r="JEV1" s="52"/>
      <c r="JEW1" s="52"/>
      <c r="JEX1" s="52"/>
      <c r="JEY1" s="52"/>
      <c r="JEZ1" s="52"/>
      <c r="JFA1" s="52"/>
      <c r="JFB1" s="52"/>
      <c r="JFC1" s="52"/>
      <c r="JFD1" s="52"/>
      <c r="JFE1" s="52"/>
      <c r="JFF1" s="52"/>
      <c r="JFG1" s="52"/>
      <c r="JFH1" s="52"/>
      <c r="JFI1" s="52"/>
      <c r="JFJ1" s="52"/>
      <c r="JFK1" s="52"/>
      <c r="JFL1" s="52"/>
      <c r="JFM1" s="52"/>
      <c r="JFN1" s="52"/>
      <c r="JFO1" s="52"/>
      <c r="JFP1" s="52"/>
      <c r="JFQ1" s="52"/>
      <c r="JFR1" s="52"/>
      <c r="JFS1" s="52"/>
      <c r="JFT1" s="52"/>
      <c r="JFU1" s="52"/>
      <c r="JFV1" s="52"/>
      <c r="JFW1" s="52"/>
      <c r="JFX1" s="52"/>
      <c r="JFY1" s="52"/>
      <c r="JFZ1" s="52"/>
      <c r="JGA1" s="52"/>
      <c r="JGB1" s="52"/>
      <c r="JGC1" s="52"/>
      <c r="JGD1" s="52"/>
      <c r="JGE1" s="52"/>
      <c r="JGF1" s="52"/>
      <c r="JGG1" s="52"/>
      <c r="JGH1" s="52"/>
      <c r="JGI1" s="52"/>
      <c r="JGJ1" s="52"/>
      <c r="JGK1" s="52"/>
      <c r="JGL1" s="52"/>
      <c r="JGM1" s="52"/>
      <c r="JGN1" s="52"/>
      <c r="JGO1" s="52"/>
      <c r="JGP1" s="52"/>
      <c r="JGQ1" s="52"/>
      <c r="JGR1" s="52"/>
      <c r="JGS1" s="52"/>
      <c r="JGT1" s="52"/>
      <c r="JGU1" s="52"/>
      <c r="JGV1" s="52"/>
      <c r="JGW1" s="52"/>
      <c r="JGX1" s="52"/>
      <c r="JGY1" s="52"/>
      <c r="JGZ1" s="52"/>
      <c r="JHA1" s="52"/>
      <c r="JHB1" s="52"/>
      <c r="JHC1" s="52"/>
      <c r="JHD1" s="52"/>
      <c r="JHE1" s="52"/>
      <c r="JHF1" s="52"/>
      <c r="JHG1" s="52"/>
      <c r="JHH1" s="52"/>
      <c r="JHI1" s="52"/>
      <c r="JHJ1" s="52"/>
      <c r="JHK1" s="52"/>
      <c r="JHL1" s="52"/>
      <c r="JHM1" s="52"/>
      <c r="JHN1" s="52"/>
      <c r="JHO1" s="52"/>
      <c r="JHP1" s="52"/>
      <c r="JHQ1" s="52"/>
      <c r="JHR1" s="52"/>
      <c r="JHS1" s="52"/>
      <c r="JHT1" s="52"/>
      <c r="JHU1" s="52"/>
      <c r="JHV1" s="52"/>
      <c r="JHW1" s="52"/>
      <c r="JHX1" s="52"/>
      <c r="JHY1" s="52"/>
      <c r="JHZ1" s="52"/>
      <c r="JIA1" s="52"/>
      <c r="JIB1" s="52"/>
      <c r="JIC1" s="52"/>
      <c r="JID1" s="52"/>
      <c r="JIE1" s="52"/>
      <c r="JIF1" s="52"/>
      <c r="JIG1" s="52"/>
      <c r="JIH1" s="52"/>
      <c r="JII1" s="52"/>
      <c r="JIJ1" s="52"/>
      <c r="JIK1" s="52"/>
      <c r="JIL1" s="52"/>
      <c r="JIM1" s="52"/>
      <c r="JIN1" s="52"/>
      <c r="JIO1" s="52"/>
      <c r="JIP1" s="52"/>
      <c r="JIQ1" s="52"/>
      <c r="JIR1" s="52"/>
      <c r="JIS1" s="52"/>
      <c r="JIT1" s="52"/>
      <c r="JIU1" s="52"/>
      <c r="JIV1" s="52"/>
      <c r="JIW1" s="52"/>
      <c r="JIX1" s="52"/>
      <c r="JIY1" s="52"/>
      <c r="JIZ1" s="52"/>
      <c r="JJA1" s="52"/>
      <c r="JJB1" s="52"/>
      <c r="JJC1" s="52"/>
      <c r="JJD1" s="52"/>
      <c r="JJE1" s="52"/>
      <c r="JJF1" s="52"/>
      <c r="JJG1" s="52"/>
      <c r="JJH1" s="52"/>
      <c r="JJI1" s="52"/>
      <c r="JJJ1" s="52"/>
      <c r="JJK1" s="52"/>
      <c r="JJL1" s="52"/>
      <c r="JJM1" s="52"/>
      <c r="JJN1" s="52"/>
      <c r="JJO1" s="52"/>
      <c r="JJP1" s="52"/>
      <c r="JJQ1" s="52"/>
      <c r="JJR1" s="52"/>
      <c r="JJS1" s="52"/>
      <c r="JJT1" s="52"/>
      <c r="JJU1" s="52"/>
      <c r="JJV1" s="52"/>
      <c r="JJW1" s="52"/>
      <c r="JJX1" s="52"/>
      <c r="JJY1" s="52"/>
      <c r="JJZ1" s="52"/>
      <c r="JKA1" s="52"/>
      <c r="JKB1" s="52"/>
      <c r="JKC1" s="52"/>
      <c r="JKD1" s="52"/>
      <c r="JKE1" s="52"/>
      <c r="JKF1" s="52"/>
      <c r="JKG1" s="52"/>
      <c r="JKH1" s="52"/>
      <c r="JKI1" s="52"/>
      <c r="JKJ1" s="52"/>
      <c r="JKK1" s="52"/>
      <c r="JKL1" s="52"/>
      <c r="JKM1" s="52"/>
      <c r="JKN1" s="52"/>
      <c r="JKO1" s="52"/>
      <c r="JKP1" s="52"/>
      <c r="JKQ1" s="52"/>
      <c r="JKR1" s="52"/>
      <c r="JKS1" s="52"/>
      <c r="JKT1" s="52"/>
      <c r="JKU1" s="52"/>
      <c r="JKV1" s="52"/>
      <c r="JKW1" s="52"/>
      <c r="JKX1" s="52"/>
      <c r="JKY1" s="52"/>
      <c r="JKZ1" s="52"/>
      <c r="JLA1" s="52"/>
      <c r="JLB1" s="52"/>
      <c r="JLC1" s="52"/>
      <c r="JLD1" s="52"/>
      <c r="JLE1" s="52"/>
      <c r="JLF1" s="52"/>
      <c r="JLG1" s="52"/>
      <c r="JLH1" s="52"/>
      <c r="JLI1" s="52"/>
      <c r="JLJ1" s="52"/>
      <c r="JLK1" s="52"/>
      <c r="JLL1" s="52"/>
      <c r="JLM1" s="52"/>
      <c r="JLN1" s="52"/>
      <c r="JLO1" s="52"/>
      <c r="JLP1" s="52"/>
      <c r="JLQ1" s="52"/>
      <c r="JLR1" s="52"/>
      <c r="JLS1" s="52"/>
      <c r="JLT1" s="52"/>
      <c r="JLU1" s="52"/>
      <c r="JLV1" s="52"/>
      <c r="JLW1" s="52"/>
      <c r="JLX1" s="52"/>
      <c r="JLY1" s="52"/>
      <c r="JLZ1" s="52"/>
      <c r="JMA1" s="52"/>
      <c r="JMB1" s="52"/>
      <c r="JMC1" s="52"/>
      <c r="JMD1" s="52"/>
      <c r="JME1" s="52"/>
      <c r="JMF1" s="52"/>
      <c r="JMG1" s="52"/>
      <c r="JMH1" s="52"/>
      <c r="JMI1" s="52"/>
      <c r="JMJ1" s="52"/>
      <c r="JMK1" s="52"/>
      <c r="JML1" s="52"/>
      <c r="JMM1" s="52"/>
      <c r="JMN1" s="52"/>
      <c r="JMO1" s="52"/>
      <c r="JMP1" s="52"/>
      <c r="JMQ1" s="52"/>
      <c r="JMR1" s="52"/>
      <c r="JMS1" s="52"/>
      <c r="JMT1" s="52"/>
      <c r="JMU1" s="52"/>
      <c r="JMV1" s="52"/>
      <c r="JMW1" s="52"/>
      <c r="JMX1" s="52"/>
      <c r="JMY1" s="52"/>
      <c r="JMZ1" s="52"/>
      <c r="JNA1" s="52"/>
      <c r="JNB1" s="52"/>
      <c r="JNC1" s="52"/>
      <c r="JND1" s="52"/>
      <c r="JNE1" s="52"/>
      <c r="JNF1" s="52"/>
      <c r="JNG1" s="52"/>
      <c r="JNH1" s="52"/>
      <c r="JNI1" s="52"/>
      <c r="JNJ1" s="52"/>
      <c r="JNK1" s="52"/>
      <c r="JNL1" s="52"/>
      <c r="JNM1" s="52"/>
      <c r="JNN1" s="52"/>
      <c r="JNO1" s="52"/>
      <c r="JNP1" s="52"/>
      <c r="JNQ1" s="52"/>
      <c r="JNR1" s="52"/>
      <c r="JNS1" s="52"/>
      <c r="JNT1" s="52"/>
      <c r="JNU1" s="52"/>
      <c r="JNV1" s="52"/>
      <c r="JNW1" s="52"/>
      <c r="JNX1" s="52"/>
      <c r="JNY1" s="52"/>
      <c r="JNZ1" s="52"/>
      <c r="JOA1" s="52"/>
      <c r="JOB1" s="52"/>
      <c r="JOC1" s="52"/>
      <c r="JOD1" s="52"/>
      <c r="JOE1" s="52"/>
      <c r="JOF1" s="52"/>
      <c r="JOG1" s="52"/>
      <c r="JOH1" s="52"/>
      <c r="JOI1" s="52"/>
      <c r="JOJ1" s="52"/>
      <c r="JOK1" s="52"/>
      <c r="JOL1" s="52"/>
      <c r="JOM1" s="52"/>
      <c r="JON1" s="52"/>
      <c r="JOO1" s="52"/>
      <c r="JOP1" s="52"/>
      <c r="JOQ1" s="52"/>
      <c r="JOR1" s="52"/>
      <c r="JOS1" s="52"/>
      <c r="JOT1" s="52"/>
      <c r="JOU1" s="52"/>
      <c r="JOV1" s="52"/>
      <c r="JOW1" s="52"/>
      <c r="JOX1" s="52"/>
      <c r="JOY1" s="52"/>
      <c r="JOZ1" s="52"/>
      <c r="JPA1" s="52"/>
      <c r="JPB1" s="52"/>
      <c r="JPC1" s="52"/>
      <c r="JPD1" s="52"/>
      <c r="JPE1" s="52"/>
      <c r="JPF1" s="52"/>
      <c r="JPG1" s="52"/>
      <c r="JPH1" s="52"/>
      <c r="JPI1" s="52"/>
      <c r="JPJ1" s="52"/>
      <c r="JPK1" s="52"/>
      <c r="JPL1" s="52"/>
      <c r="JPM1" s="52"/>
      <c r="JPN1" s="52"/>
      <c r="JPO1" s="52"/>
      <c r="JPP1" s="52"/>
      <c r="JPQ1" s="52"/>
      <c r="JPR1" s="52"/>
      <c r="JPS1" s="52"/>
      <c r="JPT1" s="52"/>
      <c r="JPU1" s="52"/>
      <c r="JPV1" s="52"/>
      <c r="JPW1" s="52"/>
      <c r="JPX1" s="52"/>
      <c r="JPY1" s="52"/>
      <c r="JPZ1" s="52"/>
      <c r="JQA1" s="52"/>
      <c r="JQB1" s="52"/>
      <c r="JQC1" s="52"/>
      <c r="JQD1" s="52"/>
      <c r="JQE1" s="52"/>
      <c r="JQF1" s="52"/>
      <c r="JQG1" s="52"/>
      <c r="JQH1" s="52"/>
      <c r="JQI1" s="52"/>
      <c r="JQJ1" s="52"/>
      <c r="JQK1" s="52"/>
      <c r="JQL1" s="52"/>
      <c r="JQM1" s="52"/>
      <c r="JQN1" s="52"/>
      <c r="JQO1" s="52"/>
      <c r="JQP1" s="52"/>
      <c r="JQQ1" s="52"/>
      <c r="JQR1" s="52"/>
      <c r="JQS1" s="52"/>
      <c r="JQT1" s="52"/>
      <c r="JQU1" s="52"/>
      <c r="JQV1" s="52"/>
      <c r="JQW1" s="52"/>
      <c r="JQX1" s="52"/>
      <c r="JQY1" s="52"/>
      <c r="JQZ1" s="52"/>
      <c r="JRA1" s="52"/>
      <c r="JRB1" s="52"/>
      <c r="JRC1" s="52"/>
      <c r="JRD1" s="52"/>
      <c r="JRE1" s="52"/>
      <c r="JRF1" s="52"/>
      <c r="JRG1" s="52"/>
      <c r="JRH1" s="52"/>
      <c r="JRI1" s="52"/>
      <c r="JRJ1" s="52"/>
      <c r="JRK1" s="52"/>
      <c r="JRL1" s="52"/>
      <c r="JRM1" s="52"/>
      <c r="JRN1" s="52"/>
      <c r="JRO1" s="52"/>
      <c r="JRP1" s="52"/>
      <c r="JRQ1" s="52"/>
      <c r="JRR1" s="52"/>
      <c r="JRS1" s="52"/>
      <c r="JRT1" s="52"/>
      <c r="JRU1" s="52"/>
      <c r="JRV1" s="52"/>
      <c r="JRW1" s="52"/>
      <c r="JRX1" s="52"/>
      <c r="JRY1" s="52"/>
      <c r="JRZ1" s="52"/>
      <c r="JSA1" s="52"/>
      <c r="JSB1" s="52"/>
      <c r="JSC1" s="52"/>
      <c r="JSD1" s="52"/>
      <c r="JSE1" s="52"/>
      <c r="JSF1" s="52"/>
      <c r="JSG1" s="52"/>
      <c r="JSH1" s="52"/>
      <c r="JSI1" s="52"/>
      <c r="JSJ1" s="52"/>
      <c r="JSK1" s="52"/>
      <c r="JSL1" s="52"/>
      <c r="JSM1" s="52"/>
      <c r="JSN1" s="52"/>
      <c r="JSO1" s="52"/>
      <c r="JSP1" s="52"/>
      <c r="JSQ1" s="52"/>
      <c r="JSR1" s="52"/>
      <c r="JSS1" s="52"/>
      <c r="JST1" s="52"/>
      <c r="JSU1" s="52"/>
      <c r="JSV1" s="52"/>
      <c r="JSW1" s="52"/>
      <c r="JSX1" s="52"/>
      <c r="JSY1" s="52"/>
      <c r="JSZ1" s="52"/>
      <c r="JTA1" s="52"/>
      <c r="JTB1" s="52"/>
      <c r="JTC1" s="52"/>
      <c r="JTD1" s="52"/>
      <c r="JTE1" s="52"/>
      <c r="JTF1" s="52"/>
      <c r="JTG1" s="52"/>
      <c r="JTH1" s="52"/>
      <c r="JTI1" s="52"/>
      <c r="JTJ1" s="52"/>
      <c r="JTK1" s="52"/>
      <c r="JTL1" s="52"/>
      <c r="JTM1" s="52"/>
      <c r="JTN1" s="52"/>
      <c r="JTO1" s="52"/>
      <c r="JTP1" s="52"/>
      <c r="JTQ1" s="52"/>
      <c r="JTR1" s="52"/>
      <c r="JTS1" s="52"/>
      <c r="JTT1" s="52"/>
      <c r="JTU1" s="52"/>
      <c r="JTV1" s="52"/>
      <c r="JTW1" s="52"/>
      <c r="JTX1" s="52"/>
      <c r="JTY1" s="52"/>
      <c r="JTZ1" s="52"/>
      <c r="JUA1" s="52"/>
      <c r="JUB1" s="52"/>
      <c r="JUC1" s="52"/>
      <c r="JUD1" s="52"/>
      <c r="JUE1" s="52"/>
      <c r="JUF1" s="52"/>
      <c r="JUG1" s="52"/>
      <c r="JUH1" s="52"/>
      <c r="JUI1" s="52"/>
      <c r="JUJ1" s="52"/>
      <c r="JUK1" s="52"/>
      <c r="JUL1" s="52"/>
      <c r="JUM1" s="52"/>
      <c r="JUN1" s="52"/>
      <c r="JUO1" s="52"/>
      <c r="JUP1" s="52"/>
      <c r="JUQ1" s="52"/>
      <c r="JUR1" s="52"/>
      <c r="JUS1" s="52"/>
      <c r="JUT1" s="52"/>
      <c r="JUU1" s="52"/>
      <c r="JUV1" s="52"/>
      <c r="JUW1" s="52"/>
      <c r="JUX1" s="52"/>
      <c r="JUY1" s="52"/>
      <c r="JUZ1" s="52"/>
      <c r="JVA1" s="52"/>
      <c r="JVB1" s="52"/>
      <c r="JVC1" s="52"/>
      <c r="JVD1" s="52"/>
      <c r="JVE1" s="52"/>
      <c r="JVF1" s="52"/>
      <c r="JVG1" s="52"/>
      <c r="JVH1" s="52"/>
      <c r="JVI1" s="52"/>
      <c r="JVJ1" s="52"/>
      <c r="JVK1" s="52"/>
      <c r="JVL1" s="52"/>
      <c r="JVM1" s="52"/>
      <c r="JVN1" s="52"/>
      <c r="JVO1" s="52"/>
      <c r="JVP1" s="52"/>
      <c r="JVQ1" s="52"/>
      <c r="JVR1" s="52"/>
      <c r="JVS1" s="52"/>
      <c r="JVT1" s="52"/>
      <c r="JVU1" s="52"/>
      <c r="JVV1" s="52"/>
      <c r="JVW1" s="52"/>
      <c r="JVX1" s="52"/>
      <c r="JVY1" s="52"/>
      <c r="JVZ1" s="52"/>
      <c r="JWA1" s="52"/>
      <c r="JWB1" s="52"/>
      <c r="JWC1" s="52"/>
      <c r="JWD1" s="52"/>
      <c r="JWE1" s="52"/>
      <c r="JWF1" s="52"/>
      <c r="JWG1" s="52"/>
      <c r="JWH1" s="52"/>
      <c r="JWI1" s="52"/>
      <c r="JWJ1" s="52"/>
      <c r="JWK1" s="52"/>
      <c r="JWL1" s="52"/>
      <c r="JWM1" s="52"/>
      <c r="JWN1" s="52"/>
      <c r="JWO1" s="52"/>
      <c r="JWP1" s="52"/>
      <c r="JWQ1" s="52"/>
      <c r="JWR1" s="52"/>
      <c r="JWS1" s="52"/>
      <c r="JWT1" s="52"/>
      <c r="JWU1" s="52"/>
      <c r="JWV1" s="52"/>
      <c r="JWW1" s="52"/>
      <c r="JWX1" s="52"/>
      <c r="JWY1" s="52"/>
      <c r="JWZ1" s="52"/>
      <c r="JXA1" s="52"/>
      <c r="JXB1" s="52"/>
      <c r="JXC1" s="52"/>
      <c r="JXD1" s="52"/>
      <c r="JXE1" s="52"/>
      <c r="JXF1" s="52"/>
      <c r="JXG1" s="52"/>
      <c r="JXH1" s="52"/>
      <c r="JXI1" s="52"/>
      <c r="JXJ1" s="52"/>
      <c r="JXK1" s="52"/>
      <c r="JXL1" s="52"/>
      <c r="JXM1" s="52"/>
      <c r="JXN1" s="52"/>
      <c r="JXO1" s="52"/>
      <c r="JXP1" s="52"/>
      <c r="JXQ1" s="52"/>
      <c r="JXR1" s="52"/>
      <c r="JXS1" s="52"/>
      <c r="JXT1" s="52"/>
      <c r="JXU1" s="52"/>
      <c r="JXV1" s="52"/>
      <c r="JXW1" s="52"/>
      <c r="JXX1" s="52"/>
      <c r="JXY1" s="52"/>
      <c r="JXZ1" s="52"/>
      <c r="JYA1" s="52"/>
      <c r="JYB1" s="52"/>
      <c r="JYC1" s="52"/>
      <c r="JYD1" s="52"/>
      <c r="JYE1" s="52"/>
      <c r="JYF1" s="52"/>
      <c r="JYG1" s="52"/>
      <c r="JYH1" s="52"/>
      <c r="JYI1" s="52"/>
      <c r="JYJ1" s="52"/>
      <c r="JYK1" s="52"/>
      <c r="JYL1" s="52"/>
      <c r="JYM1" s="52"/>
      <c r="JYN1" s="52"/>
      <c r="JYO1" s="52"/>
      <c r="JYP1" s="52"/>
      <c r="JYQ1" s="52"/>
      <c r="JYR1" s="52"/>
      <c r="JYS1" s="52"/>
      <c r="JYT1" s="52"/>
      <c r="JYU1" s="52"/>
      <c r="JYV1" s="52"/>
      <c r="JYW1" s="52"/>
      <c r="JYX1" s="52"/>
      <c r="JYY1" s="52"/>
      <c r="JYZ1" s="52"/>
      <c r="JZA1" s="52"/>
      <c r="JZB1" s="52"/>
      <c r="JZC1" s="52"/>
      <c r="JZD1" s="52"/>
      <c r="JZE1" s="52"/>
      <c r="JZF1" s="52"/>
      <c r="JZG1" s="52"/>
      <c r="JZH1" s="52"/>
      <c r="JZI1" s="52"/>
      <c r="JZJ1" s="52"/>
      <c r="JZK1" s="52"/>
      <c r="JZL1" s="52"/>
      <c r="JZM1" s="52"/>
      <c r="JZN1" s="52"/>
      <c r="JZO1" s="52"/>
      <c r="JZP1" s="52"/>
      <c r="JZQ1" s="52"/>
      <c r="JZR1" s="52"/>
      <c r="JZS1" s="52"/>
      <c r="JZT1" s="52"/>
      <c r="JZU1" s="52"/>
      <c r="JZV1" s="52"/>
      <c r="JZW1" s="52"/>
      <c r="JZX1" s="52"/>
      <c r="JZY1" s="52"/>
      <c r="JZZ1" s="52"/>
      <c r="KAA1" s="52"/>
      <c r="KAB1" s="52"/>
      <c r="KAC1" s="52"/>
      <c r="KAD1" s="52"/>
      <c r="KAE1" s="52"/>
      <c r="KAF1" s="52"/>
      <c r="KAG1" s="52"/>
      <c r="KAH1" s="52"/>
      <c r="KAI1" s="52"/>
      <c r="KAJ1" s="52"/>
      <c r="KAK1" s="52"/>
      <c r="KAL1" s="52"/>
      <c r="KAM1" s="52"/>
      <c r="KAN1" s="52"/>
      <c r="KAO1" s="52"/>
      <c r="KAP1" s="52"/>
      <c r="KAQ1" s="52"/>
      <c r="KAR1" s="52"/>
      <c r="KAS1" s="52"/>
      <c r="KAT1" s="52"/>
      <c r="KAU1" s="52"/>
      <c r="KAV1" s="52"/>
      <c r="KAW1" s="52"/>
      <c r="KAX1" s="52"/>
      <c r="KAY1" s="52"/>
      <c r="KAZ1" s="52"/>
      <c r="KBA1" s="52"/>
      <c r="KBB1" s="52"/>
      <c r="KBC1" s="52"/>
      <c r="KBD1" s="52"/>
      <c r="KBE1" s="52"/>
      <c r="KBF1" s="52"/>
      <c r="KBG1" s="52"/>
      <c r="KBH1" s="52"/>
      <c r="KBI1" s="52"/>
      <c r="KBJ1" s="52"/>
      <c r="KBK1" s="52"/>
      <c r="KBL1" s="52"/>
      <c r="KBM1" s="52"/>
      <c r="KBN1" s="52"/>
      <c r="KBO1" s="52"/>
      <c r="KBP1" s="52"/>
      <c r="KBQ1" s="52"/>
      <c r="KBR1" s="52"/>
      <c r="KBS1" s="52"/>
      <c r="KBT1" s="52"/>
      <c r="KBU1" s="52"/>
      <c r="KBV1" s="52"/>
      <c r="KBW1" s="52"/>
      <c r="KBX1" s="52"/>
      <c r="KBY1" s="52"/>
      <c r="KBZ1" s="52"/>
      <c r="KCA1" s="52"/>
      <c r="KCB1" s="52"/>
      <c r="KCC1" s="52"/>
      <c r="KCD1" s="52"/>
      <c r="KCE1" s="52"/>
      <c r="KCF1" s="52"/>
      <c r="KCG1" s="52"/>
      <c r="KCH1" s="52"/>
      <c r="KCI1" s="52"/>
      <c r="KCJ1" s="52"/>
      <c r="KCK1" s="52"/>
      <c r="KCL1" s="52"/>
      <c r="KCM1" s="52"/>
      <c r="KCN1" s="52"/>
      <c r="KCO1" s="52"/>
      <c r="KCP1" s="52"/>
      <c r="KCQ1" s="52"/>
      <c r="KCR1" s="52"/>
      <c r="KCS1" s="52"/>
      <c r="KCT1" s="52"/>
      <c r="KCU1" s="52"/>
      <c r="KCV1" s="52"/>
      <c r="KCW1" s="52"/>
      <c r="KCX1" s="52"/>
      <c r="KCY1" s="52"/>
      <c r="KCZ1" s="52"/>
      <c r="KDA1" s="52"/>
      <c r="KDB1" s="52"/>
      <c r="KDC1" s="52"/>
      <c r="KDD1" s="52"/>
      <c r="KDE1" s="52"/>
      <c r="KDF1" s="52"/>
      <c r="KDG1" s="52"/>
      <c r="KDH1" s="52"/>
      <c r="KDI1" s="52"/>
      <c r="KDJ1" s="52"/>
      <c r="KDK1" s="52"/>
      <c r="KDL1" s="52"/>
      <c r="KDM1" s="52"/>
      <c r="KDN1" s="52"/>
      <c r="KDO1" s="52"/>
      <c r="KDP1" s="52"/>
      <c r="KDQ1" s="52"/>
      <c r="KDR1" s="52"/>
      <c r="KDS1" s="52"/>
      <c r="KDT1" s="52"/>
      <c r="KDU1" s="52"/>
      <c r="KDV1" s="52"/>
      <c r="KDW1" s="52"/>
      <c r="KDX1" s="52"/>
      <c r="KDY1" s="52"/>
      <c r="KDZ1" s="52"/>
      <c r="KEA1" s="52"/>
      <c r="KEB1" s="52"/>
      <c r="KEC1" s="52"/>
      <c r="KED1" s="52"/>
      <c r="KEE1" s="52"/>
      <c r="KEF1" s="52"/>
      <c r="KEG1" s="52"/>
      <c r="KEH1" s="52"/>
      <c r="KEI1" s="52"/>
      <c r="KEJ1" s="52"/>
      <c r="KEK1" s="52"/>
      <c r="KEL1" s="52"/>
      <c r="KEM1" s="52"/>
      <c r="KEN1" s="52"/>
      <c r="KEO1" s="52"/>
      <c r="KEP1" s="52"/>
      <c r="KEQ1" s="52"/>
      <c r="KER1" s="52"/>
      <c r="KES1" s="52"/>
      <c r="KET1" s="52"/>
      <c r="KEU1" s="52"/>
      <c r="KEV1" s="52"/>
      <c r="KEW1" s="52"/>
      <c r="KEX1" s="52"/>
      <c r="KEY1" s="52"/>
      <c r="KEZ1" s="52"/>
      <c r="KFA1" s="52"/>
      <c r="KFB1" s="52"/>
      <c r="KFC1" s="52"/>
      <c r="KFD1" s="52"/>
      <c r="KFE1" s="52"/>
      <c r="KFF1" s="52"/>
      <c r="KFG1" s="52"/>
      <c r="KFH1" s="52"/>
      <c r="KFI1" s="52"/>
      <c r="KFJ1" s="52"/>
      <c r="KFK1" s="52"/>
      <c r="KFL1" s="52"/>
      <c r="KFM1" s="52"/>
      <c r="KFN1" s="52"/>
      <c r="KFO1" s="52"/>
      <c r="KFP1" s="52"/>
      <c r="KFQ1" s="52"/>
      <c r="KFR1" s="52"/>
      <c r="KFS1" s="52"/>
      <c r="KFT1" s="52"/>
      <c r="KFU1" s="52"/>
      <c r="KFV1" s="52"/>
      <c r="KFW1" s="52"/>
      <c r="KFX1" s="52"/>
      <c r="KFY1" s="52"/>
      <c r="KFZ1" s="52"/>
      <c r="KGA1" s="52"/>
      <c r="KGB1" s="52"/>
      <c r="KGC1" s="52"/>
      <c r="KGD1" s="52"/>
      <c r="KGE1" s="52"/>
      <c r="KGF1" s="52"/>
      <c r="KGG1" s="52"/>
      <c r="KGH1" s="52"/>
      <c r="KGI1" s="52"/>
      <c r="KGJ1" s="52"/>
      <c r="KGK1" s="52"/>
      <c r="KGL1" s="52"/>
      <c r="KGM1" s="52"/>
      <c r="KGN1" s="52"/>
      <c r="KGO1" s="52"/>
      <c r="KGP1" s="52"/>
      <c r="KGQ1" s="52"/>
      <c r="KGR1" s="52"/>
      <c r="KGS1" s="52"/>
      <c r="KGT1" s="52"/>
      <c r="KGU1" s="52"/>
      <c r="KGV1" s="52"/>
      <c r="KGW1" s="52"/>
      <c r="KGX1" s="52"/>
      <c r="KGY1" s="52"/>
      <c r="KGZ1" s="52"/>
      <c r="KHA1" s="52"/>
      <c r="KHB1" s="52"/>
      <c r="KHC1" s="52"/>
      <c r="KHD1" s="52"/>
      <c r="KHE1" s="52"/>
      <c r="KHF1" s="52"/>
      <c r="KHG1" s="52"/>
      <c r="KHH1" s="52"/>
      <c r="KHI1" s="52"/>
      <c r="KHJ1" s="52"/>
      <c r="KHK1" s="52"/>
      <c r="KHL1" s="52"/>
      <c r="KHM1" s="52"/>
      <c r="KHN1" s="52"/>
      <c r="KHO1" s="52"/>
      <c r="KHP1" s="52"/>
      <c r="KHQ1" s="52"/>
      <c r="KHR1" s="52"/>
      <c r="KHS1" s="52"/>
      <c r="KHT1" s="52"/>
      <c r="KHU1" s="52"/>
      <c r="KHV1" s="52"/>
      <c r="KHW1" s="52"/>
      <c r="KHX1" s="52"/>
      <c r="KHY1" s="52"/>
      <c r="KHZ1" s="52"/>
      <c r="KIA1" s="52"/>
      <c r="KIB1" s="52"/>
      <c r="KIC1" s="52"/>
      <c r="KID1" s="52"/>
      <c r="KIE1" s="52"/>
      <c r="KIF1" s="52"/>
      <c r="KIG1" s="52"/>
      <c r="KIH1" s="52"/>
      <c r="KII1" s="52"/>
      <c r="KIJ1" s="52"/>
      <c r="KIK1" s="52"/>
      <c r="KIL1" s="52"/>
      <c r="KIM1" s="52"/>
      <c r="KIN1" s="52"/>
      <c r="KIO1" s="52"/>
      <c r="KIP1" s="52"/>
      <c r="KIQ1" s="52"/>
      <c r="KIR1" s="52"/>
      <c r="KIS1" s="52"/>
      <c r="KIT1" s="52"/>
      <c r="KIU1" s="52"/>
      <c r="KIV1" s="52"/>
      <c r="KIW1" s="52"/>
      <c r="KIX1" s="52"/>
      <c r="KIY1" s="52"/>
      <c r="KIZ1" s="52"/>
      <c r="KJA1" s="52"/>
      <c r="KJB1" s="52"/>
      <c r="KJC1" s="52"/>
      <c r="KJD1" s="52"/>
      <c r="KJE1" s="52"/>
      <c r="KJF1" s="52"/>
      <c r="KJG1" s="52"/>
      <c r="KJH1" s="52"/>
      <c r="KJI1" s="52"/>
      <c r="KJJ1" s="52"/>
      <c r="KJK1" s="52"/>
      <c r="KJL1" s="52"/>
      <c r="KJM1" s="52"/>
      <c r="KJN1" s="52"/>
      <c r="KJO1" s="52"/>
      <c r="KJP1" s="52"/>
      <c r="KJQ1" s="52"/>
      <c r="KJR1" s="52"/>
      <c r="KJS1" s="52"/>
      <c r="KJT1" s="52"/>
      <c r="KJU1" s="52"/>
      <c r="KJV1" s="52"/>
      <c r="KJW1" s="52"/>
      <c r="KJX1" s="52"/>
      <c r="KJY1" s="52"/>
      <c r="KJZ1" s="52"/>
      <c r="KKA1" s="52"/>
      <c r="KKB1" s="52"/>
      <c r="KKC1" s="52"/>
      <c r="KKD1" s="52"/>
      <c r="KKE1" s="52"/>
      <c r="KKF1" s="52"/>
      <c r="KKG1" s="52"/>
      <c r="KKH1" s="52"/>
      <c r="KKI1" s="52"/>
      <c r="KKJ1" s="52"/>
      <c r="KKK1" s="52"/>
      <c r="KKL1" s="52"/>
      <c r="KKM1" s="52"/>
      <c r="KKN1" s="52"/>
      <c r="KKO1" s="52"/>
      <c r="KKP1" s="52"/>
      <c r="KKQ1" s="52"/>
      <c r="KKR1" s="52"/>
      <c r="KKS1" s="52"/>
      <c r="KKT1" s="52"/>
      <c r="KKU1" s="52"/>
      <c r="KKV1" s="52"/>
      <c r="KKW1" s="52"/>
      <c r="KKX1" s="52"/>
      <c r="KKY1" s="52"/>
      <c r="KKZ1" s="52"/>
      <c r="KLA1" s="52"/>
      <c r="KLB1" s="52"/>
      <c r="KLC1" s="52"/>
      <c r="KLD1" s="52"/>
      <c r="KLE1" s="52"/>
      <c r="KLF1" s="52"/>
      <c r="KLG1" s="52"/>
      <c r="KLH1" s="52"/>
      <c r="KLI1" s="52"/>
      <c r="KLJ1" s="52"/>
      <c r="KLK1" s="52"/>
      <c r="KLL1" s="52"/>
      <c r="KLM1" s="52"/>
      <c r="KLN1" s="52"/>
      <c r="KLO1" s="52"/>
      <c r="KLP1" s="52"/>
      <c r="KLQ1" s="52"/>
      <c r="KLR1" s="52"/>
      <c r="KLS1" s="52"/>
      <c r="KLT1" s="52"/>
      <c r="KLU1" s="52"/>
      <c r="KLV1" s="52"/>
      <c r="KLW1" s="52"/>
      <c r="KLX1" s="52"/>
      <c r="KLY1" s="52"/>
      <c r="KLZ1" s="52"/>
      <c r="KMA1" s="52"/>
      <c r="KMB1" s="52"/>
      <c r="KMC1" s="52"/>
      <c r="KMD1" s="52"/>
      <c r="KME1" s="52"/>
      <c r="KMF1" s="52"/>
      <c r="KMG1" s="52"/>
      <c r="KMH1" s="52"/>
      <c r="KMI1" s="52"/>
      <c r="KMJ1" s="52"/>
      <c r="KMK1" s="52"/>
      <c r="KML1" s="52"/>
      <c r="KMM1" s="52"/>
      <c r="KMN1" s="52"/>
      <c r="KMO1" s="52"/>
      <c r="KMP1" s="52"/>
      <c r="KMQ1" s="52"/>
      <c r="KMR1" s="52"/>
      <c r="KMS1" s="52"/>
      <c r="KMT1" s="52"/>
      <c r="KMU1" s="52"/>
      <c r="KMV1" s="52"/>
      <c r="KMW1" s="52"/>
      <c r="KMX1" s="52"/>
      <c r="KMY1" s="52"/>
      <c r="KMZ1" s="52"/>
      <c r="KNA1" s="52"/>
      <c r="KNB1" s="52"/>
      <c r="KNC1" s="52"/>
      <c r="KND1" s="52"/>
      <c r="KNE1" s="52"/>
      <c r="KNF1" s="52"/>
      <c r="KNG1" s="52"/>
      <c r="KNH1" s="52"/>
      <c r="KNI1" s="52"/>
      <c r="KNJ1" s="52"/>
      <c r="KNK1" s="52"/>
      <c r="KNL1" s="52"/>
      <c r="KNM1" s="52"/>
      <c r="KNN1" s="52"/>
      <c r="KNO1" s="52"/>
      <c r="KNP1" s="52"/>
      <c r="KNQ1" s="52"/>
      <c r="KNR1" s="52"/>
      <c r="KNS1" s="52"/>
      <c r="KNT1" s="52"/>
      <c r="KNU1" s="52"/>
      <c r="KNV1" s="52"/>
      <c r="KNW1" s="52"/>
      <c r="KNX1" s="52"/>
      <c r="KNY1" s="52"/>
      <c r="KNZ1" s="52"/>
      <c r="KOA1" s="52"/>
      <c r="KOB1" s="52"/>
      <c r="KOC1" s="52"/>
      <c r="KOD1" s="52"/>
      <c r="KOE1" s="52"/>
      <c r="KOF1" s="52"/>
      <c r="KOG1" s="52"/>
      <c r="KOH1" s="52"/>
      <c r="KOI1" s="52"/>
      <c r="KOJ1" s="52"/>
      <c r="KOK1" s="52"/>
      <c r="KOL1" s="52"/>
      <c r="KOM1" s="52"/>
      <c r="KON1" s="52"/>
      <c r="KOO1" s="52"/>
      <c r="KOP1" s="52"/>
      <c r="KOQ1" s="52"/>
      <c r="KOR1" s="52"/>
      <c r="KOS1" s="52"/>
      <c r="KOT1" s="52"/>
      <c r="KOU1" s="52"/>
      <c r="KOV1" s="52"/>
      <c r="KOW1" s="52"/>
      <c r="KOX1" s="52"/>
      <c r="KOY1" s="52"/>
      <c r="KOZ1" s="52"/>
      <c r="KPA1" s="52"/>
      <c r="KPB1" s="52"/>
      <c r="KPC1" s="52"/>
      <c r="KPD1" s="52"/>
      <c r="KPE1" s="52"/>
      <c r="KPF1" s="52"/>
      <c r="KPG1" s="52"/>
      <c r="KPH1" s="52"/>
      <c r="KPI1" s="52"/>
      <c r="KPJ1" s="52"/>
      <c r="KPK1" s="52"/>
      <c r="KPL1" s="52"/>
      <c r="KPM1" s="52"/>
      <c r="KPN1" s="52"/>
      <c r="KPO1" s="52"/>
      <c r="KPP1" s="52"/>
      <c r="KPQ1" s="52"/>
      <c r="KPR1" s="52"/>
      <c r="KPS1" s="52"/>
      <c r="KPT1" s="52"/>
      <c r="KPU1" s="52"/>
      <c r="KPV1" s="52"/>
      <c r="KPW1" s="52"/>
      <c r="KPX1" s="52"/>
      <c r="KPY1" s="52"/>
      <c r="KPZ1" s="52"/>
      <c r="KQA1" s="52"/>
      <c r="KQB1" s="52"/>
      <c r="KQC1" s="52"/>
      <c r="KQD1" s="52"/>
      <c r="KQE1" s="52"/>
      <c r="KQF1" s="52"/>
      <c r="KQG1" s="52"/>
      <c r="KQH1" s="52"/>
      <c r="KQI1" s="52"/>
      <c r="KQJ1" s="52"/>
      <c r="KQK1" s="52"/>
      <c r="KQL1" s="52"/>
      <c r="KQM1" s="52"/>
      <c r="KQN1" s="52"/>
      <c r="KQO1" s="52"/>
      <c r="KQP1" s="52"/>
      <c r="KQQ1" s="52"/>
      <c r="KQR1" s="52"/>
      <c r="KQS1" s="52"/>
      <c r="KQT1" s="52"/>
      <c r="KQU1" s="52"/>
      <c r="KQV1" s="52"/>
      <c r="KQW1" s="52"/>
      <c r="KQX1" s="52"/>
      <c r="KQY1" s="52"/>
      <c r="KQZ1" s="52"/>
      <c r="KRA1" s="52"/>
      <c r="KRB1" s="52"/>
      <c r="KRC1" s="52"/>
      <c r="KRD1" s="52"/>
      <c r="KRE1" s="52"/>
      <c r="KRF1" s="52"/>
      <c r="KRG1" s="52"/>
      <c r="KRH1" s="52"/>
      <c r="KRI1" s="52"/>
      <c r="KRJ1" s="52"/>
      <c r="KRK1" s="52"/>
      <c r="KRL1" s="52"/>
      <c r="KRM1" s="52"/>
      <c r="KRN1" s="52"/>
      <c r="KRO1" s="52"/>
      <c r="KRP1" s="52"/>
      <c r="KRQ1" s="52"/>
      <c r="KRR1" s="52"/>
      <c r="KRS1" s="52"/>
      <c r="KRT1" s="52"/>
      <c r="KRU1" s="52"/>
      <c r="KRV1" s="52"/>
      <c r="KRW1" s="52"/>
      <c r="KRX1" s="52"/>
      <c r="KRY1" s="52"/>
      <c r="KRZ1" s="52"/>
      <c r="KSA1" s="52"/>
      <c r="KSB1" s="52"/>
      <c r="KSC1" s="52"/>
      <c r="KSD1" s="52"/>
      <c r="KSE1" s="52"/>
      <c r="KSF1" s="52"/>
      <c r="KSG1" s="52"/>
      <c r="KSH1" s="52"/>
      <c r="KSI1" s="52"/>
      <c r="KSJ1" s="52"/>
      <c r="KSK1" s="52"/>
      <c r="KSL1" s="52"/>
      <c r="KSM1" s="52"/>
      <c r="KSN1" s="52"/>
      <c r="KSO1" s="52"/>
      <c r="KSP1" s="52"/>
      <c r="KSQ1" s="52"/>
      <c r="KSR1" s="52"/>
      <c r="KSS1" s="52"/>
      <c r="KST1" s="52"/>
      <c r="KSU1" s="52"/>
      <c r="KSV1" s="52"/>
      <c r="KSW1" s="52"/>
      <c r="KSX1" s="52"/>
      <c r="KSY1" s="52"/>
      <c r="KSZ1" s="52"/>
      <c r="KTA1" s="52"/>
      <c r="KTB1" s="52"/>
      <c r="KTC1" s="52"/>
      <c r="KTD1" s="52"/>
      <c r="KTE1" s="52"/>
      <c r="KTF1" s="52"/>
      <c r="KTG1" s="52"/>
      <c r="KTH1" s="52"/>
      <c r="KTI1" s="52"/>
      <c r="KTJ1" s="52"/>
      <c r="KTK1" s="52"/>
      <c r="KTL1" s="52"/>
      <c r="KTM1" s="52"/>
      <c r="KTN1" s="52"/>
      <c r="KTO1" s="52"/>
      <c r="KTP1" s="52"/>
      <c r="KTQ1" s="52"/>
      <c r="KTR1" s="52"/>
      <c r="KTS1" s="52"/>
      <c r="KTT1" s="52"/>
      <c r="KTU1" s="52"/>
      <c r="KTV1" s="52"/>
      <c r="KTW1" s="52"/>
      <c r="KTX1" s="52"/>
      <c r="KTY1" s="52"/>
      <c r="KTZ1" s="52"/>
      <c r="KUA1" s="52"/>
      <c r="KUB1" s="52"/>
      <c r="KUC1" s="52"/>
      <c r="KUD1" s="52"/>
      <c r="KUE1" s="52"/>
      <c r="KUF1" s="52"/>
      <c r="KUG1" s="52"/>
      <c r="KUH1" s="52"/>
      <c r="KUI1" s="52"/>
      <c r="KUJ1" s="52"/>
      <c r="KUK1" s="52"/>
      <c r="KUL1" s="52"/>
      <c r="KUM1" s="52"/>
      <c r="KUN1" s="52"/>
      <c r="KUO1" s="52"/>
      <c r="KUP1" s="52"/>
      <c r="KUQ1" s="52"/>
      <c r="KUR1" s="52"/>
      <c r="KUS1" s="52"/>
      <c r="KUT1" s="52"/>
      <c r="KUU1" s="52"/>
      <c r="KUV1" s="52"/>
      <c r="KUW1" s="52"/>
      <c r="KUX1" s="52"/>
      <c r="KUY1" s="52"/>
      <c r="KUZ1" s="52"/>
      <c r="KVA1" s="52"/>
      <c r="KVB1" s="52"/>
      <c r="KVC1" s="52"/>
      <c r="KVD1" s="52"/>
      <c r="KVE1" s="52"/>
      <c r="KVF1" s="52"/>
      <c r="KVG1" s="52"/>
      <c r="KVH1" s="52"/>
      <c r="KVI1" s="52"/>
      <c r="KVJ1" s="52"/>
      <c r="KVK1" s="52"/>
      <c r="KVL1" s="52"/>
      <c r="KVM1" s="52"/>
      <c r="KVN1" s="52"/>
      <c r="KVO1" s="52"/>
      <c r="KVP1" s="52"/>
      <c r="KVQ1" s="52"/>
      <c r="KVR1" s="52"/>
      <c r="KVS1" s="52"/>
      <c r="KVT1" s="52"/>
      <c r="KVU1" s="52"/>
      <c r="KVV1" s="52"/>
      <c r="KVW1" s="52"/>
      <c r="KVX1" s="52"/>
      <c r="KVY1" s="52"/>
      <c r="KVZ1" s="52"/>
      <c r="KWA1" s="52"/>
      <c r="KWB1" s="52"/>
      <c r="KWC1" s="52"/>
      <c r="KWD1" s="52"/>
      <c r="KWE1" s="52"/>
      <c r="KWF1" s="52"/>
      <c r="KWG1" s="52"/>
      <c r="KWH1" s="52"/>
      <c r="KWI1" s="52"/>
      <c r="KWJ1" s="52"/>
      <c r="KWK1" s="52"/>
      <c r="KWL1" s="52"/>
      <c r="KWM1" s="52"/>
      <c r="KWN1" s="52"/>
      <c r="KWO1" s="52"/>
      <c r="KWP1" s="52"/>
      <c r="KWQ1" s="52"/>
      <c r="KWR1" s="52"/>
      <c r="KWS1" s="52"/>
      <c r="KWT1" s="52"/>
      <c r="KWU1" s="52"/>
      <c r="KWV1" s="52"/>
      <c r="KWW1" s="52"/>
      <c r="KWX1" s="52"/>
      <c r="KWY1" s="52"/>
      <c r="KWZ1" s="52"/>
      <c r="KXA1" s="52"/>
      <c r="KXB1" s="52"/>
      <c r="KXC1" s="52"/>
      <c r="KXD1" s="52"/>
      <c r="KXE1" s="52"/>
      <c r="KXF1" s="52"/>
      <c r="KXG1" s="52"/>
      <c r="KXH1" s="52"/>
      <c r="KXI1" s="52"/>
      <c r="KXJ1" s="52"/>
      <c r="KXK1" s="52"/>
      <c r="KXL1" s="52"/>
      <c r="KXM1" s="52"/>
      <c r="KXN1" s="52"/>
      <c r="KXO1" s="52"/>
      <c r="KXP1" s="52"/>
      <c r="KXQ1" s="52"/>
      <c r="KXR1" s="52"/>
      <c r="KXS1" s="52"/>
      <c r="KXT1" s="52"/>
      <c r="KXU1" s="52"/>
      <c r="KXV1" s="52"/>
      <c r="KXW1" s="52"/>
      <c r="KXX1" s="52"/>
      <c r="KXY1" s="52"/>
      <c r="KXZ1" s="52"/>
      <c r="KYA1" s="52"/>
      <c r="KYB1" s="52"/>
      <c r="KYC1" s="52"/>
      <c r="KYD1" s="52"/>
      <c r="KYE1" s="52"/>
      <c r="KYF1" s="52"/>
      <c r="KYG1" s="52"/>
      <c r="KYH1" s="52"/>
      <c r="KYI1" s="52"/>
      <c r="KYJ1" s="52"/>
      <c r="KYK1" s="52"/>
      <c r="KYL1" s="52"/>
      <c r="KYM1" s="52"/>
      <c r="KYN1" s="52"/>
      <c r="KYO1" s="52"/>
      <c r="KYP1" s="52"/>
      <c r="KYQ1" s="52"/>
      <c r="KYR1" s="52"/>
      <c r="KYS1" s="52"/>
      <c r="KYT1" s="52"/>
      <c r="KYU1" s="52"/>
      <c r="KYV1" s="52"/>
      <c r="KYW1" s="52"/>
      <c r="KYX1" s="52"/>
      <c r="KYY1" s="52"/>
      <c r="KYZ1" s="52"/>
      <c r="KZA1" s="52"/>
      <c r="KZB1" s="52"/>
      <c r="KZC1" s="52"/>
      <c r="KZD1" s="52"/>
      <c r="KZE1" s="52"/>
      <c r="KZF1" s="52"/>
      <c r="KZG1" s="52"/>
      <c r="KZH1" s="52"/>
      <c r="KZI1" s="52"/>
      <c r="KZJ1" s="52"/>
      <c r="KZK1" s="52"/>
      <c r="KZL1" s="52"/>
      <c r="KZM1" s="52"/>
      <c r="KZN1" s="52"/>
      <c r="KZO1" s="52"/>
      <c r="KZP1" s="52"/>
      <c r="KZQ1" s="52"/>
      <c r="KZR1" s="52"/>
      <c r="KZS1" s="52"/>
      <c r="KZT1" s="52"/>
      <c r="KZU1" s="52"/>
      <c r="KZV1" s="52"/>
      <c r="KZW1" s="52"/>
      <c r="KZX1" s="52"/>
      <c r="KZY1" s="52"/>
      <c r="KZZ1" s="52"/>
      <c r="LAA1" s="52"/>
      <c r="LAB1" s="52"/>
      <c r="LAC1" s="52"/>
      <c r="LAD1" s="52"/>
      <c r="LAE1" s="52"/>
      <c r="LAF1" s="52"/>
      <c r="LAG1" s="52"/>
      <c r="LAH1" s="52"/>
      <c r="LAI1" s="52"/>
      <c r="LAJ1" s="52"/>
      <c r="LAK1" s="52"/>
      <c r="LAL1" s="52"/>
      <c r="LAM1" s="52"/>
      <c r="LAN1" s="52"/>
      <c r="LAO1" s="52"/>
      <c r="LAP1" s="52"/>
      <c r="LAQ1" s="52"/>
      <c r="LAR1" s="52"/>
      <c r="LAS1" s="52"/>
      <c r="LAT1" s="52"/>
      <c r="LAU1" s="52"/>
      <c r="LAV1" s="52"/>
      <c r="LAW1" s="52"/>
      <c r="LAX1" s="52"/>
      <c r="LAY1" s="52"/>
      <c r="LAZ1" s="52"/>
      <c r="LBA1" s="52"/>
      <c r="LBB1" s="52"/>
      <c r="LBC1" s="52"/>
      <c r="LBD1" s="52"/>
      <c r="LBE1" s="52"/>
      <c r="LBF1" s="52"/>
      <c r="LBG1" s="52"/>
      <c r="LBH1" s="52"/>
      <c r="LBI1" s="52"/>
      <c r="LBJ1" s="52"/>
      <c r="LBK1" s="52"/>
      <c r="LBL1" s="52"/>
      <c r="LBM1" s="52"/>
      <c r="LBN1" s="52"/>
      <c r="LBO1" s="52"/>
      <c r="LBP1" s="52"/>
      <c r="LBQ1" s="52"/>
      <c r="LBR1" s="52"/>
      <c r="LBS1" s="52"/>
      <c r="LBT1" s="52"/>
      <c r="LBU1" s="52"/>
      <c r="LBV1" s="52"/>
      <c r="LBW1" s="52"/>
      <c r="LBX1" s="52"/>
      <c r="LBY1" s="52"/>
      <c r="LBZ1" s="52"/>
      <c r="LCA1" s="52"/>
      <c r="LCB1" s="52"/>
      <c r="LCC1" s="52"/>
      <c r="LCD1" s="52"/>
      <c r="LCE1" s="52"/>
      <c r="LCF1" s="52"/>
      <c r="LCG1" s="52"/>
      <c r="LCH1" s="52"/>
      <c r="LCI1" s="52"/>
      <c r="LCJ1" s="52"/>
      <c r="LCK1" s="52"/>
      <c r="LCL1" s="52"/>
      <c r="LCM1" s="52"/>
      <c r="LCN1" s="52"/>
      <c r="LCO1" s="52"/>
      <c r="LCP1" s="52"/>
      <c r="LCQ1" s="52"/>
      <c r="LCR1" s="52"/>
      <c r="LCS1" s="52"/>
      <c r="LCT1" s="52"/>
      <c r="LCU1" s="52"/>
      <c r="LCV1" s="52"/>
      <c r="LCW1" s="52"/>
      <c r="LCX1" s="52"/>
      <c r="LCY1" s="52"/>
      <c r="LCZ1" s="52"/>
      <c r="LDA1" s="52"/>
      <c r="LDB1" s="52"/>
      <c r="LDC1" s="52"/>
      <c r="LDD1" s="52"/>
      <c r="LDE1" s="52"/>
      <c r="LDF1" s="52"/>
      <c r="LDG1" s="52"/>
      <c r="LDH1" s="52"/>
      <c r="LDI1" s="52"/>
      <c r="LDJ1" s="52"/>
      <c r="LDK1" s="52"/>
      <c r="LDL1" s="52"/>
      <c r="LDM1" s="52"/>
      <c r="LDN1" s="52"/>
      <c r="LDO1" s="52"/>
      <c r="LDP1" s="52"/>
      <c r="LDQ1" s="52"/>
      <c r="LDR1" s="52"/>
      <c r="LDS1" s="52"/>
      <c r="LDT1" s="52"/>
      <c r="LDU1" s="52"/>
      <c r="LDV1" s="52"/>
      <c r="LDW1" s="52"/>
      <c r="LDX1" s="52"/>
      <c r="LDY1" s="52"/>
      <c r="LDZ1" s="52"/>
      <c r="LEA1" s="52"/>
      <c r="LEB1" s="52"/>
      <c r="LEC1" s="52"/>
      <c r="LED1" s="52"/>
      <c r="LEE1" s="52"/>
      <c r="LEF1" s="52"/>
      <c r="LEG1" s="52"/>
      <c r="LEH1" s="52"/>
      <c r="LEI1" s="52"/>
      <c r="LEJ1" s="52"/>
      <c r="LEK1" s="52"/>
      <c r="LEL1" s="52"/>
      <c r="LEM1" s="52"/>
      <c r="LEN1" s="52"/>
      <c r="LEO1" s="52"/>
      <c r="LEP1" s="52"/>
      <c r="LEQ1" s="52"/>
      <c r="LER1" s="52"/>
      <c r="LES1" s="52"/>
      <c r="LET1" s="52"/>
      <c r="LEU1" s="52"/>
      <c r="LEV1" s="52"/>
      <c r="LEW1" s="52"/>
      <c r="LEX1" s="52"/>
      <c r="LEY1" s="52"/>
      <c r="LEZ1" s="52"/>
      <c r="LFA1" s="52"/>
      <c r="LFB1" s="52"/>
      <c r="LFC1" s="52"/>
      <c r="LFD1" s="52"/>
      <c r="LFE1" s="52"/>
      <c r="LFF1" s="52"/>
      <c r="LFG1" s="52"/>
      <c r="LFH1" s="52"/>
      <c r="LFI1" s="52"/>
      <c r="LFJ1" s="52"/>
      <c r="LFK1" s="52"/>
      <c r="LFL1" s="52"/>
      <c r="LFM1" s="52"/>
      <c r="LFN1" s="52"/>
      <c r="LFO1" s="52"/>
      <c r="LFP1" s="52"/>
      <c r="LFQ1" s="52"/>
      <c r="LFR1" s="52"/>
      <c r="LFS1" s="52"/>
      <c r="LFT1" s="52"/>
      <c r="LFU1" s="52"/>
      <c r="LFV1" s="52"/>
      <c r="LFW1" s="52"/>
      <c r="LFX1" s="52"/>
      <c r="LFY1" s="52"/>
      <c r="LFZ1" s="52"/>
      <c r="LGA1" s="52"/>
      <c r="LGB1" s="52"/>
      <c r="LGC1" s="52"/>
      <c r="LGD1" s="52"/>
      <c r="LGE1" s="52"/>
      <c r="LGF1" s="52"/>
      <c r="LGG1" s="52"/>
      <c r="LGH1" s="52"/>
      <c r="LGI1" s="52"/>
      <c r="LGJ1" s="52"/>
      <c r="LGK1" s="52"/>
      <c r="LGL1" s="52"/>
      <c r="LGM1" s="52"/>
      <c r="LGN1" s="52"/>
      <c r="LGO1" s="52"/>
      <c r="LGP1" s="52"/>
      <c r="LGQ1" s="52"/>
      <c r="LGR1" s="52"/>
      <c r="LGS1" s="52"/>
      <c r="LGT1" s="52"/>
      <c r="LGU1" s="52"/>
      <c r="LGV1" s="52"/>
      <c r="LGW1" s="52"/>
      <c r="LGX1" s="52"/>
      <c r="LGY1" s="52"/>
      <c r="LGZ1" s="52"/>
      <c r="LHA1" s="52"/>
      <c r="LHB1" s="52"/>
      <c r="LHC1" s="52"/>
      <c r="LHD1" s="52"/>
      <c r="LHE1" s="52"/>
      <c r="LHF1" s="52"/>
      <c r="LHG1" s="52"/>
      <c r="LHH1" s="52"/>
      <c r="LHI1" s="52"/>
      <c r="LHJ1" s="52"/>
      <c r="LHK1" s="52"/>
      <c r="LHL1" s="52"/>
      <c r="LHM1" s="52"/>
      <c r="LHN1" s="52"/>
      <c r="LHO1" s="52"/>
      <c r="LHP1" s="52"/>
      <c r="LHQ1" s="52"/>
      <c r="LHR1" s="52"/>
      <c r="LHS1" s="52"/>
      <c r="LHT1" s="52"/>
      <c r="LHU1" s="52"/>
      <c r="LHV1" s="52"/>
      <c r="LHW1" s="52"/>
      <c r="LHX1" s="52"/>
      <c r="LHY1" s="52"/>
      <c r="LHZ1" s="52"/>
      <c r="LIA1" s="52"/>
      <c r="LIB1" s="52"/>
      <c r="LIC1" s="52"/>
      <c r="LID1" s="52"/>
      <c r="LIE1" s="52"/>
      <c r="LIF1" s="52"/>
      <c r="LIG1" s="52"/>
      <c r="LIH1" s="52"/>
      <c r="LII1" s="52"/>
      <c r="LIJ1" s="52"/>
      <c r="LIK1" s="52"/>
      <c r="LIL1" s="52"/>
      <c r="LIM1" s="52"/>
      <c r="LIN1" s="52"/>
      <c r="LIO1" s="52"/>
      <c r="LIP1" s="52"/>
      <c r="LIQ1" s="52"/>
      <c r="LIR1" s="52"/>
      <c r="LIS1" s="52"/>
      <c r="LIT1" s="52"/>
      <c r="LIU1" s="52"/>
      <c r="LIV1" s="52"/>
      <c r="LIW1" s="52"/>
      <c r="LIX1" s="52"/>
      <c r="LIY1" s="52"/>
      <c r="LIZ1" s="52"/>
      <c r="LJA1" s="52"/>
      <c r="LJB1" s="52"/>
      <c r="LJC1" s="52"/>
      <c r="LJD1" s="52"/>
      <c r="LJE1" s="52"/>
      <c r="LJF1" s="52"/>
      <c r="LJG1" s="52"/>
      <c r="LJH1" s="52"/>
      <c r="LJI1" s="52"/>
      <c r="LJJ1" s="52"/>
      <c r="LJK1" s="52"/>
      <c r="LJL1" s="52"/>
      <c r="LJM1" s="52"/>
      <c r="LJN1" s="52"/>
      <c r="LJO1" s="52"/>
      <c r="LJP1" s="52"/>
      <c r="LJQ1" s="52"/>
      <c r="LJR1" s="52"/>
      <c r="LJS1" s="52"/>
      <c r="LJT1" s="52"/>
      <c r="LJU1" s="52"/>
      <c r="LJV1" s="52"/>
      <c r="LJW1" s="52"/>
      <c r="LJX1" s="52"/>
      <c r="LJY1" s="52"/>
      <c r="LJZ1" s="52"/>
      <c r="LKA1" s="52"/>
      <c r="LKB1" s="52"/>
      <c r="LKC1" s="52"/>
      <c r="LKD1" s="52"/>
      <c r="LKE1" s="52"/>
      <c r="LKF1" s="52"/>
      <c r="LKG1" s="52"/>
      <c r="LKH1" s="52"/>
      <c r="LKI1" s="52"/>
      <c r="LKJ1" s="52"/>
      <c r="LKK1" s="52"/>
      <c r="LKL1" s="52"/>
      <c r="LKM1" s="52"/>
      <c r="LKN1" s="52"/>
      <c r="LKO1" s="52"/>
      <c r="LKP1" s="52"/>
      <c r="LKQ1" s="52"/>
      <c r="LKR1" s="52"/>
      <c r="LKS1" s="52"/>
      <c r="LKT1" s="52"/>
      <c r="LKU1" s="52"/>
      <c r="LKV1" s="52"/>
      <c r="LKW1" s="52"/>
      <c r="LKX1" s="52"/>
      <c r="LKY1" s="52"/>
      <c r="LKZ1" s="52"/>
      <c r="LLA1" s="52"/>
      <c r="LLB1" s="52"/>
      <c r="LLC1" s="52"/>
      <c r="LLD1" s="52"/>
      <c r="LLE1" s="52"/>
      <c r="LLF1" s="52"/>
      <c r="LLG1" s="52"/>
      <c r="LLH1" s="52"/>
      <c r="LLI1" s="52"/>
      <c r="LLJ1" s="52"/>
      <c r="LLK1" s="52"/>
      <c r="LLL1" s="52"/>
      <c r="LLM1" s="52"/>
      <c r="LLN1" s="52"/>
      <c r="LLO1" s="52"/>
      <c r="LLP1" s="52"/>
      <c r="LLQ1" s="52"/>
      <c r="LLR1" s="52"/>
      <c r="LLS1" s="52"/>
      <c r="LLT1" s="52"/>
      <c r="LLU1" s="52"/>
      <c r="LLV1" s="52"/>
      <c r="LLW1" s="52"/>
      <c r="LLX1" s="52"/>
      <c r="LLY1" s="52"/>
      <c r="LLZ1" s="52"/>
      <c r="LMA1" s="52"/>
      <c r="LMB1" s="52"/>
      <c r="LMC1" s="52"/>
      <c r="LMD1" s="52"/>
      <c r="LME1" s="52"/>
      <c r="LMF1" s="52"/>
      <c r="LMG1" s="52"/>
      <c r="LMH1" s="52"/>
      <c r="LMI1" s="52"/>
      <c r="LMJ1" s="52"/>
      <c r="LMK1" s="52"/>
      <c r="LML1" s="52"/>
      <c r="LMM1" s="52"/>
      <c r="LMN1" s="52"/>
      <c r="LMO1" s="52"/>
      <c r="LMP1" s="52"/>
      <c r="LMQ1" s="52"/>
      <c r="LMR1" s="52"/>
      <c r="LMS1" s="52"/>
      <c r="LMT1" s="52"/>
      <c r="LMU1" s="52"/>
      <c r="LMV1" s="52"/>
      <c r="LMW1" s="52"/>
      <c r="LMX1" s="52"/>
      <c r="LMY1" s="52"/>
      <c r="LMZ1" s="52"/>
      <c r="LNA1" s="52"/>
      <c r="LNB1" s="52"/>
      <c r="LNC1" s="52"/>
      <c r="LND1" s="52"/>
      <c r="LNE1" s="52"/>
      <c r="LNF1" s="52"/>
      <c r="LNG1" s="52"/>
      <c r="LNH1" s="52"/>
      <c r="LNI1" s="52"/>
      <c r="LNJ1" s="52"/>
      <c r="LNK1" s="52"/>
      <c r="LNL1" s="52"/>
      <c r="LNM1" s="52"/>
      <c r="LNN1" s="52"/>
      <c r="LNO1" s="52"/>
      <c r="LNP1" s="52"/>
      <c r="LNQ1" s="52"/>
      <c r="LNR1" s="52"/>
      <c r="LNS1" s="52"/>
      <c r="LNT1" s="52"/>
      <c r="LNU1" s="52"/>
      <c r="LNV1" s="52"/>
      <c r="LNW1" s="52"/>
      <c r="LNX1" s="52"/>
      <c r="LNY1" s="52"/>
      <c r="LNZ1" s="52"/>
      <c r="LOA1" s="52"/>
      <c r="LOB1" s="52"/>
      <c r="LOC1" s="52"/>
      <c r="LOD1" s="52"/>
      <c r="LOE1" s="52"/>
      <c r="LOF1" s="52"/>
      <c r="LOG1" s="52"/>
      <c r="LOH1" s="52"/>
      <c r="LOI1" s="52"/>
      <c r="LOJ1" s="52"/>
      <c r="LOK1" s="52"/>
      <c r="LOL1" s="52"/>
      <c r="LOM1" s="52"/>
      <c r="LON1" s="52"/>
      <c r="LOO1" s="52"/>
      <c r="LOP1" s="52"/>
      <c r="LOQ1" s="52"/>
      <c r="LOR1" s="52"/>
      <c r="LOS1" s="52"/>
      <c r="LOT1" s="52"/>
      <c r="LOU1" s="52"/>
      <c r="LOV1" s="52"/>
      <c r="LOW1" s="52"/>
      <c r="LOX1" s="52"/>
      <c r="LOY1" s="52"/>
      <c r="LOZ1" s="52"/>
      <c r="LPA1" s="52"/>
      <c r="LPB1" s="52"/>
      <c r="LPC1" s="52"/>
      <c r="LPD1" s="52"/>
      <c r="LPE1" s="52"/>
      <c r="LPF1" s="52"/>
      <c r="LPG1" s="52"/>
      <c r="LPH1" s="52"/>
      <c r="LPI1" s="52"/>
      <c r="LPJ1" s="52"/>
      <c r="LPK1" s="52"/>
      <c r="LPL1" s="52"/>
      <c r="LPM1" s="52"/>
      <c r="LPN1" s="52"/>
      <c r="LPO1" s="52"/>
      <c r="LPP1" s="52"/>
      <c r="LPQ1" s="52"/>
      <c r="LPR1" s="52"/>
      <c r="LPS1" s="52"/>
      <c r="LPT1" s="52"/>
      <c r="LPU1" s="52"/>
      <c r="LPV1" s="52"/>
      <c r="LPW1" s="52"/>
      <c r="LPX1" s="52"/>
      <c r="LPY1" s="52"/>
      <c r="LPZ1" s="52"/>
      <c r="LQA1" s="52"/>
      <c r="LQB1" s="52"/>
      <c r="LQC1" s="52"/>
      <c r="LQD1" s="52"/>
      <c r="LQE1" s="52"/>
      <c r="LQF1" s="52"/>
      <c r="LQG1" s="52"/>
      <c r="LQH1" s="52"/>
      <c r="LQI1" s="52"/>
      <c r="LQJ1" s="52"/>
      <c r="LQK1" s="52"/>
      <c r="LQL1" s="52"/>
      <c r="LQM1" s="52"/>
      <c r="LQN1" s="52"/>
      <c r="LQO1" s="52"/>
      <c r="LQP1" s="52"/>
      <c r="LQQ1" s="52"/>
      <c r="LQR1" s="52"/>
      <c r="LQS1" s="52"/>
      <c r="LQT1" s="52"/>
      <c r="LQU1" s="52"/>
      <c r="LQV1" s="52"/>
      <c r="LQW1" s="52"/>
      <c r="LQX1" s="52"/>
      <c r="LQY1" s="52"/>
      <c r="LQZ1" s="52"/>
      <c r="LRA1" s="52"/>
      <c r="LRB1" s="52"/>
      <c r="LRC1" s="52"/>
      <c r="LRD1" s="52"/>
      <c r="LRE1" s="52"/>
      <c r="LRF1" s="52"/>
      <c r="LRG1" s="52"/>
      <c r="LRH1" s="52"/>
      <c r="LRI1" s="52"/>
      <c r="LRJ1" s="52"/>
      <c r="LRK1" s="52"/>
      <c r="LRL1" s="52"/>
      <c r="LRM1" s="52"/>
      <c r="LRN1" s="52"/>
      <c r="LRO1" s="52"/>
      <c r="LRP1" s="52"/>
      <c r="LRQ1" s="52"/>
      <c r="LRR1" s="52"/>
      <c r="LRS1" s="52"/>
      <c r="LRT1" s="52"/>
      <c r="LRU1" s="52"/>
      <c r="LRV1" s="52"/>
      <c r="LRW1" s="52"/>
      <c r="LRX1" s="52"/>
      <c r="LRY1" s="52"/>
      <c r="LRZ1" s="52"/>
      <c r="LSA1" s="52"/>
      <c r="LSB1" s="52"/>
      <c r="LSC1" s="52"/>
      <c r="LSD1" s="52"/>
      <c r="LSE1" s="52"/>
      <c r="LSF1" s="52"/>
      <c r="LSG1" s="52"/>
      <c r="LSH1" s="52"/>
      <c r="LSI1" s="52"/>
      <c r="LSJ1" s="52"/>
      <c r="LSK1" s="52"/>
      <c r="LSL1" s="52"/>
      <c r="LSM1" s="52"/>
      <c r="LSN1" s="52"/>
      <c r="LSO1" s="52"/>
      <c r="LSP1" s="52"/>
      <c r="LSQ1" s="52"/>
      <c r="LSR1" s="52"/>
      <c r="LSS1" s="52"/>
      <c r="LST1" s="52"/>
      <c r="LSU1" s="52"/>
      <c r="LSV1" s="52"/>
      <c r="LSW1" s="52"/>
      <c r="LSX1" s="52"/>
      <c r="LSY1" s="52"/>
      <c r="LSZ1" s="52"/>
      <c r="LTA1" s="52"/>
      <c r="LTB1" s="52"/>
      <c r="LTC1" s="52"/>
      <c r="LTD1" s="52"/>
      <c r="LTE1" s="52"/>
      <c r="LTF1" s="52"/>
      <c r="LTG1" s="52"/>
      <c r="LTH1" s="52"/>
      <c r="LTI1" s="52"/>
      <c r="LTJ1" s="52"/>
      <c r="LTK1" s="52"/>
      <c r="LTL1" s="52"/>
      <c r="LTM1" s="52"/>
      <c r="LTN1" s="52"/>
      <c r="LTO1" s="52"/>
      <c r="LTP1" s="52"/>
      <c r="LTQ1" s="52"/>
      <c r="LTR1" s="52"/>
      <c r="LTS1" s="52"/>
      <c r="LTT1" s="52"/>
      <c r="LTU1" s="52"/>
      <c r="LTV1" s="52"/>
      <c r="LTW1" s="52"/>
      <c r="LTX1" s="52"/>
      <c r="LTY1" s="52"/>
      <c r="LTZ1" s="52"/>
      <c r="LUA1" s="52"/>
      <c r="LUB1" s="52"/>
      <c r="LUC1" s="52"/>
      <c r="LUD1" s="52"/>
      <c r="LUE1" s="52"/>
      <c r="LUF1" s="52"/>
      <c r="LUG1" s="52"/>
      <c r="LUH1" s="52"/>
      <c r="LUI1" s="52"/>
      <c r="LUJ1" s="52"/>
      <c r="LUK1" s="52"/>
      <c r="LUL1" s="52"/>
      <c r="LUM1" s="52"/>
      <c r="LUN1" s="52"/>
      <c r="LUO1" s="52"/>
      <c r="LUP1" s="52"/>
      <c r="LUQ1" s="52"/>
      <c r="LUR1" s="52"/>
      <c r="LUS1" s="52"/>
      <c r="LUT1" s="52"/>
      <c r="LUU1" s="52"/>
      <c r="LUV1" s="52"/>
      <c r="LUW1" s="52"/>
      <c r="LUX1" s="52"/>
      <c r="LUY1" s="52"/>
      <c r="LUZ1" s="52"/>
      <c r="LVA1" s="52"/>
      <c r="LVB1" s="52"/>
      <c r="LVC1" s="52"/>
      <c r="LVD1" s="52"/>
      <c r="LVE1" s="52"/>
      <c r="LVF1" s="52"/>
      <c r="LVG1" s="52"/>
      <c r="LVH1" s="52"/>
      <c r="LVI1" s="52"/>
      <c r="LVJ1" s="52"/>
      <c r="LVK1" s="52"/>
      <c r="LVL1" s="52"/>
      <c r="LVM1" s="52"/>
      <c r="LVN1" s="52"/>
      <c r="LVO1" s="52"/>
      <c r="LVP1" s="52"/>
      <c r="LVQ1" s="52"/>
      <c r="LVR1" s="52"/>
      <c r="LVS1" s="52"/>
      <c r="LVT1" s="52"/>
      <c r="LVU1" s="52"/>
      <c r="LVV1" s="52"/>
      <c r="LVW1" s="52"/>
      <c r="LVX1" s="52"/>
      <c r="LVY1" s="52"/>
      <c r="LVZ1" s="52"/>
      <c r="LWA1" s="52"/>
      <c r="LWB1" s="52"/>
      <c r="LWC1" s="52"/>
      <c r="LWD1" s="52"/>
      <c r="LWE1" s="52"/>
      <c r="LWF1" s="52"/>
      <c r="LWG1" s="52"/>
      <c r="LWH1" s="52"/>
      <c r="LWI1" s="52"/>
      <c r="LWJ1" s="52"/>
      <c r="LWK1" s="52"/>
      <c r="LWL1" s="52"/>
      <c r="LWM1" s="52"/>
      <c r="LWN1" s="52"/>
      <c r="LWO1" s="52"/>
      <c r="LWP1" s="52"/>
      <c r="LWQ1" s="52"/>
      <c r="LWR1" s="52"/>
      <c r="LWS1" s="52"/>
      <c r="LWT1" s="52"/>
      <c r="LWU1" s="52"/>
      <c r="LWV1" s="52"/>
      <c r="LWW1" s="52"/>
      <c r="LWX1" s="52"/>
      <c r="LWY1" s="52"/>
      <c r="LWZ1" s="52"/>
      <c r="LXA1" s="52"/>
      <c r="LXB1" s="52"/>
      <c r="LXC1" s="52"/>
      <c r="LXD1" s="52"/>
      <c r="LXE1" s="52"/>
      <c r="LXF1" s="52"/>
      <c r="LXG1" s="52"/>
      <c r="LXH1" s="52"/>
      <c r="LXI1" s="52"/>
      <c r="LXJ1" s="52"/>
      <c r="LXK1" s="52"/>
      <c r="LXL1" s="52"/>
      <c r="LXM1" s="52"/>
      <c r="LXN1" s="52"/>
      <c r="LXO1" s="52"/>
      <c r="LXP1" s="52"/>
      <c r="LXQ1" s="52"/>
      <c r="LXR1" s="52"/>
      <c r="LXS1" s="52"/>
      <c r="LXT1" s="52"/>
      <c r="LXU1" s="52"/>
      <c r="LXV1" s="52"/>
      <c r="LXW1" s="52"/>
      <c r="LXX1" s="52"/>
      <c r="LXY1" s="52"/>
      <c r="LXZ1" s="52"/>
      <c r="LYA1" s="52"/>
      <c r="LYB1" s="52"/>
      <c r="LYC1" s="52"/>
      <c r="LYD1" s="52"/>
      <c r="LYE1" s="52"/>
      <c r="LYF1" s="52"/>
      <c r="LYG1" s="52"/>
      <c r="LYH1" s="52"/>
      <c r="LYI1" s="52"/>
      <c r="LYJ1" s="52"/>
      <c r="LYK1" s="52"/>
      <c r="LYL1" s="52"/>
      <c r="LYM1" s="52"/>
      <c r="LYN1" s="52"/>
      <c r="LYO1" s="52"/>
      <c r="LYP1" s="52"/>
      <c r="LYQ1" s="52"/>
      <c r="LYR1" s="52"/>
      <c r="LYS1" s="52"/>
      <c r="LYT1" s="52"/>
      <c r="LYU1" s="52"/>
      <c r="LYV1" s="52"/>
      <c r="LYW1" s="52"/>
      <c r="LYX1" s="52"/>
      <c r="LYY1" s="52"/>
      <c r="LYZ1" s="52"/>
      <c r="LZA1" s="52"/>
      <c r="LZB1" s="52"/>
      <c r="LZC1" s="52"/>
      <c r="LZD1" s="52"/>
      <c r="LZE1" s="52"/>
      <c r="LZF1" s="52"/>
      <c r="LZG1" s="52"/>
      <c r="LZH1" s="52"/>
      <c r="LZI1" s="52"/>
      <c r="LZJ1" s="52"/>
      <c r="LZK1" s="52"/>
      <c r="LZL1" s="52"/>
      <c r="LZM1" s="52"/>
      <c r="LZN1" s="52"/>
      <c r="LZO1" s="52"/>
      <c r="LZP1" s="52"/>
      <c r="LZQ1" s="52"/>
      <c r="LZR1" s="52"/>
      <c r="LZS1" s="52"/>
      <c r="LZT1" s="52"/>
      <c r="LZU1" s="52"/>
      <c r="LZV1" s="52"/>
      <c r="LZW1" s="52"/>
      <c r="LZX1" s="52"/>
      <c r="LZY1" s="52"/>
      <c r="LZZ1" s="52"/>
      <c r="MAA1" s="52"/>
      <c r="MAB1" s="52"/>
      <c r="MAC1" s="52"/>
      <c r="MAD1" s="52"/>
      <c r="MAE1" s="52"/>
      <c r="MAF1" s="52"/>
      <c r="MAG1" s="52"/>
      <c r="MAH1" s="52"/>
      <c r="MAI1" s="52"/>
      <c r="MAJ1" s="52"/>
      <c r="MAK1" s="52"/>
      <c r="MAL1" s="52"/>
      <c r="MAM1" s="52"/>
      <c r="MAN1" s="52"/>
      <c r="MAO1" s="52"/>
      <c r="MAP1" s="52"/>
      <c r="MAQ1" s="52"/>
      <c r="MAR1" s="52"/>
      <c r="MAS1" s="52"/>
      <c r="MAT1" s="52"/>
      <c r="MAU1" s="52"/>
      <c r="MAV1" s="52"/>
      <c r="MAW1" s="52"/>
      <c r="MAX1" s="52"/>
      <c r="MAY1" s="52"/>
      <c r="MAZ1" s="52"/>
      <c r="MBA1" s="52"/>
      <c r="MBB1" s="52"/>
      <c r="MBC1" s="52"/>
      <c r="MBD1" s="52"/>
      <c r="MBE1" s="52"/>
      <c r="MBF1" s="52"/>
      <c r="MBG1" s="52"/>
      <c r="MBH1" s="52"/>
      <c r="MBI1" s="52"/>
      <c r="MBJ1" s="52"/>
      <c r="MBK1" s="52"/>
      <c r="MBL1" s="52"/>
      <c r="MBM1" s="52"/>
      <c r="MBN1" s="52"/>
      <c r="MBO1" s="52"/>
      <c r="MBP1" s="52"/>
      <c r="MBQ1" s="52"/>
      <c r="MBR1" s="52"/>
      <c r="MBS1" s="52"/>
      <c r="MBT1" s="52"/>
      <c r="MBU1" s="52"/>
      <c r="MBV1" s="52"/>
      <c r="MBW1" s="52"/>
      <c r="MBX1" s="52"/>
      <c r="MBY1" s="52"/>
      <c r="MBZ1" s="52"/>
      <c r="MCA1" s="52"/>
      <c r="MCB1" s="52"/>
      <c r="MCC1" s="52"/>
      <c r="MCD1" s="52"/>
      <c r="MCE1" s="52"/>
      <c r="MCF1" s="52"/>
      <c r="MCG1" s="52"/>
      <c r="MCH1" s="52"/>
      <c r="MCI1" s="52"/>
      <c r="MCJ1" s="52"/>
      <c r="MCK1" s="52"/>
      <c r="MCL1" s="52"/>
      <c r="MCM1" s="52"/>
      <c r="MCN1" s="52"/>
      <c r="MCO1" s="52"/>
      <c r="MCP1" s="52"/>
      <c r="MCQ1" s="52"/>
      <c r="MCR1" s="52"/>
      <c r="MCS1" s="52"/>
      <c r="MCT1" s="52"/>
      <c r="MCU1" s="52"/>
      <c r="MCV1" s="52"/>
      <c r="MCW1" s="52"/>
      <c r="MCX1" s="52"/>
      <c r="MCY1" s="52"/>
      <c r="MCZ1" s="52"/>
      <c r="MDA1" s="52"/>
      <c r="MDB1" s="52"/>
      <c r="MDC1" s="52"/>
      <c r="MDD1" s="52"/>
      <c r="MDE1" s="52"/>
      <c r="MDF1" s="52"/>
      <c r="MDG1" s="52"/>
      <c r="MDH1" s="52"/>
      <c r="MDI1" s="52"/>
      <c r="MDJ1" s="52"/>
      <c r="MDK1" s="52"/>
      <c r="MDL1" s="52"/>
      <c r="MDM1" s="52"/>
      <c r="MDN1" s="52"/>
      <c r="MDO1" s="52"/>
      <c r="MDP1" s="52"/>
      <c r="MDQ1" s="52"/>
      <c r="MDR1" s="52"/>
      <c r="MDS1" s="52"/>
      <c r="MDT1" s="52"/>
      <c r="MDU1" s="52"/>
      <c r="MDV1" s="52"/>
      <c r="MDW1" s="52"/>
      <c r="MDX1" s="52"/>
      <c r="MDY1" s="52"/>
      <c r="MDZ1" s="52"/>
      <c r="MEA1" s="52"/>
      <c r="MEB1" s="52"/>
      <c r="MEC1" s="52"/>
      <c r="MED1" s="52"/>
      <c r="MEE1" s="52"/>
      <c r="MEF1" s="52"/>
      <c r="MEG1" s="52"/>
      <c r="MEH1" s="52"/>
      <c r="MEI1" s="52"/>
      <c r="MEJ1" s="52"/>
      <c r="MEK1" s="52"/>
      <c r="MEL1" s="52"/>
      <c r="MEM1" s="52"/>
      <c r="MEN1" s="52"/>
      <c r="MEO1" s="52"/>
      <c r="MEP1" s="52"/>
      <c r="MEQ1" s="52"/>
      <c r="MER1" s="52"/>
      <c r="MES1" s="52"/>
      <c r="MET1" s="52"/>
      <c r="MEU1" s="52"/>
      <c r="MEV1" s="52"/>
      <c r="MEW1" s="52"/>
      <c r="MEX1" s="52"/>
      <c r="MEY1" s="52"/>
      <c r="MEZ1" s="52"/>
      <c r="MFA1" s="52"/>
      <c r="MFB1" s="52"/>
      <c r="MFC1" s="52"/>
      <c r="MFD1" s="52"/>
      <c r="MFE1" s="52"/>
      <c r="MFF1" s="52"/>
      <c r="MFG1" s="52"/>
      <c r="MFH1" s="52"/>
      <c r="MFI1" s="52"/>
      <c r="MFJ1" s="52"/>
      <c r="MFK1" s="52"/>
      <c r="MFL1" s="52"/>
      <c r="MFM1" s="52"/>
      <c r="MFN1" s="52"/>
      <c r="MFO1" s="52"/>
      <c r="MFP1" s="52"/>
      <c r="MFQ1" s="52"/>
      <c r="MFR1" s="52"/>
      <c r="MFS1" s="52"/>
      <c r="MFT1" s="52"/>
      <c r="MFU1" s="52"/>
      <c r="MFV1" s="52"/>
      <c r="MFW1" s="52"/>
      <c r="MFX1" s="52"/>
      <c r="MFY1" s="52"/>
      <c r="MFZ1" s="52"/>
      <c r="MGA1" s="52"/>
      <c r="MGB1" s="52"/>
      <c r="MGC1" s="52"/>
      <c r="MGD1" s="52"/>
      <c r="MGE1" s="52"/>
      <c r="MGF1" s="52"/>
      <c r="MGG1" s="52"/>
      <c r="MGH1" s="52"/>
      <c r="MGI1" s="52"/>
      <c r="MGJ1" s="52"/>
      <c r="MGK1" s="52"/>
      <c r="MGL1" s="52"/>
      <c r="MGM1" s="52"/>
      <c r="MGN1" s="52"/>
      <c r="MGO1" s="52"/>
      <c r="MGP1" s="52"/>
      <c r="MGQ1" s="52"/>
      <c r="MGR1" s="52"/>
      <c r="MGS1" s="52"/>
      <c r="MGT1" s="52"/>
      <c r="MGU1" s="52"/>
      <c r="MGV1" s="52"/>
      <c r="MGW1" s="52"/>
      <c r="MGX1" s="52"/>
      <c r="MGY1" s="52"/>
      <c r="MGZ1" s="52"/>
      <c r="MHA1" s="52"/>
      <c r="MHB1" s="52"/>
      <c r="MHC1" s="52"/>
      <c r="MHD1" s="52"/>
      <c r="MHE1" s="52"/>
      <c r="MHF1" s="52"/>
      <c r="MHG1" s="52"/>
      <c r="MHH1" s="52"/>
      <c r="MHI1" s="52"/>
      <c r="MHJ1" s="52"/>
      <c r="MHK1" s="52"/>
      <c r="MHL1" s="52"/>
      <c r="MHM1" s="52"/>
      <c r="MHN1" s="52"/>
      <c r="MHO1" s="52"/>
      <c r="MHP1" s="52"/>
      <c r="MHQ1" s="52"/>
      <c r="MHR1" s="52"/>
      <c r="MHS1" s="52"/>
      <c r="MHT1" s="52"/>
      <c r="MHU1" s="52"/>
      <c r="MHV1" s="52"/>
      <c r="MHW1" s="52"/>
      <c r="MHX1" s="52"/>
      <c r="MHY1" s="52"/>
      <c r="MHZ1" s="52"/>
      <c r="MIA1" s="52"/>
      <c r="MIB1" s="52"/>
      <c r="MIC1" s="52"/>
      <c r="MID1" s="52"/>
      <c r="MIE1" s="52"/>
      <c r="MIF1" s="52"/>
      <c r="MIG1" s="52"/>
      <c r="MIH1" s="52"/>
      <c r="MII1" s="52"/>
      <c r="MIJ1" s="52"/>
      <c r="MIK1" s="52"/>
      <c r="MIL1" s="52"/>
      <c r="MIM1" s="52"/>
      <c r="MIN1" s="52"/>
      <c r="MIO1" s="52"/>
      <c r="MIP1" s="52"/>
      <c r="MIQ1" s="52"/>
      <c r="MIR1" s="52"/>
      <c r="MIS1" s="52"/>
      <c r="MIT1" s="52"/>
      <c r="MIU1" s="52"/>
      <c r="MIV1" s="52"/>
      <c r="MIW1" s="52"/>
      <c r="MIX1" s="52"/>
      <c r="MIY1" s="52"/>
      <c r="MIZ1" s="52"/>
      <c r="MJA1" s="52"/>
      <c r="MJB1" s="52"/>
      <c r="MJC1" s="52"/>
      <c r="MJD1" s="52"/>
      <c r="MJE1" s="52"/>
      <c r="MJF1" s="52"/>
      <c r="MJG1" s="52"/>
      <c r="MJH1" s="52"/>
      <c r="MJI1" s="52"/>
      <c r="MJJ1" s="52"/>
      <c r="MJK1" s="52"/>
      <c r="MJL1" s="52"/>
      <c r="MJM1" s="52"/>
      <c r="MJN1" s="52"/>
      <c r="MJO1" s="52"/>
      <c r="MJP1" s="52"/>
      <c r="MJQ1" s="52"/>
      <c r="MJR1" s="52"/>
      <c r="MJS1" s="52"/>
      <c r="MJT1" s="52"/>
      <c r="MJU1" s="52"/>
      <c r="MJV1" s="52"/>
      <c r="MJW1" s="52"/>
      <c r="MJX1" s="52"/>
      <c r="MJY1" s="52"/>
      <c r="MJZ1" s="52"/>
      <c r="MKA1" s="52"/>
      <c r="MKB1" s="52"/>
      <c r="MKC1" s="52"/>
      <c r="MKD1" s="52"/>
      <c r="MKE1" s="52"/>
      <c r="MKF1" s="52"/>
      <c r="MKG1" s="52"/>
      <c r="MKH1" s="52"/>
      <c r="MKI1" s="52"/>
      <c r="MKJ1" s="52"/>
      <c r="MKK1" s="52"/>
      <c r="MKL1" s="52"/>
      <c r="MKM1" s="52"/>
      <c r="MKN1" s="52"/>
      <c r="MKO1" s="52"/>
      <c r="MKP1" s="52"/>
      <c r="MKQ1" s="52"/>
      <c r="MKR1" s="52"/>
      <c r="MKS1" s="52"/>
      <c r="MKT1" s="52"/>
      <c r="MKU1" s="52"/>
      <c r="MKV1" s="52"/>
      <c r="MKW1" s="52"/>
      <c r="MKX1" s="52"/>
      <c r="MKY1" s="52"/>
      <c r="MKZ1" s="52"/>
      <c r="MLA1" s="52"/>
      <c r="MLB1" s="52"/>
      <c r="MLC1" s="52"/>
      <c r="MLD1" s="52"/>
      <c r="MLE1" s="52"/>
      <c r="MLF1" s="52"/>
      <c r="MLG1" s="52"/>
      <c r="MLH1" s="52"/>
      <c r="MLI1" s="52"/>
      <c r="MLJ1" s="52"/>
      <c r="MLK1" s="52"/>
      <c r="MLL1" s="52"/>
      <c r="MLM1" s="52"/>
      <c r="MLN1" s="52"/>
      <c r="MLO1" s="52"/>
      <c r="MLP1" s="52"/>
      <c r="MLQ1" s="52"/>
      <c r="MLR1" s="52"/>
      <c r="MLS1" s="52"/>
      <c r="MLT1" s="52"/>
      <c r="MLU1" s="52"/>
      <c r="MLV1" s="52"/>
      <c r="MLW1" s="52"/>
      <c r="MLX1" s="52"/>
      <c r="MLY1" s="52"/>
      <c r="MLZ1" s="52"/>
      <c r="MMA1" s="52"/>
      <c r="MMB1" s="52"/>
      <c r="MMC1" s="52"/>
      <c r="MMD1" s="52"/>
      <c r="MME1" s="52"/>
      <c r="MMF1" s="52"/>
      <c r="MMG1" s="52"/>
      <c r="MMH1" s="52"/>
      <c r="MMI1" s="52"/>
      <c r="MMJ1" s="52"/>
      <c r="MMK1" s="52"/>
      <c r="MML1" s="52"/>
      <c r="MMM1" s="52"/>
      <c r="MMN1" s="52"/>
      <c r="MMO1" s="52"/>
      <c r="MMP1" s="52"/>
      <c r="MMQ1" s="52"/>
      <c r="MMR1" s="52"/>
      <c r="MMS1" s="52"/>
      <c r="MMT1" s="52"/>
      <c r="MMU1" s="52"/>
      <c r="MMV1" s="52"/>
      <c r="MMW1" s="52"/>
      <c r="MMX1" s="52"/>
      <c r="MMY1" s="52"/>
      <c r="MMZ1" s="52"/>
      <c r="MNA1" s="52"/>
      <c r="MNB1" s="52"/>
      <c r="MNC1" s="52"/>
      <c r="MND1" s="52"/>
      <c r="MNE1" s="52"/>
      <c r="MNF1" s="52"/>
      <c r="MNG1" s="52"/>
      <c r="MNH1" s="52"/>
      <c r="MNI1" s="52"/>
      <c r="MNJ1" s="52"/>
      <c r="MNK1" s="52"/>
      <c r="MNL1" s="52"/>
      <c r="MNM1" s="52"/>
      <c r="MNN1" s="52"/>
      <c r="MNO1" s="52"/>
      <c r="MNP1" s="52"/>
      <c r="MNQ1" s="52"/>
      <c r="MNR1" s="52"/>
      <c r="MNS1" s="52"/>
      <c r="MNT1" s="52"/>
      <c r="MNU1" s="52"/>
      <c r="MNV1" s="52"/>
      <c r="MNW1" s="52"/>
      <c r="MNX1" s="52"/>
      <c r="MNY1" s="52"/>
      <c r="MNZ1" s="52"/>
      <c r="MOA1" s="52"/>
      <c r="MOB1" s="52"/>
      <c r="MOC1" s="52"/>
      <c r="MOD1" s="52"/>
      <c r="MOE1" s="52"/>
      <c r="MOF1" s="52"/>
      <c r="MOG1" s="52"/>
      <c r="MOH1" s="52"/>
      <c r="MOI1" s="52"/>
      <c r="MOJ1" s="52"/>
      <c r="MOK1" s="52"/>
      <c r="MOL1" s="52"/>
      <c r="MOM1" s="52"/>
      <c r="MON1" s="52"/>
      <c r="MOO1" s="52"/>
      <c r="MOP1" s="52"/>
      <c r="MOQ1" s="52"/>
      <c r="MOR1" s="52"/>
      <c r="MOS1" s="52"/>
      <c r="MOT1" s="52"/>
      <c r="MOU1" s="52"/>
      <c r="MOV1" s="52"/>
      <c r="MOW1" s="52"/>
      <c r="MOX1" s="52"/>
      <c r="MOY1" s="52"/>
      <c r="MOZ1" s="52"/>
      <c r="MPA1" s="52"/>
      <c r="MPB1" s="52"/>
      <c r="MPC1" s="52"/>
      <c r="MPD1" s="52"/>
      <c r="MPE1" s="52"/>
      <c r="MPF1" s="52"/>
      <c r="MPG1" s="52"/>
      <c r="MPH1" s="52"/>
      <c r="MPI1" s="52"/>
      <c r="MPJ1" s="52"/>
      <c r="MPK1" s="52"/>
      <c r="MPL1" s="52"/>
      <c r="MPM1" s="52"/>
      <c r="MPN1" s="52"/>
      <c r="MPO1" s="52"/>
      <c r="MPP1" s="52"/>
      <c r="MPQ1" s="52"/>
      <c r="MPR1" s="52"/>
      <c r="MPS1" s="52"/>
      <c r="MPT1" s="52"/>
      <c r="MPU1" s="52"/>
      <c r="MPV1" s="52"/>
      <c r="MPW1" s="52"/>
      <c r="MPX1" s="52"/>
      <c r="MPY1" s="52"/>
      <c r="MPZ1" s="52"/>
      <c r="MQA1" s="52"/>
      <c r="MQB1" s="52"/>
      <c r="MQC1" s="52"/>
      <c r="MQD1" s="52"/>
      <c r="MQE1" s="52"/>
      <c r="MQF1" s="52"/>
      <c r="MQG1" s="52"/>
      <c r="MQH1" s="52"/>
      <c r="MQI1" s="52"/>
      <c r="MQJ1" s="52"/>
      <c r="MQK1" s="52"/>
      <c r="MQL1" s="52"/>
      <c r="MQM1" s="52"/>
      <c r="MQN1" s="52"/>
      <c r="MQO1" s="52"/>
      <c r="MQP1" s="52"/>
      <c r="MQQ1" s="52"/>
      <c r="MQR1" s="52"/>
      <c r="MQS1" s="52"/>
      <c r="MQT1" s="52"/>
      <c r="MQU1" s="52"/>
      <c r="MQV1" s="52"/>
      <c r="MQW1" s="52"/>
      <c r="MQX1" s="52"/>
      <c r="MQY1" s="52"/>
      <c r="MQZ1" s="52"/>
      <c r="MRA1" s="52"/>
      <c r="MRB1" s="52"/>
      <c r="MRC1" s="52"/>
      <c r="MRD1" s="52"/>
      <c r="MRE1" s="52"/>
      <c r="MRF1" s="52"/>
      <c r="MRG1" s="52"/>
      <c r="MRH1" s="52"/>
      <c r="MRI1" s="52"/>
      <c r="MRJ1" s="52"/>
      <c r="MRK1" s="52"/>
      <c r="MRL1" s="52"/>
      <c r="MRM1" s="52"/>
      <c r="MRN1" s="52"/>
      <c r="MRO1" s="52"/>
      <c r="MRP1" s="52"/>
      <c r="MRQ1" s="52"/>
      <c r="MRR1" s="52"/>
      <c r="MRS1" s="52"/>
      <c r="MRT1" s="52"/>
      <c r="MRU1" s="52"/>
      <c r="MRV1" s="52"/>
      <c r="MRW1" s="52"/>
      <c r="MRX1" s="52"/>
      <c r="MRY1" s="52"/>
      <c r="MRZ1" s="52"/>
      <c r="MSA1" s="52"/>
      <c r="MSB1" s="52"/>
      <c r="MSC1" s="52"/>
      <c r="MSD1" s="52"/>
      <c r="MSE1" s="52"/>
      <c r="MSF1" s="52"/>
      <c r="MSG1" s="52"/>
      <c r="MSH1" s="52"/>
      <c r="MSI1" s="52"/>
      <c r="MSJ1" s="52"/>
      <c r="MSK1" s="52"/>
      <c r="MSL1" s="52"/>
      <c r="MSM1" s="52"/>
      <c r="MSN1" s="52"/>
      <c r="MSO1" s="52"/>
      <c r="MSP1" s="52"/>
      <c r="MSQ1" s="52"/>
      <c r="MSR1" s="52"/>
      <c r="MSS1" s="52"/>
      <c r="MST1" s="52"/>
      <c r="MSU1" s="52"/>
      <c r="MSV1" s="52"/>
      <c r="MSW1" s="52"/>
      <c r="MSX1" s="52"/>
      <c r="MSY1" s="52"/>
      <c r="MSZ1" s="52"/>
      <c r="MTA1" s="52"/>
      <c r="MTB1" s="52"/>
      <c r="MTC1" s="52"/>
      <c r="MTD1" s="52"/>
      <c r="MTE1" s="52"/>
      <c r="MTF1" s="52"/>
      <c r="MTG1" s="52"/>
      <c r="MTH1" s="52"/>
      <c r="MTI1" s="52"/>
      <c r="MTJ1" s="52"/>
      <c r="MTK1" s="52"/>
      <c r="MTL1" s="52"/>
      <c r="MTM1" s="52"/>
      <c r="MTN1" s="52"/>
      <c r="MTO1" s="52"/>
      <c r="MTP1" s="52"/>
      <c r="MTQ1" s="52"/>
      <c r="MTR1" s="52"/>
      <c r="MTS1" s="52"/>
      <c r="MTT1" s="52"/>
      <c r="MTU1" s="52"/>
      <c r="MTV1" s="52"/>
      <c r="MTW1" s="52"/>
      <c r="MTX1" s="52"/>
      <c r="MTY1" s="52"/>
      <c r="MTZ1" s="52"/>
      <c r="MUA1" s="52"/>
      <c r="MUB1" s="52"/>
      <c r="MUC1" s="52"/>
      <c r="MUD1" s="52"/>
      <c r="MUE1" s="52"/>
      <c r="MUF1" s="52"/>
      <c r="MUG1" s="52"/>
      <c r="MUH1" s="52"/>
      <c r="MUI1" s="52"/>
      <c r="MUJ1" s="52"/>
      <c r="MUK1" s="52"/>
      <c r="MUL1" s="52"/>
      <c r="MUM1" s="52"/>
      <c r="MUN1" s="52"/>
      <c r="MUO1" s="52"/>
      <c r="MUP1" s="52"/>
      <c r="MUQ1" s="52"/>
      <c r="MUR1" s="52"/>
      <c r="MUS1" s="52"/>
      <c r="MUT1" s="52"/>
      <c r="MUU1" s="52"/>
      <c r="MUV1" s="52"/>
      <c r="MUW1" s="52"/>
      <c r="MUX1" s="52"/>
      <c r="MUY1" s="52"/>
      <c r="MUZ1" s="52"/>
      <c r="MVA1" s="52"/>
      <c r="MVB1" s="52"/>
      <c r="MVC1" s="52"/>
      <c r="MVD1" s="52"/>
      <c r="MVE1" s="52"/>
      <c r="MVF1" s="52"/>
      <c r="MVG1" s="52"/>
      <c r="MVH1" s="52"/>
      <c r="MVI1" s="52"/>
      <c r="MVJ1" s="52"/>
      <c r="MVK1" s="52"/>
      <c r="MVL1" s="52"/>
      <c r="MVM1" s="52"/>
      <c r="MVN1" s="52"/>
      <c r="MVO1" s="52"/>
      <c r="MVP1" s="52"/>
      <c r="MVQ1" s="52"/>
      <c r="MVR1" s="52"/>
      <c r="MVS1" s="52"/>
      <c r="MVT1" s="52"/>
      <c r="MVU1" s="52"/>
      <c r="MVV1" s="52"/>
      <c r="MVW1" s="52"/>
      <c r="MVX1" s="52"/>
      <c r="MVY1" s="52"/>
      <c r="MVZ1" s="52"/>
      <c r="MWA1" s="52"/>
      <c r="MWB1" s="52"/>
      <c r="MWC1" s="52"/>
      <c r="MWD1" s="52"/>
      <c r="MWE1" s="52"/>
      <c r="MWF1" s="52"/>
      <c r="MWG1" s="52"/>
      <c r="MWH1" s="52"/>
      <c r="MWI1" s="52"/>
      <c r="MWJ1" s="52"/>
      <c r="MWK1" s="52"/>
      <c r="MWL1" s="52"/>
      <c r="MWM1" s="52"/>
      <c r="MWN1" s="52"/>
      <c r="MWO1" s="52"/>
      <c r="MWP1" s="52"/>
      <c r="MWQ1" s="52"/>
      <c r="MWR1" s="52"/>
      <c r="MWS1" s="52"/>
      <c r="MWT1" s="52"/>
      <c r="MWU1" s="52"/>
      <c r="MWV1" s="52"/>
      <c r="MWW1" s="52"/>
      <c r="MWX1" s="52"/>
      <c r="MWY1" s="52"/>
      <c r="MWZ1" s="52"/>
      <c r="MXA1" s="52"/>
      <c r="MXB1" s="52"/>
      <c r="MXC1" s="52"/>
      <c r="MXD1" s="52"/>
      <c r="MXE1" s="52"/>
      <c r="MXF1" s="52"/>
      <c r="MXG1" s="52"/>
      <c r="MXH1" s="52"/>
      <c r="MXI1" s="52"/>
      <c r="MXJ1" s="52"/>
      <c r="MXK1" s="52"/>
      <c r="MXL1" s="52"/>
      <c r="MXM1" s="52"/>
      <c r="MXN1" s="52"/>
      <c r="MXO1" s="52"/>
      <c r="MXP1" s="52"/>
      <c r="MXQ1" s="52"/>
      <c r="MXR1" s="52"/>
      <c r="MXS1" s="52"/>
      <c r="MXT1" s="52"/>
      <c r="MXU1" s="52"/>
      <c r="MXV1" s="52"/>
      <c r="MXW1" s="52"/>
      <c r="MXX1" s="52"/>
      <c r="MXY1" s="52"/>
      <c r="MXZ1" s="52"/>
      <c r="MYA1" s="52"/>
      <c r="MYB1" s="52"/>
      <c r="MYC1" s="52"/>
      <c r="MYD1" s="52"/>
      <c r="MYE1" s="52"/>
      <c r="MYF1" s="52"/>
      <c r="MYG1" s="52"/>
      <c r="MYH1" s="52"/>
      <c r="MYI1" s="52"/>
      <c r="MYJ1" s="52"/>
      <c r="MYK1" s="52"/>
      <c r="MYL1" s="52"/>
      <c r="MYM1" s="52"/>
      <c r="MYN1" s="52"/>
      <c r="MYO1" s="52"/>
      <c r="MYP1" s="52"/>
      <c r="MYQ1" s="52"/>
      <c r="MYR1" s="52"/>
      <c r="MYS1" s="52"/>
      <c r="MYT1" s="52"/>
      <c r="MYU1" s="52"/>
      <c r="MYV1" s="52"/>
      <c r="MYW1" s="52"/>
      <c r="MYX1" s="52"/>
      <c r="MYY1" s="52"/>
      <c r="MYZ1" s="52"/>
      <c r="MZA1" s="52"/>
      <c r="MZB1" s="52"/>
      <c r="MZC1" s="52"/>
      <c r="MZD1" s="52"/>
      <c r="MZE1" s="52"/>
      <c r="MZF1" s="52"/>
      <c r="MZG1" s="52"/>
      <c r="MZH1" s="52"/>
      <c r="MZI1" s="52"/>
      <c r="MZJ1" s="52"/>
      <c r="MZK1" s="52"/>
      <c r="MZL1" s="52"/>
      <c r="MZM1" s="52"/>
      <c r="MZN1" s="52"/>
      <c r="MZO1" s="52"/>
      <c r="MZP1" s="52"/>
      <c r="MZQ1" s="52"/>
      <c r="MZR1" s="52"/>
      <c r="MZS1" s="52"/>
      <c r="MZT1" s="52"/>
      <c r="MZU1" s="52"/>
      <c r="MZV1" s="52"/>
      <c r="MZW1" s="52"/>
      <c r="MZX1" s="52"/>
      <c r="MZY1" s="52"/>
      <c r="MZZ1" s="52"/>
      <c r="NAA1" s="52"/>
      <c r="NAB1" s="52"/>
      <c r="NAC1" s="52"/>
      <c r="NAD1" s="52"/>
      <c r="NAE1" s="52"/>
      <c r="NAF1" s="52"/>
      <c r="NAG1" s="52"/>
      <c r="NAH1" s="52"/>
      <c r="NAI1" s="52"/>
      <c r="NAJ1" s="52"/>
      <c r="NAK1" s="52"/>
      <c r="NAL1" s="52"/>
      <c r="NAM1" s="52"/>
      <c r="NAN1" s="52"/>
      <c r="NAO1" s="52"/>
      <c r="NAP1" s="52"/>
      <c r="NAQ1" s="52"/>
      <c r="NAR1" s="52"/>
      <c r="NAS1" s="52"/>
      <c r="NAT1" s="52"/>
      <c r="NAU1" s="52"/>
      <c r="NAV1" s="52"/>
      <c r="NAW1" s="52"/>
      <c r="NAX1" s="52"/>
      <c r="NAY1" s="52"/>
      <c r="NAZ1" s="52"/>
      <c r="NBA1" s="52"/>
      <c r="NBB1" s="52"/>
      <c r="NBC1" s="52"/>
      <c r="NBD1" s="52"/>
      <c r="NBE1" s="52"/>
      <c r="NBF1" s="52"/>
      <c r="NBG1" s="52"/>
      <c r="NBH1" s="52"/>
      <c r="NBI1" s="52"/>
      <c r="NBJ1" s="52"/>
      <c r="NBK1" s="52"/>
      <c r="NBL1" s="52"/>
      <c r="NBM1" s="52"/>
      <c r="NBN1" s="52"/>
      <c r="NBO1" s="52"/>
      <c r="NBP1" s="52"/>
      <c r="NBQ1" s="52"/>
      <c r="NBR1" s="52"/>
      <c r="NBS1" s="52"/>
      <c r="NBT1" s="52"/>
      <c r="NBU1" s="52"/>
      <c r="NBV1" s="52"/>
      <c r="NBW1" s="52"/>
      <c r="NBX1" s="52"/>
      <c r="NBY1" s="52"/>
      <c r="NBZ1" s="52"/>
      <c r="NCA1" s="52"/>
      <c r="NCB1" s="52"/>
      <c r="NCC1" s="52"/>
      <c r="NCD1" s="52"/>
      <c r="NCE1" s="52"/>
      <c r="NCF1" s="52"/>
      <c r="NCG1" s="52"/>
      <c r="NCH1" s="52"/>
      <c r="NCI1" s="52"/>
      <c r="NCJ1" s="52"/>
      <c r="NCK1" s="52"/>
      <c r="NCL1" s="52"/>
      <c r="NCM1" s="52"/>
      <c r="NCN1" s="52"/>
      <c r="NCO1" s="52"/>
      <c r="NCP1" s="52"/>
      <c r="NCQ1" s="52"/>
      <c r="NCR1" s="52"/>
      <c r="NCS1" s="52"/>
      <c r="NCT1" s="52"/>
      <c r="NCU1" s="52"/>
      <c r="NCV1" s="52"/>
      <c r="NCW1" s="52"/>
      <c r="NCX1" s="52"/>
      <c r="NCY1" s="52"/>
      <c r="NCZ1" s="52"/>
      <c r="NDA1" s="52"/>
      <c r="NDB1" s="52"/>
      <c r="NDC1" s="52"/>
      <c r="NDD1" s="52"/>
      <c r="NDE1" s="52"/>
      <c r="NDF1" s="52"/>
      <c r="NDG1" s="52"/>
      <c r="NDH1" s="52"/>
      <c r="NDI1" s="52"/>
      <c r="NDJ1" s="52"/>
      <c r="NDK1" s="52"/>
      <c r="NDL1" s="52"/>
      <c r="NDM1" s="52"/>
      <c r="NDN1" s="52"/>
      <c r="NDO1" s="52"/>
      <c r="NDP1" s="52"/>
      <c r="NDQ1" s="52"/>
      <c r="NDR1" s="52"/>
      <c r="NDS1" s="52"/>
      <c r="NDT1" s="52"/>
      <c r="NDU1" s="52"/>
      <c r="NDV1" s="52"/>
      <c r="NDW1" s="52"/>
      <c r="NDX1" s="52"/>
      <c r="NDY1" s="52"/>
      <c r="NDZ1" s="52"/>
      <c r="NEA1" s="52"/>
      <c r="NEB1" s="52"/>
      <c r="NEC1" s="52"/>
      <c r="NED1" s="52"/>
      <c r="NEE1" s="52"/>
      <c r="NEF1" s="52"/>
      <c r="NEG1" s="52"/>
      <c r="NEH1" s="52"/>
      <c r="NEI1" s="52"/>
      <c r="NEJ1" s="52"/>
      <c r="NEK1" s="52"/>
      <c r="NEL1" s="52"/>
      <c r="NEM1" s="52"/>
      <c r="NEN1" s="52"/>
      <c r="NEO1" s="52"/>
      <c r="NEP1" s="52"/>
      <c r="NEQ1" s="52"/>
      <c r="NER1" s="52"/>
      <c r="NES1" s="52"/>
      <c r="NET1" s="52"/>
      <c r="NEU1" s="52"/>
      <c r="NEV1" s="52"/>
      <c r="NEW1" s="52"/>
      <c r="NEX1" s="52"/>
      <c r="NEY1" s="52"/>
      <c r="NEZ1" s="52"/>
      <c r="NFA1" s="52"/>
      <c r="NFB1" s="52"/>
      <c r="NFC1" s="52"/>
      <c r="NFD1" s="52"/>
      <c r="NFE1" s="52"/>
      <c r="NFF1" s="52"/>
      <c r="NFG1" s="52"/>
      <c r="NFH1" s="52"/>
      <c r="NFI1" s="52"/>
      <c r="NFJ1" s="52"/>
      <c r="NFK1" s="52"/>
      <c r="NFL1" s="52"/>
      <c r="NFM1" s="52"/>
      <c r="NFN1" s="52"/>
      <c r="NFO1" s="52"/>
      <c r="NFP1" s="52"/>
      <c r="NFQ1" s="52"/>
      <c r="NFR1" s="52"/>
      <c r="NFS1" s="52"/>
      <c r="NFT1" s="52"/>
      <c r="NFU1" s="52"/>
      <c r="NFV1" s="52"/>
      <c r="NFW1" s="52"/>
      <c r="NFX1" s="52"/>
      <c r="NFY1" s="52"/>
      <c r="NFZ1" s="52"/>
      <c r="NGA1" s="52"/>
      <c r="NGB1" s="52"/>
      <c r="NGC1" s="52"/>
      <c r="NGD1" s="52"/>
      <c r="NGE1" s="52"/>
      <c r="NGF1" s="52"/>
      <c r="NGG1" s="52"/>
      <c r="NGH1" s="52"/>
      <c r="NGI1" s="52"/>
      <c r="NGJ1" s="52"/>
      <c r="NGK1" s="52"/>
      <c r="NGL1" s="52"/>
      <c r="NGM1" s="52"/>
      <c r="NGN1" s="52"/>
      <c r="NGO1" s="52"/>
      <c r="NGP1" s="52"/>
      <c r="NGQ1" s="52"/>
      <c r="NGR1" s="52"/>
      <c r="NGS1" s="52"/>
      <c r="NGT1" s="52"/>
      <c r="NGU1" s="52"/>
      <c r="NGV1" s="52"/>
      <c r="NGW1" s="52"/>
      <c r="NGX1" s="52"/>
      <c r="NGY1" s="52"/>
      <c r="NGZ1" s="52"/>
      <c r="NHA1" s="52"/>
      <c r="NHB1" s="52"/>
      <c r="NHC1" s="52"/>
      <c r="NHD1" s="52"/>
      <c r="NHE1" s="52"/>
      <c r="NHF1" s="52"/>
      <c r="NHG1" s="52"/>
      <c r="NHH1" s="52"/>
      <c r="NHI1" s="52"/>
      <c r="NHJ1" s="52"/>
      <c r="NHK1" s="52"/>
      <c r="NHL1" s="52"/>
      <c r="NHM1" s="52"/>
      <c r="NHN1" s="52"/>
      <c r="NHO1" s="52"/>
      <c r="NHP1" s="52"/>
      <c r="NHQ1" s="52"/>
      <c r="NHR1" s="52"/>
      <c r="NHS1" s="52"/>
      <c r="NHT1" s="52"/>
      <c r="NHU1" s="52"/>
      <c r="NHV1" s="52"/>
      <c r="NHW1" s="52"/>
      <c r="NHX1" s="52"/>
      <c r="NHY1" s="52"/>
      <c r="NHZ1" s="52"/>
      <c r="NIA1" s="52"/>
      <c r="NIB1" s="52"/>
      <c r="NIC1" s="52"/>
      <c r="NID1" s="52"/>
      <c r="NIE1" s="52"/>
      <c r="NIF1" s="52"/>
      <c r="NIG1" s="52"/>
      <c r="NIH1" s="52"/>
      <c r="NII1" s="52"/>
      <c r="NIJ1" s="52"/>
      <c r="NIK1" s="52"/>
      <c r="NIL1" s="52"/>
      <c r="NIM1" s="52"/>
      <c r="NIN1" s="52"/>
      <c r="NIO1" s="52"/>
      <c r="NIP1" s="52"/>
      <c r="NIQ1" s="52"/>
      <c r="NIR1" s="52"/>
      <c r="NIS1" s="52"/>
      <c r="NIT1" s="52"/>
      <c r="NIU1" s="52"/>
      <c r="NIV1" s="52"/>
      <c r="NIW1" s="52"/>
      <c r="NIX1" s="52"/>
      <c r="NIY1" s="52"/>
      <c r="NIZ1" s="52"/>
      <c r="NJA1" s="52"/>
      <c r="NJB1" s="52"/>
      <c r="NJC1" s="52"/>
      <c r="NJD1" s="52"/>
      <c r="NJE1" s="52"/>
      <c r="NJF1" s="52"/>
      <c r="NJG1" s="52"/>
      <c r="NJH1" s="52"/>
      <c r="NJI1" s="52"/>
      <c r="NJJ1" s="52"/>
      <c r="NJK1" s="52"/>
      <c r="NJL1" s="52"/>
      <c r="NJM1" s="52"/>
      <c r="NJN1" s="52"/>
      <c r="NJO1" s="52"/>
      <c r="NJP1" s="52"/>
      <c r="NJQ1" s="52"/>
      <c r="NJR1" s="52"/>
      <c r="NJS1" s="52"/>
      <c r="NJT1" s="52"/>
      <c r="NJU1" s="52"/>
      <c r="NJV1" s="52"/>
      <c r="NJW1" s="52"/>
      <c r="NJX1" s="52"/>
      <c r="NJY1" s="52"/>
      <c r="NJZ1" s="52"/>
      <c r="NKA1" s="52"/>
      <c r="NKB1" s="52"/>
      <c r="NKC1" s="52"/>
      <c r="NKD1" s="52"/>
      <c r="NKE1" s="52"/>
      <c r="NKF1" s="52"/>
      <c r="NKG1" s="52"/>
      <c r="NKH1" s="52"/>
      <c r="NKI1" s="52"/>
      <c r="NKJ1" s="52"/>
      <c r="NKK1" s="52"/>
      <c r="NKL1" s="52"/>
      <c r="NKM1" s="52"/>
      <c r="NKN1" s="52"/>
      <c r="NKO1" s="52"/>
      <c r="NKP1" s="52"/>
      <c r="NKQ1" s="52"/>
      <c r="NKR1" s="52"/>
      <c r="NKS1" s="52"/>
      <c r="NKT1" s="52"/>
      <c r="NKU1" s="52"/>
      <c r="NKV1" s="52"/>
      <c r="NKW1" s="52"/>
      <c r="NKX1" s="52"/>
      <c r="NKY1" s="52"/>
      <c r="NKZ1" s="52"/>
      <c r="NLA1" s="52"/>
      <c r="NLB1" s="52"/>
      <c r="NLC1" s="52"/>
      <c r="NLD1" s="52"/>
      <c r="NLE1" s="52"/>
      <c r="NLF1" s="52"/>
      <c r="NLG1" s="52"/>
      <c r="NLH1" s="52"/>
      <c r="NLI1" s="52"/>
      <c r="NLJ1" s="52"/>
      <c r="NLK1" s="52"/>
      <c r="NLL1" s="52"/>
      <c r="NLM1" s="52"/>
      <c r="NLN1" s="52"/>
      <c r="NLO1" s="52"/>
      <c r="NLP1" s="52"/>
      <c r="NLQ1" s="52"/>
      <c r="NLR1" s="52"/>
      <c r="NLS1" s="52"/>
      <c r="NLT1" s="52"/>
      <c r="NLU1" s="52"/>
      <c r="NLV1" s="52"/>
      <c r="NLW1" s="52"/>
      <c r="NLX1" s="52"/>
      <c r="NLY1" s="52"/>
      <c r="NLZ1" s="52"/>
      <c r="NMA1" s="52"/>
      <c r="NMB1" s="52"/>
      <c r="NMC1" s="52"/>
      <c r="NMD1" s="52"/>
      <c r="NME1" s="52"/>
      <c r="NMF1" s="52"/>
      <c r="NMG1" s="52"/>
      <c r="NMH1" s="52"/>
      <c r="NMI1" s="52"/>
      <c r="NMJ1" s="52"/>
      <c r="NMK1" s="52"/>
      <c r="NML1" s="52"/>
      <c r="NMM1" s="52"/>
      <c r="NMN1" s="52"/>
      <c r="NMO1" s="52"/>
      <c r="NMP1" s="52"/>
      <c r="NMQ1" s="52"/>
      <c r="NMR1" s="52"/>
      <c r="NMS1" s="52"/>
      <c r="NMT1" s="52"/>
      <c r="NMU1" s="52"/>
      <c r="NMV1" s="52"/>
      <c r="NMW1" s="52"/>
      <c r="NMX1" s="52"/>
      <c r="NMY1" s="52"/>
      <c r="NMZ1" s="52"/>
      <c r="NNA1" s="52"/>
      <c r="NNB1" s="52"/>
      <c r="NNC1" s="52"/>
      <c r="NND1" s="52"/>
      <c r="NNE1" s="52"/>
      <c r="NNF1" s="52"/>
      <c r="NNG1" s="52"/>
      <c r="NNH1" s="52"/>
      <c r="NNI1" s="52"/>
      <c r="NNJ1" s="52"/>
      <c r="NNK1" s="52"/>
      <c r="NNL1" s="52"/>
      <c r="NNM1" s="52"/>
      <c r="NNN1" s="52"/>
      <c r="NNO1" s="52"/>
      <c r="NNP1" s="52"/>
      <c r="NNQ1" s="52"/>
      <c r="NNR1" s="52"/>
      <c r="NNS1" s="52"/>
      <c r="NNT1" s="52"/>
      <c r="NNU1" s="52"/>
      <c r="NNV1" s="52"/>
      <c r="NNW1" s="52"/>
      <c r="NNX1" s="52"/>
      <c r="NNY1" s="52"/>
      <c r="NNZ1" s="52"/>
      <c r="NOA1" s="52"/>
      <c r="NOB1" s="52"/>
      <c r="NOC1" s="52"/>
      <c r="NOD1" s="52"/>
      <c r="NOE1" s="52"/>
      <c r="NOF1" s="52"/>
      <c r="NOG1" s="52"/>
      <c r="NOH1" s="52"/>
      <c r="NOI1" s="52"/>
      <c r="NOJ1" s="52"/>
      <c r="NOK1" s="52"/>
      <c r="NOL1" s="52"/>
      <c r="NOM1" s="52"/>
      <c r="NON1" s="52"/>
      <c r="NOO1" s="52"/>
      <c r="NOP1" s="52"/>
      <c r="NOQ1" s="52"/>
      <c r="NOR1" s="52"/>
      <c r="NOS1" s="52"/>
      <c r="NOT1" s="52"/>
      <c r="NOU1" s="52"/>
      <c r="NOV1" s="52"/>
      <c r="NOW1" s="52"/>
      <c r="NOX1" s="52"/>
      <c r="NOY1" s="52"/>
      <c r="NOZ1" s="52"/>
      <c r="NPA1" s="52"/>
      <c r="NPB1" s="52"/>
      <c r="NPC1" s="52"/>
      <c r="NPD1" s="52"/>
      <c r="NPE1" s="52"/>
      <c r="NPF1" s="52"/>
      <c r="NPG1" s="52"/>
      <c r="NPH1" s="52"/>
      <c r="NPI1" s="52"/>
      <c r="NPJ1" s="52"/>
      <c r="NPK1" s="52"/>
      <c r="NPL1" s="52"/>
      <c r="NPM1" s="52"/>
      <c r="NPN1" s="52"/>
      <c r="NPO1" s="52"/>
      <c r="NPP1" s="52"/>
      <c r="NPQ1" s="52"/>
      <c r="NPR1" s="52"/>
      <c r="NPS1" s="52"/>
      <c r="NPT1" s="52"/>
      <c r="NPU1" s="52"/>
      <c r="NPV1" s="52"/>
      <c r="NPW1" s="52"/>
      <c r="NPX1" s="52"/>
      <c r="NPY1" s="52"/>
      <c r="NPZ1" s="52"/>
      <c r="NQA1" s="52"/>
      <c r="NQB1" s="52"/>
      <c r="NQC1" s="52"/>
      <c r="NQD1" s="52"/>
      <c r="NQE1" s="52"/>
      <c r="NQF1" s="52"/>
      <c r="NQG1" s="52"/>
      <c r="NQH1" s="52"/>
      <c r="NQI1" s="52"/>
      <c r="NQJ1" s="52"/>
      <c r="NQK1" s="52"/>
      <c r="NQL1" s="52"/>
      <c r="NQM1" s="52"/>
      <c r="NQN1" s="52"/>
      <c r="NQO1" s="52"/>
      <c r="NQP1" s="52"/>
      <c r="NQQ1" s="52"/>
      <c r="NQR1" s="52"/>
      <c r="NQS1" s="52"/>
      <c r="NQT1" s="52"/>
      <c r="NQU1" s="52"/>
      <c r="NQV1" s="52"/>
      <c r="NQW1" s="52"/>
      <c r="NQX1" s="52"/>
      <c r="NQY1" s="52"/>
      <c r="NQZ1" s="52"/>
      <c r="NRA1" s="52"/>
      <c r="NRB1" s="52"/>
      <c r="NRC1" s="52"/>
      <c r="NRD1" s="52"/>
      <c r="NRE1" s="52"/>
      <c r="NRF1" s="52"/>
      <c r="NRG1" s="52"/>
      <c r="NRH1" s="52"/>
      <c r="NRI1" s="52"/>
      <c r="NRJ1" s="52"/>
      <c r="NRK1" s="52"/>
      <c r="NRL1" s="52"/>
      <c r="NRM1" s="52"/>
      <c r="NRN1" s="52"/>
      <c r="NRO1" s="52"/>
      <c r="NRP1" s="52"/>
      <c r="NRQ1" s="52"/>
      <c r="NRR1" s="52"/>
      <c r="NRS1" s="52"/>
      <c r="NRT1" s="52"/>
      <c r="NRU1" s="52"/>
      <c r="NRV1" s="52"/>
      <c r="NRW1" s="52"/>
      <c r="NRX1" s="52"/>
      <c r="NRY1" s="52"/>
      <c r="NRZ1" s="52"/>
      <c r="NSA1" s="52"/>
      <c r="NSB1" s="52"/>
      <c r="NSC1" s="52"/>
      <c r="NSD1" s="52"/>
      <c r="NSE1" s="52"/>
      <c r="NSF1" s="52"/>
      <c r="NSG1" s="52"/>
      <c r="NSH1" s="52"/>
      <c r="NSI1" s="52"/>
      <c r="NSJ1" s="52"/>
      <c r="NSK1" s="52"/>
      <c r="NSL1" s="52"/>
      <c r="NSM1" s="52"/>
      <c r="NSN1" s="52"/>
      <c r="NSO1" s="52"/>
      <c r="NSP1" s="52"/>
      <c r="NSQ1" s="52"/>
      <c r="NSR1" s="52"/>
      <c r="NSS1" s="52"/>
      <c r="NST1" s="52"/>
      <c r="NSU1" s="52"/>
      <c r="NSV1" s="52"/>
      <c r="NSW1" s="52"/>
      <c r="NSX1" s="52"/>
      <c r="NSY1" s="52"/>
      <c r="NSZ1" s="52"/>
      <c r="NTA1" s="52"/>
      <c r="NTB1" s="52"/>
      <c r="NTC1" s="52"/>
      <c r="NTD1" s="52"/>
      <c r="NTE1" s="52"/>
      <c r="NTF1" s="52"/>
      <c r="NTG1" s="52"/>
      <c r="NTH1" s="52"/>
      <c r="NTI1" s="52"/>
      <c r="NTJ1" s="52"/>
      <c r="NTK1" s="52"/>
      <c r="NTL1" s="52"/>
      <c r="NTM1" s="52"/>
      <c r="NTN1" s="52"/>
      <c r="NTO1" s="52"/>
      <c r="NTP1" s="52"/>
      <c r="NTQ1" s="52"/>
      <c r="NTR1" s="52"/>
      <c r="NTS1" s="52"/>
      <c r="NTT1" s="52"/>
      <c r="NTU1" s="52"/>
      <c r="NTV1" s="52"/>
      <c r="NTW1" s="52"/>
      <c r="NTX1" s="52"/>
      <c r="NTY1" s="52"/>
      <c r="NTZ1" s="52"/>
      <c r="NUA1" s="52"/>
      <c r="NUB1" s="52"/>
      <c r="NUC1" s="52"/>
      <c r="NUD1" s="52"/>
      <c r="NUE1" s="52"/>
      <c r="NUF1" s="52"/>
      <c r="NUG1" s="52"/>
      <c r="NUH1" s="52"/>
      <c r="NUI1" s="52"/>
      <c r="NUJ1" s="52"/>
      <c r="NUK1" s="52"/>
      <c r="NUL1" s="52"/>
      <c r="NUM1" s="52"/>
      <c r="NUN1" s="52"/>
      <c r="NUO1" s="52"/>
      <c r="NUP1" s="52"/>
      <c r="NUQ1" s="52"/>
      <c r="NUR1" s="52"/>
      <c r="NUS1" s="52"/>
      <c r="NUT1" s="52"/>
      <c r="NUU1" s="52"/>
      <c r="NUV1" s="52"/>
      <c r="NUW1" s="52"/>
      <c r="NUX1" s="52"/>
      <c r="NUY1" s="52"/>
      <c r="NUZ1" s="52"/>
      <c r="NVA1" s="52"/>
      <c r="NVB1" s="52"/>
      <c r="NVC1" s="52"/>
      <c r="NVD1" s="52"/>
      <c r="NVE1" s="52"/>
      <c r="NVF1" s="52"/>
      <c r="NVG1" s="52"/>
      <c r="NVH1" s="52"/>
      <c r="NVI1" s="52"/>
      <c r="NVJ1" s="52"/>
      <c r="NVK1" s="52"/>
      <c r="NVL1" s="52"/>
      <c r="NVM1" s="52"/>
      <c r="NVN1" s="52"/>
      <c r="NVO1" s="52"/>
      <c r="NVP1" s="52"/>
      <c r="NVQ1" s="52"/>
      <c r="NVR1" s="52"/>
      <c r="NVS1" s="52"/>
      <c r="NVT1" s="52"/>
      <c r="NVU1" s="52"/>
      <c r="NVV1" s="52"/>
      <c r="NVW1" s="52"/>
      <c r="NVX1" s="52"/>
      <c r="NVY1" s="52"/>
      <c r="NVZ1" s="52"/>
      <c r="NWA1" s="52"/>
      <c r="NWB1" s="52"/>
      <c r="NWC1" s="52"/>
      <c r="NWD1" s="52"/>
      <c r="NWE1" s="52"/>
      <c r="NWF1" s="52"/>
      <c r="NWG1" s="52"/>
      <c r="NWH1" s="52"/>
      <c r="NWI1" s="52"/>
      <c r="NWJ1" s="52"/>
      <c r="NWK1" s="52"/>
      <c r="NWL1" s="52"/>
      <c r="NWM1" s="52"/>
      <c r="NWN1" s="52"/>
      <c r="NWO1" s="52"/>
      <c r="NWP1" s="52"/>
      <c r="NWQ1" s="52"/>
      <c r="NWR1" s="52"/>
      <c r="NWS1" s="52"/>
      <c r="NWT1" s="52"/>
      <c r="NWU1" s="52"/>
      <c r="NWV1" s="52"/>
      <c r="NWW1" s="52"/>
      <c r="NWX1" s="52"/>
      <c r="NWY1" s="52"/>
      <c r="NWZ1" s="52"/>
      <c r="NXA1" s="52"/>
      <c r="NXB1" s="52"/>
      <c r="NXC1" s="52"/>
      <c r="NXD1" s="52"/>
      <c r="NXE1" s="52"/>
      <c r="NXF1" s="52"/>
      <c r="NXG1" s="52"/>
      <c r="NXH1" s="52"/>
      <c r="NXI1" s="52"/>
      <c r="NXJ1" s="52"/>
      <c r="NXK1" s="52"/>
      <c r="NXL1" s="52"/>
      <c r="NXM1" s="52"/>
      <c r="NXN1" s="52"/>
      <c r="NXO1" s="52"/>
      <c r="NXP1" s="52"/>
      <c r="NXQ1" s="52"/>
      <c r="NXR1" s="52"/>
      <c r="NXS1" s="52"/>
      <c r="NXT1" s="52"/>
      <c r="NXU1" s="52"/>
      <c r="NXV1" s="52"/>
      <c r="NXW1" s="52"/>
      <c r="NXX1" s="52"/>
      <c r="NXY1" s="52"/>
      <c r="NXZ1" s="52"/>
      <c r="NYA1" s="52"/>
      <c r="NYB1" s="52"/>
      <c r="NYC1" s="52"/>
      <c r="NYD1" s="52"/>
      <c r="NYE1" s="52"/>
      <c r="NYF1" s="52"/>
      <c r="NYG1" s="52"/>
      <c r="NYH1" s="52"/>
      <c r="NYI1" s="52"/>
      <c r="NYJ1" s="52"/>
      <c r="NYK1" s="52"/>
      <c r="NYL1" s="52"/>
      <c r="NYM1" s="52"/>
      <c r="NYN1" s="52"/>
      <c r="NYO1" s="52"/>
      <c r="NYP1" s="52"/>
      <c r="NYQ1" s="52"/>
      <c r="NYR1" s="52"/>
      <c r="NYS1" s="52"/>
      <c r="NYT1" s="52"/>
      <c r="NYU1" s="52"/>
      <c r="NYV1" s="52"/>
      <c r="NYW1" s="52"/>
      <c r="NYX1" s="52"/>
      <c r="NYY1" s="52"/>
      <c r="NYZ1" s="52"/>
      <c r="NZA1" s="52"/>
      <c r="NZB1" s="52"/>
      <c r="NZC1" s="52"/>
      <c r="NZD1" s="52"/>
      <c r="NZE1" s="52"/>
      <c r="NZF1" s="52"/>
      <c r="NZG1" s="52"/>
      <c r="NZH1" s="52"/>
      <c r="NZI1" s="52"/>
      <c r="NZJ1" s="52"/>
      <c r="NZK1" s="52"/>
      <c r="NZL1" s="52"/>
      <c r="NZM1" s="52"/>
      <c r="NZN1" s="52"/>
      <c r="NZO1" s="52"/>
      <c r="NZP1" s="52"/>
      <c r="NZQ1" s="52"/>
      <c r="NZR1" s="52"/>
      <c r="NZS1" s="52"/>
      <c r="NZT1" s="52"/>
      <c r="NZU1" s="52"/>
      <c r="NZV1" s="52"/>
      <c r="NZW1" s="52"/>
      <c r="NZX1" s="52"/>
      <c r="NZY1" s="52"/>
      <c r="NZZ1" s="52"/>
      <c r="OAA1" s="52"/>
      <c r="OAB1" s="52"/>
      <c r="OAC1" s="52"/>
      <c r="OAD1" s="52"/>
      <c r="OAE1" s="52"/>
      <c r="OAF1" s="52"/>
      <c r="OAG1" s="52"/>
      <c r="OAH1" s="52"/>
      <c r="OAI1" s="52"/>
      <c r="OAJ1" s="52"/>
      <c r="OAK1" s="52"/>
      <c r="OAL1" s="52"/>
      <c r="OAM1" s="52"/>
      <c r="OAN1" s="52"/>
      <c r="OAO1" s="52"/>
      <c r="OAP1" s="52"/>
      <c r="OAQ1" s="52"/>
      <c r="OAR1" s="52"/>
      <c r="OAS1" s="52"/>
      <c r="OAT1" s="52"/>
      <c r="OAU1" s="52"/>
      <c r="OAV1" s="52"/>
      <c r="OAW1" s="52"/>
      <c r="OAX1" s="52"/>
      <c r="OAY1" s="52"/>
      <c r="OAZ1" s="52"/>
      <c r="OBA1" s="52"/>
      <c r="OBB1" s="52"/>
      <c r="OBC1" s="52"/>
      <c r="OBD1" s="52"/>
      <c r="OBE1" s="52"/>
      <c r="OBF1" s="52"/>
      <c r="OBG1" s="52"/>
      <c r="OBH1" s="52"/>
      <c r="OBI1" s="52"/>
      <c r="OBJ1" s="52"/>
      <c r="OBK1" s="52"/>
      <c r="OBL1" s="52"/>
      <c r="OBM1" s="52"/>
      <c r="OBN1" s="52"/>
      <c r="OBO1" s="52"/>
      <c r="OBP1" s="52"/>
      <c r="OBQ1" s="52"/>
      <c r="OBR1" s="52"/>
      <c r="OBS1" s="52"/>
      <c r="OBT1" s="52"/>
      <c r="OBU1" s="52"/>
      <c r="OBV1" s="52"/>
      <c r="OBW1" s="52"/>
      <c r="OBX1" s="52"/>
      <c r="OBY1" s="52"/>
      <c r="OBZ1" s="52"/>
      <c r="OCA1" s="52"/>
      <c r="OCB1" s="52"/>
      <c r="OCC1" s="52"/>
      <c r="OCD1" s="52"/>
      <c r="OCE1" s="52"/>
      <c r="OCF1" s="52"/>
      <c r="OCG1" s="52"/>
      <c r="OCH1" s="52"/>
      <c r="OCI1" s="52"/>
      <c r="OCJ1" s="52"/>
      <c r="OCK1" s="52"/>
      <c r="OCL1" s="52"/>
      <c r="OCM1" s="52"/>
      <c r="OCN1" s="52"/>
      <c r="OCO1" s="52"/>
      <c r="OCP1" s="52"/>
      <c r="OCQ1" s="52"/>
      <c r="OCR1" s="52"/>
      <c r="OCS1" s="52"/>
      <c r="OCT1" s="52"/>
      <c r="OCU1" s="52"/>
      <c r="OCV1" s="52"/>
      <c r="OCW1" s="52"/>
      <c r="OCX1" s="52"/>
      <c r="OCY1" s="52"/>
      <c r="OCZ1" s="52"/>
      <c r="ODA1" s="52"/>
      <c r="ODB1" s="52"/>
      <c r="ODC1" s="52"/>
      <c r="ODD1" s="52"/>
      <c r="ODE1" s="52"/>
      <c r="ODF1" s="52"/>
      <c r="ODG1" s="52"/>
      <c r="ODH1" s="52"/>
      <c r="ODI1" s="52"/>
      <c r="ODJ1" s="52"/>
      <c r="ODK1" s="52"/>
      <c r="ODL1" s="52"/>
      <c r="ODM1" s="52"/>
      <c r="ODN1" s="52"/>
      <c r="ODO1" s="52"/>
      <c r="ODP1" s="52"/>
      <c r="ODQ1" s="52"/>
      <c r="ODR1" s="52"/>
      <c r="ODS1" s="52"/>
      <c r="ODT1" s="52"/>
      <c r="ODU1" s="52"/>
      <c r="ODV1" s="52"/>
      <c r="ODW1" s="52"/>
      <c r="ODX1" s="52"/>
      <c r="ODY1" s="52"/>
      <c r="ODZ1" s="52"/>
      <c r="OEA1" s="52"/>
      <c r="OEB1" s="52"/>
      <c r="OEC1" s="52"/>
      <c r="OED1" s="52"/>
      <c r="OEE1" s="52"/>
      <c r="OEF1" s="52"/>
      <c r="OEG1" s="52"/>
      <c r="OEH1" s="52"/>
      <c r="OEI1" s="52"/>
      <c r="OEJ1" s="52"/>
      <c r="OEK1" s="52"/>
      <c r="OEL1" s="52"/>
      <c r="OEM1" s="52"/>
      <c r="OEN1" s="52"/>
      <c r="OEO1" s="52"/>
      <c r="OEP1" s="52"/>
      <c r="OEQ1" s="52"/>
      <c r="OER1" s="52"/>
      <c r="OES1" s="52"/>
      <c r="OET1" s="52"/>
      <c r="OEU1" s="52"/>
      <c r="OEV1" s="52"/>
      <c r="OEW1" s="52"/>
      <c r="OEX1" s="52"/>
      <c r="OEY1" s="52"/>
      <c r="OEZ1" s="52"/>
      <c r="OFA1" s="52"/>
      <c r="OFB1" s="52"/>
      <c r="OFC1" s="52"/>
      <c r="OFD1" s="52"/>
      <c r="OFE1" s="52"/>
      <c r="OFF1" s="52"/>
      <c r="OFG1" s="52"/>
      <c r="OFH1" s="52"/>
      <c r="OFI1" s="52"/>
      <c r="OFJ1" s="52"/>
      <c r="OFK1" s="52"/>
      <c r="OFL1" s="52"/>
      <c r="OFM1" s="52"/>
      <c r="OFN1" s="52"/>
      <c r="OFO1" s="52"/>
      <c r="OFP1" s="52"/>
      <c r="OFQ1" s="52"/>
      <c r="OFR1" s="52"/>
      <c r="OFS1" s="52"/>
      <c r="OFT1" s="52"/>
      <c r="OFU1" s="52"/>
      <c r="OFV1" s="52"/>
      <c r="OFW1" s="52"/>
      <c r="OFX1" s="52"/>
      <c r="OFY1" s="52"/>
      <c r="OFZ1" s="52"/>
      <c r="OGA1" s="52"/>
      <c r="OGB1" s="52"/>
      <c r="OGC1" s="52"/>
      <c r="OGD1" s="52"/>
      <c r="OGE1" s="52"/>
      <c r="OGF1" s="52"/>
      <c r="OGG1" s="52"/>
      <c r="OGH1" s="52"/>
      <c r="OGI1" s="52"/>
      <c r="OGJ1" s="52"/>
      <c r="OGK1" s="52"/>
      <c r="OGL1" s="52"/>
      <c r="OGM1" s="52"/>
      <c r="OGN1" s="52"/>
      <c r="OGO1" s="52"/>
      <c r="OGP1" s="52"/>
      <c r="OGQ1" s="52"/>
      <c r="OGR1" s="52"/>
      <c r="OGS1" s="52"/>
      <c r="OGT1" s="52"/>
      <c r="OGU1" s="52"/>
      <c r="OGV1" s="52"/>
      <c r="OGW1" s="52"/>
      <c r="OGX1" s="52"/>
      <c r="OGY1" s="52"/>
      <c r="OGZ1" s="52"/>
      <c r="OHA1" s="52"/>
      <c r="OHB1" s="52"/>
      <c r="OHC1" s="52"/>
      <c r="OHD1" s="52"/>
      <c r="OHE1" s="52"/>
      <c r="OHF1" s="52"/>
      <c r="OHG1" s="52"/>
      <c r="OHH1" s="52"/>
      <c r="OHI1" s="52"/>
      <c r="OHJ1" s="52"/>
      <c r="OHK1" s="52"/>
      <c r="OHL1" s="52"/>
      <c r="OHM1" s="52"/>
      <c r="OHN1" s="52"/>
      <c r="OHO1" s="52"/>
      <c r="OHP1" s="52"/>
      <c r="OHQ1" s="52"/>
      <c r="OHR1" s="52"/>
      <c r="OHS1" s="52"/>
      <c r="OHT1" s="52"/>
      <c r="OHU1" s="52"/>
      <c r="OHV1" s="52"/>
      <c r="OHW1" s="52"/>
      <c r="OHX1" s="52"/>
      <c r="OHY1" s="52"/>
      <c r="OHZ1" s="52"/>
      <c r="OIA1" s="52"/>
      <c r="OIB1" s="52"/>
      <c r="OIC1" s="52"/>
      <c r="OID1" s="52"/>
      <c r="OIE1" s="52"/>
      <c r="OIF1" s="52"/>
      <c r="OIG1" s="52"/>
      <c r="OIH1" s="52"/>
      <c r="OII1" s="52"/>
      <c r="OIJ1" s="52"/>
      <c r="OIK1" s="52"/>
      <c r="OIL1" s="52"/>
      <c r="OIM1" s="52"/>
      <c r="OIN1" s="52"/>
      <c r="OIO1" s="52"/>
      <c r="OIP1" s="52"/>
      <c r="OIQ1" s="52"/>
      <c r="OIR1" s="52"/>
      <c r="OIS1" s="52"/>
      <c r="OIT1" s="52"/>
      <c r="OIU1" s="52"/>
      <c r="OIV1" s="52"/>
      <c r="OIW1" s="52"/>
      <c r="OIX1" s="52"/>
      <c r="OIY1" s="52"/>
      <c r="OIZ1" s="52"/>
      <c r="OJA1" s="52"/>
      <c r="OJB1" s="52"/>
      <c r="OJC1" s="52"/>
      <c r="OJD1" s="52"/>
      <c r="OJE1" s="52"/>
      <c r="OJF1" s="52"/>
      <c r="OJG1" s="52"/>
      <c r="OJH1" s="52"/>
      <c r="OJI1" s="52"/>
      <c r="OJJ1" s="52"/>
      <c r="OJK1" s="52"/>
      <c r="OJL1" s="52"/>
      <c r="OJM1" s="52"/>
      <c r="OJN1" s="52"/>
      <c r="OJO1" s="52"/>
      <c r="OJP1" s="52"/>
      <c r="OJQ1" s="52"/>
      <c r="OJR1" s="52"/>
      <c r="OJS1" s="52"/>
      <c r="OJT1" s="52"/>
      <c r="OJU1" s="52"/>
      <c r="OJV1" s="52"/>
      <c r="OJW1" s="52"/>
      <c r="OJX1" s="52"/>
      <c r="OJY1" s="52"/>
      <c r="OJZ1" s="52"/>
      <c r="OKA1" s="52"/>
      <c r="OKB1" s="52"/>
      <c r="OKC1" s="52"/>
      <c r="OKD1" s="52"/>
      <c r="OKE1" s="52"/>
      <c r="OKF1" s="52"/>
      <c r="OKG1" s="52"/>
      <c r="OKH1" s="52"/>
      <c r="OKI1" s="52"/>
      <c r="OKJ1" s="52"/>
      <c r="OKK1" s="52"/>
      <c r="OKL1" s="52"/>
      <c r="OKM1" s="52"/>
      <c r="OKN1" s="52"/>
      <c r="OKO1" s="52"/>
      <c r="OKP1" s="52"/>
      <c r="OKQ1" s="52"/>
      <c r="OKR1" s="52"/>
      <c r="OKS1" s="52"/>
      <c r="OKT1" s="52"/>
      <c r="OKU1" s="52"/>
      <c r="OKV1" s="52"/>
      <c r="OKW1" s="52"/>
      <c r="OKX1" s="52"/>
      <c r="OKY1" s="52"/>
      <c r="OKZ1" s="52"/>
      <c r="OLA1" s="52"/>
      <c r="OLB1" s="52"/>
      <c r="OLC1" s="52"/>
      <c r="OLD1" s="52"/>
      <c r="OLE1" s="52"/>
      <c r="OLF1" s="52"/>
      <c r="OLG1" s="52"/>
      <c r="OLH1" s="52"/>
      <c r="OLI1" s="52"/>
      <c r="OLJ1" s="52"/>
      <c r="OLK1" s="52"/>
      <c r="OLL1" s="52"/>
      <c r="OLM1" s="52"/>
      <c r="OLN1" s="52"/>
      <c r="OLO1" s="52"/>
      <c r="OLP1" s="52"/>
      <c r="OLQ1" s="52"/>
      <c r="OLR1" s="52"/>
      <c r="OLS1" s="52"/>
      <c r="OLT1" s="52"/>
      <c r="OLU1" s="52"/>
      <c r="OLV1" s="52"/>
      <c r="OLW1" s="52"/>
      <c r="OLX1" s="52"/>
      <c r="OLY1" s="52"/>
      <c r="OLZ1" s="52"/>
      <c r="OMA1" s="52"/>
      <c r="OMB1" s="52"/>
      <c r="OMC1" s="52"/>
      <c r="OMD1" s="52"/>
      <c r="OME1" s="52"/>
      <c r="OMF1" s="52"/>
      <c r="OMG1" s="52"/>
      <c r="OMH1" s="52"/>
      <c r="OMI1" s="52"/>
      <c r="OMJ1" s="52"/>
      <c r="OMK1" s="52"/>
      <c r="OML1" s="52"/>
      <c r="OMM1" s="52"/>
      <c r="OMN1" s="52"/>
      <c r="OMO1" s="52"/>
      <c r="OMP1" s="52"/>
      <c r="OMQ1" s="52"/>
      <c r="OMR1" s="52"/>
      <c r="OMS1" s="52"/>
      <c r="OMT1" s="52"/>
      <c r="OMU1" s="52"/>
      <c r="OMV1" s="52"/>
      <c r="OMW1" s="52"/>
      <c r="OMX1" s="52"/>
      <c r="OMY1" s="52"/>
      <c r="OMZ1" s="52"/>
      <c r="ONA1" s="52"/>
      <c r="ONB1" s="52"/>
      <c r="ONC1" s="52"/>
      <c r="OND1" s="52"/>
      <c r="ONE1" s="52"/>
      <c r="ONF1" s="52"/>
      <c r="ONG1" s="52"/>
      <c r="ONH1" s="52"/>
      <c r="ONI1" s="52"/>
      <c r="ONJ1" s="52"/>
      <c r="ONK1" s="52"/>
      <c r="ONL1" s="52"/>
      <c r="ONM1" s="52"/>
      <c r="ONN1" s="52"/>
      <c r="ONO1" s="52"/>
      <c r="ONP1" s="52"/>
      <c r="ONQ1" s="52"/>
      <c r="ONR1" s="52"/>
      <c r="ONS1" s="52"/>
      <c r="ONT1" s="52"/>
      <c r="ONU1" s="52"/>
      <c r="ONV1" s="52"/>
      <c r="ONW1" s="52"/>
      <c r="ONX1" s="52"/>
      <c r="ONY1" s="52"/>
      <c r="ONZ1" s="52"/>
      <c r="OOA1" s="52"/>
      <c r="OOB1" s="52"/>
      <c r="OOC1" s="52"/>
      <c r="OOD1" s="52"/>
      <c r="OOE1" s="52"/>
      <c r="OOF1" s="52"/>
      <c r="OOG1" s="52"/>
      <c r="OOH1" s="52"/>
      <c r="OOI1" s="52"/>
      <c r="OOJ1" s="52"/>
      <c r="OOK1" s="52"/>
      <c r="OOL1" s="52"/>
      <c r="OOM1" s="52"/>
      <c r="OON1" s="52"/>
      <c r="OOO1" s="52"/>
      <c r="OOP1" s="52"/>
      <c r="OOQ1" s="52"/>
      <c r="OOR1" s="52"/>
      <c r="OOS1" s="52"/>
      <c r="OOT1" s="52"/>
      <c r="OOU1" s="52"/>
      <c r="OOV1" s="52"/>
      <c r="OOW1" s="52"/>
      <c r="OOX1" s="52"/>
      <c r="OOY1" s="52"/>
      <c r="OOZ1" s="52"/>
      <c r="OPA1" s="52"/>
      <c r="OPB1" s="52"/>
      <c r="OPC1" s="52"/>
      <c r="OPD1" s="52"/>
      <c r="OPE1" s="52"/>
      <c r="OPF1" s="52"/>
      <c r="OPG1" s="52"/>
      <c r="OPH1" s="52"/>
      <c r="OPI1" s="52"/>
      <c r="OPJ1" s="52"/>
      <c r="OPK1" s="52"/>
      <c r="OPL1" s="52"/>
      <c r="OPM1" s="52"/>
      <c r="OPN1" s="52"/>
      <c r="OPO1" s="52"/>
      <c r="OPP1" s="52"/>
      <c r="OPQ1" s="52"/>
      <c r="OPR1" s="52"/>
      <c r="OPS1" s="52"/>
      <c r="OPT1" s="52"/>
      <c r="OPU1" s="52"/>
      <c r="OPV1" s="52"/>
      <c r="OPW1" s="52"/>
      <c r="OPX1" s="52"/>
      <c r="OPY1" s="52"/>
      <c r="OPZ1" s="52"/>
      <c r="OQA1" s="52"/>
      <c r="OQB1" s="52"/>
      <c r="OQC1" s="52"/>
      <c r="OQD1" s="52"/>
      <c r="OQE1" s="52"/>
      <c r="OQF1" s="52"/>
      <c r="OQG1" s="52"/>
      <c r="OQH1" s="52"/>
      <c r="OQI1" s="52"/>
      <c r="OQJ1" s="52"/>
      <c r="OQK1" s="52"/>
      <c r="OQL1" s="52"/>
      <c r="OQM1" s="52"/>
      <c r="OQN1" s="52"/>
      <c r="OQO1" s="52"/>
      <c r="OQP1" s="52"/>
      <c r="OQQ1" s="52"/>
      <c r="OQR1" s="52"/>
      <c r="OQS1" s="52"/>
      <c r="OQT1" s="52"/>
      <c r="OQU1" s="52"/>
      <c r="OQV1" s="52"/>
      <c r="OQW1" s="52"/>
      <c r="OQX1" s="52"/>
      <c r="OQY1" s="52"/>
      <c r="OQZ1" s="52"/>
      <c r="ORA1" s="52"/>
      <c r="ORB1" s="52"/>
      <c r="ORC1" s="52"/>
      <c r="ORD1" s="52"/>
      <c r="ORE1" s="52"/>
      <c r="ORF1" s="52"/>
      <c r="ORG1" s="52"/>
      <c r="ORH1" s="52"/>
      <c r="ORI1" s="52"/>
      <c r="ORJ1" s="52"/>
      <c r="ORK1" s="52"/>
      <c r="ORL1" s="52"/>
      <c r="ORM1" s="52"/>
      <c r="ORN1" s="52"/>
      <c r="ORO1" s="52"/>
      <c r="ORP1" s="52"/>
      <c r="ORQ1" s="52"/>
      <c r="ORR1" s="52"/>
      <c r="ORS1" s="52"/>
      <c r="ORT1" s="52"/>
      <c r="ORU1" s="52"/>
      <c r="ORV1" s="52"/>
      <c r="ORW1" s="52"/>
      <c r="ORX1" s="52"/>
      <c r="ORY1" s="52"/>
      <c r="ORZ1" s="52"/>
      <c r="OSA1" s="52"/>
      <c r="OSB1" s="52"/>
      <c r="OSC1" s="52"/>
      <c r="OSD1" s="52"/>
      <c r="OSE1" s="52"/>
      <c r="OSF1" s="52"/>
      <c r="OSG1" s="52"/>
      <c r="OSH1" s="52"/>
      <c r="OSI1" s="52"/>
      <c r="OSJ1" s="52"/>
      <c r="OSK1" s="52"/>
      <c r="OSL1" s="52"/>
      <c r="OSM1" s="52"/>
      <c r="OSN1" s="52"/>
      <c r="OSO1" s="52"/>
      <c r="OSP1" s="52"/>
      <c r="OSQ1" s="52"/>
      <c r="OSR1" s="52"/>
      <c r="OSS1" s="52"/>
      <c r="OST1" s="52"/>
      <c r="OSU1" s="52"/>
      <c r="OSV1" s="52"/>
      <c r="OSW1" s="52"/>
      <c r="OSX1" s="52"/>
      <c r="OSY1" s="52"/>
      <c r="OSZ1" s="52"/>
      <c r="OTA1" s="52"/>
      <c r="OTB1" s="52"/>
      <c r="OTC1" s="52"/>
      <c r="OTD1" s="52"/>
      <c r="OTE1" s="52"/>
      <c r="OTF1" s="52"/>
      <c r="OTG1" s="52"/>
      <c r="OTH1" s="52"/>
      <c r="OTI1" s="52"/>
      <c r="OTJ1" s="52"/>
      <c r="OTK1" s="52"/>
      <c r="OTL1" s="52"/>
      <c r="OTM1" s="52"/>
      <c r="OTN1" s="52"/>
      <c r="OTO1" s="52"/>
      <c r="OTP1" s="52"/>
      <c r="OTQ1" s="52"/>
      <c r="OTR1" s="52"/>
      <c r="OTS1" s="52"/>
      <c r="OTT1" s="52"/>
      <c r="OTU1" s="52"/>
      <c r="OTV1" s="52"/>
      <c r="OTW1" s="52"/>
      <c r="OTX1" s="52"/>
      <c r="OTY1" s="52"/>
      <c r="OTZ1" s="52"/>
      <c r="OUA1" s="52"/>
      <c r="OUB1" s="52"/>
      <c r="OUC1" s="52"/>
      <c r="OUD1" s="52"/>
      <c r="OUE1" s="52"/>
      <c r="OUF1" s="52"/>
      <c r="OUG1" s="52"/>
      <c r="OUH1" s="52"/>
      <c r="OUI1" s="52"/>
      <c r="OUJ1" s="52"/>
      <c r="OUK1" s="52"/>
      <c r="OUL1" s="52"/>
      <c r="OUM1" s="52"/>
      <c r="OUN1" s="52"/>
      <c r="OUO1" s="52"/>
      <c r="OUP1" s="52"/>
      <c r="OUQ1" s="52"/>
      <c r="OUR1" s="52"/>
      <c r="OUS1" s="52"/>
      <c r="OUT1" s="52"/>
      <c r="OUU1" s="52"/>
      <c r="OUV1" s="52"/>
      <c r="OUW1" s="52"/>
      <c r="OUX1" s="52"/>
      <c r="OUY1" s="52"/>
      <c r="OUZ1" s="52"/>
      <c r="OVA1" s="52"/>
      <c r="OVB1" s="52"/>
      <c r="OVC1" s="52"/>
      <c r="OVD1" s="52"/>
      <c r="OVE1" s="52"/>
      <c r="OVF1" s="52"/>
      <c r="OVG1" s="52"/>
      <c r="OVH1" s="52"/>
      <c r="OVI1" s="52"/>
      <c r="OVJ1" s="52"/>
      <c r="OVK1" s="52"/>
      <c r="OVL1" s="52"/>
      <c r="OVM1" s="52"/>
      <c r="OVN1" s="52"/>
      <c r="OVO1" s="52"/>
      <c r="OVP1" s="52"/>
      <c r="OVQ1" s="52"/>
      <c r="OVR1" s="52"/>
      <c r="OVS1" s="52"/>
      <c r="OVT1" s="52"/>
      <c r="OVU1" s="52"/>
      <c r="OVV1" s="52"/>
      <c r="OVW1" s="52"/>
      <c r="OVX1" s="52"/>
      <c r="OVY1" s="52"/>
      <c r="OVZ1" s="52"/>
      <c r="OWA1" s="52"/>
      <c r="OWB1" s="52"/>
      <c r="OWC1" s="52"/>
      <c r="OWD1" s="52"/>
      <c r="OWE1" s="52"/>
      <c r="OWF1" s="52"/>
      <c r="OWG1" s="52"/>
      <c r="OWH1" s="52"/>
      <c r="OWI1" s="52"/>
      <c r="OWJ1" s="52"/>
      <c r="OWK1" s="52"/>
      <c r="OWL1" s="52"/>
      <c r="OWM1" s="52"/>
      <c r="OWN1" s="52"/>
      <c r="OWO1" s="52"/>
      <c r="OWP1" s="52"/>
      <c r="OWQ1" s="52"/>
      <c r="OWR1" s="52"/>
      <c r="OWS1" s="52"/>
      <c r="OWT1" s="52"/>
      <c r="OWU1" s="52"/>
      <c r="OWV1" s="52"/>
      <c r="OWW1" s="52"/>
      <c r="OWX1" s="52"/>
      <c r="OWY1" s="52"/>
      <c r="OWZ1" s="52"/>
      <c r="OXA1" s="52"/>
      <c r="OXB1" s="52"/>
      <c r="OXC1" s="52"/>
      <c r="OXD1" s="52"/>
      <c r="OXE1" s="52"/>
      <c r="OXF1" s="52"/>
      <c r="OXG1" s="52"/>
      <c r="OXH1" s="52"/>
      <c r="OXI1" s="52"/>
      <c r="OXJ1" s="52"/>
      <c r="OXK1" s="52"/>
      <c r="OXL1" s="52"/>
      <c r="OXM1" s="52"/>
      <c r="OXN1" s="52"/>
      <c r="OXO1" s="52"/>
      <c r="OXP1" s="52"/>
      <c r="OXQ1" s="52"/>
      <c r="OXR1" s="52"/>
      <c r="OXS1" s="52"/>
      <c r="OXT1" s="52"/>
      <c r="OXU1" s="52"/>
      <c r="OXV1" s="52"/>
      <c r="OXW1" s="52"/>
      <c r="OXX1" s="52"/>
      <c r="OXY1" s="52"/>
      <c r="OXZ1" s="52"/>
      <c r="OYA1" s="52"/>
      <c r="OYB1" s="52"/>
      <c r="OYC1" s="52"/>
      <c r="OYD1" s="52"/>
      <c r="OYE1" s="52"/>
      <c r="OYF1" s="52"/>
      <c r="OYG1" s="52"/>
      <c r="OYH1" s="52"/>
      <c r="OYI1" s="52"/>
      <c r="OYJ1" s="52"/>
      <c r="OYK1" s="52"/>
      <c r="OYL1" s="52"/>
      <c r="OYM1" s="52"/>
      <c r="OYN1" s="52"/>
      <c r="OYO1" s="52"/>
      <c r="OYP1" s="52"/>
      <c r="OYQ1" s="52"/>
      <c r="OYR1" s="52"/>
      <c r="OYS1" s="52"/>
      <c r="OYT1" s="52"/>
      <c r="OYU1" s="52"/>
      <c r="OYV1" s="52"/>
      <c r="OYW1" s="52"/>
      <c r="OYX1" s="52"/>
      <c r="OYY1" s="52"/>
      <c r="OYZ1" s="52"/>
      <c r="OZA1" s="52"/>
      <c r="OZB1" s="52"/>
      <c r="OZC1" s="52"/>
      <c r="OZD1" s="52"/>
      <c r="OZE1" s="52"/>
      <c r="OZF1" s="52"/>
      <c r="OZG1" s="52"/>
      <c r="OZH1" s="52"/>
      <c r="OZI1" s="52"/>
      <c r="OZJ1" s="52"/>
      <c r="OZK1" s="52"/>
      <c r="OZL1" s="52"/>
      <c r="OZM1" s="52"/>
      <c r="OZN1" s="52"/>
      <c r="OZO1" s="52"/>
      <c r="OZP1" s="52"/>
      <c r="OZQ1" s="52"/>
      <c r="OZR1" s="52"/>
      <c r="OZS1" s="52"/>
      <c r="OZT1" s="52"/>
      <c r="OZU1" s="52"/>
      <c r="OZV1" s="52"/>
      <c r="OZW1" s="52"/>
      <c r="OZX1" s="52"/>
      <c r="OZY1" s="52"/>
      <c r="OZZ1" s="52"/>
      <c r="PAA1" s="52"/>
      <c r="PAB1" s="52"/>
      <c r="PAC1" s="52"/>
      <c r="PAD1" s="52"/>
      <c r="PAE1" s="52"/>
      <c r="PAF1" s="52"/>
      <c r="PAG1" s="52"/>
      <c r="PAH1" s="52"/>
      <c r="PAI1" s="52"/>
      <c r="PAJ1" s="52"/>
      <c r="PAK1" s="52"/>
      <c r="PAL1" s="52"/>
      <c r="PAM1" s="52"/>
      <c r="PAN1" s="52"/>
      <c r="PAO1" s="52"/>
      <c r="PAP1" s="52"/>
      <c r="PAQ1" s="52"/>
      <c r="PAR1" s="52"/>
      <c r="PAS1" s="52"/>
      <c r="PAT1" s="52"/>
      <c r="PAU1" s="52"/>
      <c r="PAV1" s="52"/>
      <c r="PAW1" s="52"/>
      <c r="PAX1" s="52"/>
      <c r="PAY1" s="52"/>
      <c r="PAZ1" s="52"/>
      <c r="PBA1" s="52"/>
      <c r="PBB1" s="52"/>
      <c r="PBC1" s="52"/>
      <c r="PBD1" s="52"/>
      <c r="PBE1" s="52"/>
      <c r="PBF1" s="52"/>
      <c r="PBG1" s="52"/>
      <c r="PBH1" s="52"/>
      <c r="PBI1" s="52"/>
      <c r="PBJ1" s="52"/>
      <c r="PBK1" s="52"/>
      <c r="PBL1" s="52"/>
      <c r="PBM1" s="52"/>
      <c r="PBN1" s="52"/>
      <c r="PBO1" s="52"/>
      <c r="PBP1" s="52"/>
      <c r="PBQ1" s="52"/>
      <c r="PBR1" s="52"/>
      <c r="PBS1" s="52"/>
      <c r="PBT1" s="52"/>
      <c r="PBU1" s="52"/>
      <c r="PBV1" s="52"/>
      <c r="PBW1" s="52"/>
      <c r="PBX1" s="52"/>
      <c r="PBY1" s="52"/>
      <c r="PBZ1" s="52"/>
      <c r="PCA1" s="52"/>
      <c r="PCB1" s="52"/>
      <c r="PCC1" s="52"/>
      <c r="PCD1" s="52"/>
      <c r="PCE1" s="52"/>
      <c r="PCF1" s="52"/>
      <c r="PCG1" s="52"/>
      <c r="PCH1" s="52"/>
      <c r="PCI1" s="52"/>
      <c r="PCJ1" s="52"/>
      <c r="PCK1" s="52"/>
      <c r="PCL1" s="52"/>
      <c r="PCM1" s="52"/>
      <c r="PCN1" s="52"/>
      <c r="PCO1" s="52"/>
      <c r="PCP1" s="52"/>
      <c r="PCQ1" s="52"/>
      <c r="PCR1" s="52"/>
      <c r="PCS1" s="52"/>
      <c r="PCT1" s="52"/>
      <c r="PCU1" s="52"/>
      <c r="PCV1" s="52"/>
      <c r="PCW1" s="52"/>
      <c r="PCX1" s="52"/>
      <c r="PCY1" s="52"/>
      <c r="PCZ1" s="52"/>
      <c r="PDA1" s="52"/>
      <c r="PDB1" s="52"/>
      <c r="PDC1" s="52"/>
      <c r="PDD1" s="52"/>
      <c r="PDE1" s="52"/>
      <c r="PDF1" s="52"/>
      <c r="PDG1" s="52"/>
      <c r="PDH1" s="52"/>
      <c r="PDI1" s="52"/>
      <c r="PDJ1" s="52"/>
      <c r="PDK1" s="52"/>
      <c r="PDL1" s="52"/>
      <c r="PDM1" s="52"/>
      <c r="PDN1" s="52"/>
      <c r="PDO1" s="52"/>
      <c r="PDP1" s="52"/>
      <c r="PDQ1" s="52"/>
      <c r="PDR1" s="52"/>
      <c r="PDS1" s="52"/>
      <c r="PDT1" s="52"/>
      <c r="PDU1" s="52"/>
      <c r="PDV1" s="52"/>
      <c r="PDW1" s="52"/>
      <c r="PDX1" s="52"/>
      <c r="PDY1" s="52"/>
      <c r="PDZ1" s="52"/>
      <c r="PEA1" s="52"/>
      <c r="PEB1" s="52"/>
      <c r="PEC1" s="52"/>
      <c r="PED1" s="52"/>
      <c r="PEE1" s="52"/>
      <c r="PEF1" s="52"/>
      <c r="PEG1" s="52"/>
      <c r="PEH1" s="52"/>
      <c r="PEI1" s="52"/>
      <c r="PEJ1" s="52"/>
      <c r="PEK1" s="52"/>
      <c r="PEL1" s="52"/>
      <c r="PEM1" s="52"/>
      <c r="PEN1" s="52"/>
      <c r="PEO1" s="52"/>
      <c r="PEP1" s="52"/>
      <c r="PEQ1" s="52"/>
      <c r="PER1" s="52"/>
      <c r="PES1" s="52"/>
      <c r="PET1" s="52"/>
      <c r="PEU1" s="52"/>
      <c r="PEV1" s="52"/>
      <c r="PEW1" s="52"/>
      <c r="PEX1" s="52"/>
      <c r="PEY1" s="52"/>
      <c r="PEZ1" s="52"/>
      <c r="PFA1" s="52"/>
      <c r="PFB1" s="52"/>
      <c r="PFC1" s="52"/>
      <c r="PFD1" s="52"/>
      <c r="PFE1" s="52"/>
      <c r="PFF1" s="52"/>
      <c r="PFG1" s="52"/>
      <c r="PFH1" s="52"/>
      <c r="PFI1" s="52"/>
      <c r="PFJ1" s="52"/>
      <c r="PFK1" s="52"/>
      <c r="PFL1" s="52"/>
      <c r="PFM1" s="52"/>
      <c r="PFN1" s="52"/>
      <c r="PFO1" s="52"/>
      <c r="PFP1" s="52"/>
      <c r="PFQ1" s="52"/>
      <c r="PFR1" s="52"/>
      <c r="PFS1" s="52"/>
      <c r="PFT1" s="52"/>
      <c r="PFU1" s="52"/>
      <c r="PFV1" s="52"/>
      <c r="PFW1" s="52"/>
      <c r="PFX1" s="52"/>
      <c r="PFY1" s="52"/>
      <c r="PFZ1" s="52"/>
      <c r="PGA1" s="52"/>
      <c r="PGB1" s="52"/>
      <c r="PGC1" s="52"/>
      <c r="PGD1" s="52"/>
      <c r="PGE1" s="52"/>
      <c r="PGF1" s="52"/>
      <c r="PGG1" s="52"/>
      <c r="PGH1" s="52"/>
      <c r="PGI1" s="52"/>
      <c r="PGJ1" s="52"/>
      <c r="PGK1" s="52"/>
      <c r="PGL1" s="52"/>
      <c r="PGM1" s="52"/>
      <c r="PGN1" s="52"/>
      <c r="PGO1" s="52"/>
      <c r="PGP1" s="52"/>
      <c r="PGQ1" s="52"/>
      <c r="PGR1" s="52"/>
      <c r="PGS1" s="52"/>
      <c r="PGT1" s="52"/>
      <c r="PGU1" s="52"/>
      <c r="PGV1" s="52"/>
      <c r="PGW1" s="52"/>
      <c r="PGX1" s="52"/>
      <c r="PGY1" s="52"/>
      <c r="PGZ1" s="52"/>
      <c r="PHA1" s="52"/>
      <c r="PHB1" s="52"/>
      <c r="PHC1" s="52"/>
      <c r="PHD1" s="52"/>
      <c r="PHE1" s="52"/>
      <c r="PHF1" s="52"/>
      <c r="PHG1" s="52"/>
      <c r="PHH1" s="52"/>
      <c r="PHI1" s="52"/>
      <c r="PHJ1" s="52"/>
      <c r="PHK1" s="52"/>
      <c r="PHL1" s="52"/>
      <c r="PHM1" s="52"/>
      <c r="PHN1" s="52"/>
      <c r="PHO1" s="52"/>
      <c r="PHP1" s="52"/>
      <c r="PHQ1" s="52"/>
      <c r="PHR1" s="52"/>
      <c r="PHS1" s="52"/>
      <c r="PHT1" s="52"/>
      <c r="PHU1" s="52"/>
      <c r="PHV1" s="52"/>
      <c r="PHW1" s="52"/>
      <c r="PHX1" s="52"/>
      <c r="PHY1" s="52"/>
      <c r="PHZ1" s="52"/>
      <c r="PIA1" s="52"/>
      <c r="PIB1" s="52"/>
      <c r="PIC1" s="52"/>
      <c r="PID1" s="52"/>
      <c r="PIE1" s="52"/>
      <c r="PIF1" s="52"/>
      <c r="PIG1" s="52"/>
      <c r="PIH1" s="52"/>
      <c r="PII1" s="52"/>
      <c r="PIJ1" s="52"/>
      <c r="PIK1" s="52"/>
      <c r="PIL1" s="52"/>
      <c r="PIM1" s="52"/>
      <c r="PIN1" s="52"/>
      <c r="PIO1" s="52"/>
      <c r="PIP1" s="52"/>
      <c r="PIQ1" s="52"/>
      <c r="PIR1" s="52"/>
      <c r="PIS1" s="52"/>
      <c r="PIT1" s="52"/>
      <c r="PIU1" s="52"/>
      <c r="PIV1" s="52"/>
      <c r="PIW1" s="52"/>
      <c r="PIX1" s="52"/>
      <c r="PIY1" s="52"/>
      <c r="PIZ1" s="52"/>
      <c r="PJA1" s="52"/>
      <c r="PJB1" s="52"/>
      <c r="PJC1" s="52"/>
      <c r="PJD1" s="52"/>
      <c r="PJE1" s="52"/>
      <c r="PJF1" s="52"/>
      <c r="PJG1" s="52"/>
      <c r="PJH1" s="52"/>
      <c r="PJI1" s="52"/>
      <c r="PJJ1" s="52"/>
      <c r="PJK1" s="52"/>
      <c r="PJL1" s="52"/>
      <c r="PJM1" s="52"/>
      <c r="PJN1" s="52"/>
      <c r="PJO1" s="52"/>
      <c r="PJP1" s="52"/>
      <c r="PJQ1" s="52"/>
      <c r="PJR1" s="52"/>
      <c r="PJS1" s="52"/>
      <c r="PJT1" s="52"/>
      <c r="PJU1" s="52"/>
      <c r="PJV1" s="52"/>
      <c r="PJW1" s="52"/>
      <c r="PJX1" s="52"/>
      <c r="PJY1" s="52"/>
      <c r="PJZ1" s="52"/>
      <c r="PKA1" s="52"/>
      <c r="PKB1" s="52"/>
      <c r="PKC1" s="52"/>
      <c r="PKD1" s="52"/>
      <c r="PKE1" s="52"/>
      <c r="PKF1" s="52"/>
      <c r="PKG1" s="52"/>
      <c r="PKH1" s="52"/>
      <c r="PKI1" s="52"/>
      <c r="PKJ1" s="52"/>
      <c r="PKK1" s="52"/>
      <c r="PKL1" s="52"/>
      <c r="PKM1" s="52"/>
      <c r="PKN1" s="52"/>
      <c r="PKO1" s="52"/>
      <c r="PKP1" s="52"/>
      <c r="PKQ1" s="52"/>
      <c r="PKR1" s="52"/>
      <c r="PKS1" s="52"/>
      <c r="PKT1" s="52"/>
      <c r="PKU1" s="52"/>
      <c r="PKV1" s="52"/>
      <c r="PKW1" s="52"/>
      <c r="PKX1" s="52"/>
      <c r="PKY1" s="52"/>
      <c r="PKZ1" s="52"/>
      <c r="PLA1" s="52"/>
      <c r="PLB1" s="52"/>
      <c r="PLC1" s="52"/>
      <c r="PLD1" s="52"/>
      <c r="PLE1" s="52"/>
      <c r="PLF1" s="52"/>
      <c r="PLG1" s="52"/>
      <c r="PLH1" s="52"/>
      <c r="PLI1" s="52"/>
      <c r="PLJ1" s="52"/>
      <c r="PLK1" s="52"/>
      <c r="PLL1" s="52"/>
      <c r="PLM1" s="52"/>
      <c r="PLN1" s="52"/>
      <c r="PLO1" s="52"/>
      <c r="PLP1" s="52"/>
      <c r="PLQ1" s="52"/>
      <c r="PLR1" s="52"/>
      <c r="PLS1" s="52"/>
      <c r="PLT1" s="52"/>
      <c r="PLU1" s="52"/>
      <c r="PLV1" s="52"/>
      <c r="PLW1" s="52"/>
      <c r="PLX1" s="52"/>
      <c r="PLY1" s="52"/>
      <c r="PLZ1" s="52"/>
      <c r="PMA1" s="52"/>
      <c r="PMB1" s="52"/>
      <c r="PMC1" s="52"/>
      <c r="PMD1" s="52"/>
      <c r="PME1" s="52"/>
      <c r="PMF1" s="52"/>
      <c r="PMG1" s="52"/>
      <c r="PMH1" s="52"/>
      <c r="PMI1" s="52"/>
      <c r="PMJ1" s="52"/>
      <c r="PMK1" s="52"/>
      <c r="PML1" s="52"/>
      <c r="PMM1" s="52"/>
      <c r="PMN1" s="52"/>
      <c r="PMO1" s="52"/>
      <c r="PMP1" s="52"/>
      <c r="PMQ1" s="52"/>
      <c r="PMR1" s="52"/>
      <c r="PMS1" s="52"/>
      <c r="PMT1" s="52"/>
      <c r="PMU1" s="52"/>
      <c r="PMV1" s="52"/>
      <c r="PMW1" s="52"/>
      <c r="PMX1" s="52"/>
      <c r="PMY1" s="52"/>
      <c r="PMZ1" s="52"/>
      <c r="PNA1" s="52"/>
      <c r="PNB1" s="52"/>
      <c r="PNC1" s="52"/>
      <c r="PND1" s="52"/>
      <c r="PNE1" s="52"/>
      <c r="PNF1" s="52"/>
      <c r="PNG1" s="52"/>
      <c r="PNH1" s="52"/>
      <c r="PNI1" s="52"/>
      <c r="PNJ1" s="52"/>
      <c r="PNK1" s="52"/>
      <c r="PNL1" s="52"/>
      <c r="PNM1" s="52"/>
      <c r="PNN1" s="52"/>
      <c r="PNO1" s="52"/>
      <c r="PNP1" s="52"/>
      <c r="PNQ1" s="52"/>
      <c r="PNR1" s="52"/>
      <c r="PNS1" s="52"/>
      <c r="PNT1" s="52"/>
      <c r="PNU1" s="52"/>
      <c r="PNV1" s="52"/>
      <c r="PNW1" s="52"/>
      <c r="PNX1" s="52"/>
      <c r="PNY1" s="52"/>
      <c r="PNZ1" s="52"/>
      <c r="POA1" s="52"/>
      <c r="POB1" s="52"/>
      <c r="POC1" s="52"/>
      <c r="POD1" s="52"/>
      <c r="POE1" s="52"/>
      <c r="POF1" s="52"/>
      <c r="POG1" s="52"/>
      <c r="POH1" s="52"/>
      <c r="POI1" s="52"/>
      <c r="POJ1" s="52"/>
      <c r="POK1" s="52"/>
      <c r="POL1" s="52"/>
      <c r="POM1" s="52"/>
      <c r="PON1" s="52"/>
      <c r="POO1" s="52"/>
      <c r="POP1" s="52"/>
      <c r="POQ1" s="52"/>
      <c r="POR1" s="52"/>
      <c r="POS1" s="52"/>
      <c r="POT1" s="52"/>
      <c r="POU1" s="52"/>
      <c r="POV1" s="52"/>
      <c r="POW1" s="52"/>
      <c r="POX1" s="52"/>
      <c r="POY1" s="52"/>
      <c r="POZ1" s="52"/>
      <c r="PPA1" s="52"/>
      <c r="PPB1" s="52"/>
      <c r="PPC1" s="52"/>
      <c r="PPD1" s="52"/>
      <c r="PPE1" s="52"/>
      <c r="PPF1" s="52"/>
      <c r="PPG1" s="52"/>
      <c r="PPH1" s="52"/>
      <c r="PPI1" s="52"/>
      <c r="PPJ1" s="52"/>
      <c r="PPK1" s="52"/>
      <c r="PPL1" s="52"/>
      <c r="PPM1" s="52"/>
      <c r="PPN1" s="52"/>
      <c r="PPO1" s="52"/>
      <c r="PPP1" s="52"/>
      <c r="PPQ1" s="52"/>
      <c r="PPR1" s="52"/>
      <c r="PPS1" s="52"/>
      <c r="PPT1" s="52"/>
      <c r="PPU1" s="52"/>
      <c r="PPV1" s="52"/>
      <c r="PPW1" s="52"/>
      <c r="PPX1" s="52"/>
      <c r="PPY1" s="52"/>
      <c r="PPZ1" s="52"/>
      <c r="PQA1" s="52"/>
      <c r="PQB1" s="52"/>
      <c r="PQC1" s="52"/>
      <c r="PQD1" s="52"/>
      <c r="PQE1" s="52"/>
      <c r="PQF1" s="52"/>
      <c r="PQG1" s="52"/>
      <c r="PQH1" s="52"/>
      <c r="PQI1" s="52"/>
      <c r="PQJ1" s="52"/>
      <c r="PQK1" s="52"/>
      <c r="PQL1" s="52"/>
      <c r="PQM1" s="52"/>
      <c r="PQN1" s="52"/>
      <c r="PQO1" s="52"/>
      <c r="PQP1" s="52"/>
      <c r="PQQ1" s="52"/>
      <c r="PQR1" s="52"/>
      <c r="PQS1" s="52"/>
      <c r="PQT1" s="52"/>
      <c r="PQU1" s="52"/>
      <c r="PQV1" s="52"/>
      <c r="PQW1" s="52"/>
      <c r="PQX1" s="52"/>
      <c r="PQY1" s="52"/>
      <c r="PQZ1" s="52"/>
      <c r="PRA1" s="52"/>
      <c r="PRB1" s="52"/>
      <c r="PRC1" s="52"/>
      <c r="PRD1" s="52"/>
      <c r="PRE1" s="52"/>
      <c r="PRF1" s="52"/>
      <c r="PRG1" s="52"/>
      <c r="PRH1" s="52"/>
      <c r="PRI1" s="52"/>
      <c r="PRJ1" s="52"/>
      <c r="PRK1" s="52"/>
      <c r="PRL1" s="52"/>
      <c r="PRM1" s="52"/>
      <c r="PRN1" s="52"/>
      <c r="PRO1" s="52"/>
      <c r="PRP1" s="52"/>
      <c r="PRQ1" s="52"/>
      <c r="PRR1" s="52"/>
      <c r="PRS1" s="52"/>
      <c r="PRT1" s="52"/>
      <c r="PRU1" s="52"/>
      <c r="PRV1" s="52"/>
      <c r="PRW1" s="52"/>
      <c r="PRX1" s="52"/>
      <c r="PRY1" s="52"/>
      <c r="PRZ1" s="52"/>
      <c r="PSA1" s="52"/>
      <c r="PSB1" s="52"/>
      <c r="PSC1" s="52"/>
      <c r="PSD1" s="52"/>
      <c r="PSE1" s="52"/>
      <c r="PSF1" s="52"/>
      <c r="PSG1" s="52"/>
      <c r="PSH1" s="52"/>
      <c r="PSI1" s="52"/>
      <c r="PSJ1" s="52"/>
      <c r="PSK1" s="52"/>
      <c r="PSL1" s="52"/>
      <c r="PSM1" s="52"/>
      <c r="PSN1" s="52"/>
      <c r="PSO1" s="52"/>
      <c r="PSP1" s="52"/>
      <c r="PSQ1" s="52"/>
      <c r="PSR1" s="52"/>
      <c r="PSS1" s="52"/>
      <c r="PST1" s="52"/>
      <c r="PSU1" s="52"/>
      <c r="PSV1" s="52"/>
      <c r="PSW1" s="52"/>
      <c r="PSX1" s="52"/>
      <c r="PSY1" s="52"/>
      <c r="PSZ1" s="52"/>
      <c r="PTA1" s="52"/>
      <c r="PTB1" s="52"/>
      <c r="PTC1" s="52"/>
      <c r="PTD1" s="52"/>
      <c r="PTE1" s="52"/>
      <c r="PTF1" s="52"/>
      <c r="PTG1" s="52"/>
      <c r="PTH1" s="52"/>
      <c r="PTI1" s="52"/>
      <c r="PTJ1" s="52"/>
      <c r="PTK1" s="52"/>
      <c r="PTL1" s="52"/>
      <c r="PTM1" s="52"/>
      <c r="PTN1" s="52"/>
      <c r="PTO1" s="52"/>
      <c r="PTP1" s="52"/>
      <c r="PTQ1" s="52"/>
      <c r="PTR1" s="52"/>
      <c r="PTS1" s="52"/>
      <c r="PTT1" s="52"/>
      <c r="PTU1" s="52"/>
      <c r="PTV1" s="52"/>
      <c r="PTW1" s="52"/>
      <c r="PTX1" s="52"/>
      <c r="PTY1" s="52"/>
      <c r="PTZ1" s="52"/>
      <c r="PUA1" s="52"/>
      <c r="PUB1" s="52"/>
      <c r="PUC1" s="52"/>
      <c r="PUD1" s="52"/>
      <c r="PUE1" s="52"/>
      <c r="PUF1" s="52"/>
      <c r="PUG1" s="52"/>
      <c r="PUH1" s="52"/>
      <c r="PUI1" s="52"/>
      <c r="PUJ1" s="52"/>
      <c r="PUK1" s="52"/>
      <c r="PUL1" s="52"/>
      <c r="PUM1" s="52"/>
      <c r="PUN1" s="52"/>
      <c r="PUO1" s="52"/>
      <c r="PUP1" s="52"/>
      <c r="PUQ1" s="52"/>
      <c r="PUR1" s="52"/>
      <c r="PUS1" s="52"/>
      <c r="PUT1" s="52"/>
      <c r="PUU1" s="52"/>
      <c r="PUV1" s="52"/>
      <c r="PUW1" s="52"/>
      <c r="PUX1" s="52"/>
      <c r="PUY1" s="52"/>
      <c r="PUZ1" s="52"/>
      <c r="PVA1" s="52"/>
      <c r="PVB1" s="52"/>
      <c r="PVC1" s="52"/>
      <c r="PVD1" s="52"/>
      <c r="PVE1" s="52"/>
      <c r="PVF1" s="52"/>
      <c r="PVG1" s="52"/>
      <c r="PVH1" s="52"/>
      <c r="PVI1" s="52"/>
      <c r="PVJ1" s="52"/>
      <c r="PVK1" s="52"/>
      <c r="PVL1" s="52"/>
      <c r="PVM1" s="52"/>
      <c r="PVN1" s="52"/>
      <c r="PVO1" s="52"/>
      <c r="PVP1" s="52"/>
      <c r="PVQ1" s="52"/>
      <c r="PVR1" s="52"/>
      <c r="PVS1" s="52"/>
      <c r="PVT1" s="52"/>
      <c r="PVU1" s="52"/>
      <c r="PVV1" s="52"/>
      <c r="PVW1" s="52"/>
      <c r="PVX1" s="52"/>
      <c r="PVY1" s="52"/>
      <c r="PVZ1" s="52"/>
      <c r="PWA1" s="52"/>
      <c r="PWB1" s="52"/>
      <c r="PWC1" s="52"/>
      <c r="PWD1" s="52"/>
      <c r="PWE1" s="52"/>
      <c r="PWF1" s="52"/>
      <c r="PWG1" s="52"/>
      <c r="PWH1" s="52"/>
      <c r="PWI1" s="52"/>
      <c r="PWJ1" s="52"/>
      <c r="PWK1" s="52"/>
      <c r="PWL1" s="52"/>
      <c r="PWM1" s="52"/>
      <c r="PWN1" s="52"/>
      <c r="PWO1" s="52"/>
      <c r="PWP1" s="52"/>
      <c r="PWQ1" s="52"/>
      <c r="PWR1" s="52"/>
      <c r="PWS1" s="52"/>
      <c r="PWT1" s="52"/>
      <c r="PWU1" s="52"/>
      <c r="PWV1" s="52"/>
      <c r="PWW1" s="52"/>
      <c r="PWX1" s="52"/>
      <c r="PWY1" s="52"/>
      <c r="PWZ1" s="52"/>
      <c r="PXA1" s="52"/>
      <c r="PXB1" s="52"/>
      <c r="PXC1" s="52"/>
      <c r="PXD1" s="52"/>
      <c r="PXE1" s="52"/>
      <c r="PXF1" s="52"/>
      <c r="PXG1" s="52"/>
      <c r="PXH1" s="52"/>
      <c r="PXI1" s="52"/>
      <c r="PXJ1" s="52"/>
      <c r="PXK1" s="52"/>
      <c r="PXL1" s="52"/>
      <c r="PXM1" s="52"/>
      <c r="PXN1" s="52"/>
      <c r="PXO1" s="52"/>
      <c r="PXP1" s="52"/>
      <c r="PXQ1" s="52"/>
      <c r="PXR1" s="52"/>
      <c r="PXS1" s="52"/>
      <c r="PXT1" s="52"/>
      <c r="PXU1" s="52"/>
      <c r="PXV1" s="52"/>
      <c r="PXW1" s="52"/>
      <c r="PXX1" s="52"/>
      <c r="PXY1" s="52"/>
      <c r="PXZ1" s="52"/>
      <c r="PYA1" s="52"/>
      <c r="PYB1" s="52"/>
      <c r="PYC1" s="52"/>
      <c r="PYD1" s="52"/>
      <c r="PYE1" s="52"/>
      <c r="PYF1" s="52"/>
      <c r="PYG1" s="52"/>
      <c r="PYH1" s="52"/>
      <c r="PYI1" s="52"/>
      <c r="PYJ1" s="52"/>
      <c r="PYK1" s="52"/>
      <c r="PYL1" s="52"/>
      <c r="PYM1" s="52"/>
      <c r="PYN1" s="52"/>
      <c r="PYO1" s="52"/>
      <c r="PYP1" s="52"/>
      <c r="PYQ1" s="52"/>
      <c r="PYR1" s="52"/>
      <c r="PYS1" s="52"/>
      <c r="PYT1" s="52"/>
      <c r="PYU1" s="52"/>
      <c r="PYV1" s="52"/>
      <c r="PYW1" s="52"/>
      <c r="PYX1" s="52"/>
      <c r="PYY1" s="52"/>
      <c r="PYZ1" s="52"/>
      <c r="PZA1" s="52"/>
      <c r="PZB1" s="52"/>
      <c r="PZC1" s="52"/>
      <c r="PZD1" s="52"/>
      <c r="PZE1" s="52"/>
      <c r="PZF1" s="52"/>
      <c r="PZG1" s="52"/>
      <c r="PZH1" s="52"/>
      <c r="PZI1" s="52"/>
      <c r="PZJ1" s="52"/>
      <c r="PZK1" s="52"/>
      <c r="PZL1" s="52"/>
      <c r="PZM1" s="52"/>
      <c r="PZN1" s="52"/>
      <c r="PZO1" s="52"/>
      <c r="PZP1" s="52"/>
      <c r="PZQ1" s="52"/>
      <c r="PZR1" s="52"/>
      <c r="PZS1" s="52"/>
      <c r="PZT1" s="52"/>
      <c r="PZU1" s="52"/>
      <c r="PZV1" s="52"/>
      <c r="PZW1" s="52"/>
      <c r="PZX1" s="52"/>
      <c r="PZY1" s="52"/>
      <c r="PZZ1" s="52"/>
      <c r="QAA1" s="52"/>
      <c r="QAB1" s="52"/>
      <c r="QAC1" s="52"/>
      <c r="QAD1" s="52"/>
      <c r="QAE1" s="52"/>
      <c r="QAF1" s="52"/>
      <c r="QAG1" s="52"/>
      <c r="QAH1" s="52"/>
      <c r="QAI1" s="52"/>
      <c r="QAJ1" s="52"/>
      <c r="QAK1" s="52"/>
      <c r="QAL1" s="52"/>
      <c r="QAM1" s="52"/>
      <c r="QAN1" s="52"/>
      <c r="QAO1" s="52"/>
      <c r="QAP1" s="52"/>
      <c r="QAQ1" s="52"/>
      <c r="QAR1" s="52"/>
      <c r="QAS1" s="52"/>
      <c r="QAT1" s="52"/>
      <c r="QAU1" s="52"/>
      <c r="QAV1" s="52"/>
      <c r="QAW1" s="52"/>
      <c r="QAX1" s="52"/>
      <c r="QAY1" s="52"/>
      <c r="QAZ1" s="52"/>
      <c r="QBA1" s="52"/>
      <c r="QBB1" s="52"/>
      <c r="QBC1" s="52"/>
      <c r="QBD1" s="52"/>
      <c r="QBE1" s="52"/>
      <c r="QBF1" s="52"/>
      <c r="QBG1" s="52"/>
      <c r="QBH1" s="52"/>
      <c r="QBI1" s="52"/>
      <c r="QBJ1" s="52"/>
      <c r="QBK1" s="52"/>
      <c r="QBL1" s="52"/>
      <c r="QBM1" s="52"/>
      <c r="QBN1" s="52"/>
      <c r="QBO1" s="52"/>
      <c r="QBP1" s="52"/>
      <c r="QBQ1" s="52"/>
      <c r="QBR1" s="52"/>
      <c r="QBS1" s="52"/>
      <c r="QBT1" s="52"/>
      <c r="QBU1" s="52"/>
      <c r="QBV1" s="52"/>
      <c r="QBW1" s="52"/>
      <c r="QBX1" s="52"/>
      <c r="QBY1" s="52"/>
      <c r="QBZ1" s="52"/>
      <c r="QCA1" s="52"/>
      <c r="QCB1" s="52"/>
      <c r="QCC1" s="52"/>
      <c r="QCD1" s="52"/>
      <c r="QCE1" s="52"/>
      <c r="QCF1" s="52"/>
      <c r="QCG1" s="52"/>
      <c r="QCH1" s="52"/>
      <c r="QCI1" s="52"/>
      <c r="QCJ1" s="52"/>
      <c r="QCK1" s="52"/>
      <c r="QCL1" s="52"/>
      <c r="QCM1" s="52"/>
      <c r="QCN1" s="52"/>
      <c r="QCO1" s="52"/>
      <c r="QCP1" s="52"/>
      <c r="QCQ1" s="52"/>
      <c r="QCR1" s="52"/>
      <c r="QCS1" s="52"/>
      <c r="QCT1" s="52"/>
      <c r="QCU1" s="52"/>
      <c r="QCV1" s="52"/>
      <c r="QCW1" s="52"/>
      <c r="QCX1" s="52"/>
      <c r="QCY1" s="52"/>
      <c r="QCZ1" s="52"/>
      <c r="QDA1" s="52"/>
      <c r="QDB1" s="52"/>
      <c r="QDC1" s="52"/>
      <c r="QDD1" s="52"/>
      <c r="QDE1" s="52"/>
      <c r="QDF1" s="52"/>
      <c r="QDG1" s="52"/>
      <c r="QDH1" s="52"/>
      <c r="QDI1" s="52"/>
      <c r="QDJ1" s="52"/>
      <c r="QDK1" s="52"/>
      <c r="QDL1" s="52"/>
      <c r="QDM1" s="52"/>
      <c r="QDN1" s="52"/>
      <c r="QDO1" s="52"/>
      <c r="QDP1" s="52"/>
      <c r="QDQ1" s="52"/>
      <c r="QDR1" s="52"/>
      <c r="QDS1" s="52"/>
      <c r="QDT1" s="52"/>
      <c r="QDU1" s="52"/>
      <c r="QDV1" s="52"/>
      <c r="QDW1" s="52"/>
      <c r="QDX1" s="52"/>
      <c r="QDY1" s="52"/>
      <c r="QDZ1" s="52"/>
      <c r="QEA1" s="52"/>
      <c r="QEB1" s="52"/>
      <c r="QEC1" s="52"/>
      <c r="QED1" s="52"/>
      <c r="QEE1" s="52"/>
      <c r="QEF1" s="52"/>
      <c r="QEG1" s="52"/>
      <c r="QEH1" s="52"/>
      <c r="QEI1" s="52"/>
      <c r="QEJ1" s="52"/>
      <c r="QEK1" s="52"/>
      <c r="QEL1" s="52"/>
      <c r="QEM1" s="52"/>
      <c r="QEN1" s="52"/>
      <c r="QEO1" s="52"/>
      <c r="QEP1" s="52"/>
      <c r="QEQ1" s="52"/>
      <c r="QER1" s="52"/>
      <c r="QES1" s="52"/>
      <c r="QET1" s="52"/>
      <c r="QEU1" s="52"/>
      <c r="QEV1" s="52"/>
      <c r="QEW1" s="52"/>
      <c r="QEX1" s="52"/>
      <c r="QEY1" s="52"/>
      <c r="QEZ1" s="52"/>
      <c r="QFA1" s="52"/>
      <c r="QFB1" s="52"/>
      <c r="QFC1" s="52"/>
      <c r="QFD1" s="52"/>
      <c r="QFE1" s="52"/>
      <c r="QFF1" s="52"/>
      <c r="QFG1" s="52"/>
      <c r="QFH1" s="52"/>
      <c r="QFI1" s="52"/>
      <c r="QFJ1" s="52"/>
      <c r="QFK1" s="52"/>
      <c r="QFL1" s="52"/>
      <c r="QFM1" s="52"/>
      <c r="QFN1" s="52"/>
      <c r="QFO1" s="52"/>
      <c r="QFP1" s="52"/>
      <c r="QFQ1" s="52"/>
      <c r="QFR1" s="52"/>
      <c r="QFS1" s="52"/>
      <c r="QFT1" s="52"/>
      <c r="QFU1" s="52"/>
      <c r="QFV1" s="52"/>
      <c r="QFW1" s="52"/>
      <c r="QFX1" s="52"/>
      <c r="QFY1" s="52"/>
      <c r="QFZ1" s="52"/>
      <c r="QGA1" s="52"/>
      <c r="QGB1" s="52"/>
      <c r="QGC1" s="52"/>
      <c r="QGD1" s="52"/>
      <c r="QGE1" s="52"/>
      <c r="QGF1" s="52"/>
      <c r="QGG1" s="52"/>
      <c r="QGH1" s="52"/>
      <c r="QGI1" s="52"/>
      <c r="QGJ1" s="52"/>
      <c r="QGK1" s="52"/>
      <c r="QGL1" s="52"/>
      <c r="QGM1" s="52"/>
      <c r="QGN1" s="52"/>
      <c r="QGO1" s="52"/>
      <c r="QGP1" s="52"/>
      <c r="QGQ1" s="52"/>
      <c r="QGR1" s="52"/>
      <c r="QGS1" s="52"/>
      <c r="QGT1" s="52"/>
      <c r="QGU1" s="52"/>
      <c r="QGV1" s="52"/>
      <c r="QGW1" s="52"/>
      <c r="QGX1" s="52"/>
      <c r="QGY1" s="52"/>
      <c r="QGZ1" s="52"/>
      <c r="QHA1" s="52"/>
      <c r="QHB1" s="52"/>
      <c r="QHC1" s="52"/>
      <c r="QHD1" s="52"/>
      <c r="QHE1" s="52"/>
      <c r="QHF1" s="52"/>
      <c r="QHG1" s="52"/>
      <c r="QHH1" s="52"/>
      <c r="QHI1" s="52"/>
      <c r="QHJ1" s="52"/>
      <c r="QHK1" s="52"/>
      <c r="QHL1" s="52"/>
      <c r="QHM1" s="52"/>
      <c r="QHN1" s="52"/>
      <c r="QHO1" s="52"/>
      <c r="QHP1" s="52"/>
      <c r="QHQ1" s="52"/>
      <c r="QHR1" s="52"/>
      <c r="QHS1" s="52"/>
      <c r="QHT1" s="52"/>
      <c r="QHU1" s="52"/>
      <c r="QHV1" s="52"/>
      <c r="QHW1" s="52"/>
      <c r="QHX1" s="52"/>
      <c r="QHY1" s="52"/>
      <c r="QHZ1" s="52"/>
      <c r="QIA1" s="52"/>
      <c r="QIB1" s="52"/>
      <c r="QIC1" s="52"/>
      <c r="QID1" s="52"/>
      <c r="QIE1" s="52"/>
      <c r="QIF1" s="52"/>
      <c r="QIG1" s="52"/>
      <c r="QIH1" s="52"/>
      <c r="QII1" s="52"/>
      <c r="QIJ1" s="52"/>
      <c r="QIK1" s="52"/>
      <c r="QIL1" s="52"/>
      <c r="QIM1" s="52"/>
      <c r="QIN1" s="52"/>
      <c r="QIO1" s="52"/>
      <c r="QIP1" s="52"/>
      <c r="QIQ1" s="52"/>
      <c r="QIR1" s="52"/>
      <c r="QIS1" s="52"/>
      <c r="QIT1" s="52"/>
      <c r="QIU1" s="52"/>
      <c r="QIV1" s="52"/>
      <c r="QIW1" s="52"/>
      <c r="QIX1" s="52"/>
      <c r="QIY1" s="52"/>
      <c r="QIZ1" s="52"/>
      <c r="QJA1" s="52"/>
      <c r="QJB1" s="52"/>
      <c r="QJC1" s="52"/>
      <c r="QJD1" s="52"/>
      <c r="QJE1" s="52"/>
      <c r="QJF1" s="52"/>
      <c r="QJG1" s="52"/>
      <c r="QJH1" s="52"/>
      <c r="QJI1" s="52"/>
      <c r="QJJ1" s="52"/>
      <c r="QJK1" s="52"/>
      <c r="QJL1" s="52"/>
      <c r="QJM1" s="52"/>
      <c r="QJN1" s="52"/>
      <c r="QJO1" s="52"/>
      <c r="QJP1" s="52"/>
      <c r="QJQ1" s="52"/>
      <c r="QJR1" s="52"/>
      <c r="QJS1" s="52"/>
      <c r="QJT1" s="52"/>
      <c r="QJU1" s="52"/>
      <c r="QJV1" s="52"/>
      <c r="QJW1" s="52"/>
      <c r="QJX1" s="52"/>
      <c r="QJY1" s="52"/>
      <c r="QJZ1" s="52"/>
      <c r="QKA1" s="52"/>
      <c r="QKB1" s="52"/>
      <c r="QKC1" s="52"/>
      <c r="QKD1" s="52"/>
      <c r="QKE1" s="52"/>
      <c r="QKF1" s="52"/>
      <c r="QKG1" s="52"/>
      <c r="QKH1" s="52"/>
      <c r="QKI1" s="52"/>
      <c r="QKJ1" s="52"/>
      <c r="QKK1" s="52"/>
      <c r="QKL1" s="52"/>
      <c r="QKM1" s="52"/>
      <c r="QKN1" s="52"/>
      <c r="QKO1" s="52"/>
      <c r="QKP1" s="52"/>
      <c r="QKQ1" s="52"/>
      <c r="QKR1" s="52"/>
      <c r="QKS1" s="52"/>
      <c r="QKT1" s="52"/>
      <c r="QKU1" s="52"/>
      <c r="QKV1" s="52"/>
      <c r="QKW1" s="52"/>
      <c r="QKX1" s="52"/>
      <c r="QKY1" s="52"/>
      <c r="QKZ1" s="52"/>
      <c r="QLA1" s="52"/>
      <c r="QLB1" s="52"/>
      <c r="QLC1" s="52"/>
      <c r="QLD1" s="52"/>
      <c r="QLE1" s="52"/>
      <c r="QLF1" s="52"/>
      <c r="QLG1" s="52"/>
      <c r="QLH1" s="52"/>
      <c r="QLI1" s="52"/>
      <c r="QLJ1" s="52"/>
      <c r="QLK1" s="52"/>
      <c r="QLL1" s="52"/>
      <c r="QLM1" s="52"/>
      <c r="QLN1" s="52"/>
      <c r="QLO1" s="52"/>
      <c r="QLP1" s="52"/>
      <c r="QLQ1" s="52"/>
      <c r="QLR1" s="52"/>
      <c r="QLS1" s="52"/>
      <c r="QLT1" s="52"/>
      <c r="QLU1" s="52"/>
      <c r="QLV1" s="52"/>
      <c r="QLW1" s="52"/>
      <c r="QLX1" s="52"/>
      <c r="QLY1" s="52"/>
      <c r="QLZ1" s="52"/>
      <c r="QMA1" s="52"/>
      <c r="QMB1" s="52"/>
      <c r="QMC1" s="52"/>
      <c r="QMD1" s="52"/>
      <c r="QME1" s="52"/>
      <c r="QMF1" s="52"/>
      <c r="QMG1" s="52"/>
      <c r="QMH1" s="52"/>
      <c r="QMI1" s="52"/>
      <c r="QMJ1" s="52"/>
      <c r="QMK1" s="52"/>
      <c r="QML1" s="52"/>
      <c r="QMM1" s="52"/>
      <c r="QMN1" s="52"/>
      <c r="QMO1" s="52"/>
      <c r="QMP1" s="52"/>
      <c r="QMQ1" s="52"/>
      <c r="QMR1" s="52"/>
      <c r="QMS1" s="52"/>
      <c r="QMT1" s="52"/>
      <c r="QMU1" s="52"/>
      <c r="QMV1" s="52"/>
      <c r="QMW1" s="52"/>
      <c r="QMX1" s="52"/>
      <c r="QMY1" s="52"/>
      <c r="QMZ1" s="52"/>
      <c r="QNA1" s="52"/>
      <c r="QNB1" s="52"/>
      <c r="QNC1" s="52"/>
      <c r="QND1" s="52"/>
      <c r="QNE1" s="52"/>
      <c r="QNF1" s="52"/>
      <c r="QNG1" s="52"/>
      <c r="QNH1" s="52"/>
      <c r="QNI1" s="52"/>
      <c r="QNJ1" s="52"/>
      <c r="QNK1" s="52"/>
      <c r="QNL1" s="52"/>
      <c r="QNM1" s="52"/>
      <c r="QNN1" s="52"/>
      <c r="QNO1" s="52"/>
      <c r="QNP1" s="52"/>
      <c r="QNQ1" s="52"/>
      <c r="QNR1" s="52"/>
      <c r="QNS1" s="52"/>
      <c r="QNT1" s="52"/>
      <c r="QNU1" s="52"/>
      <c r="QNV1" s="52"/>
      <c r="QNW1" s="52"/>
      <c r="QNX1" s="52"/>
      <c r="QNY1" s="52"/>
      <c r="QNZ1" s="52"/>
      <c r="QOA1" s="52"/>
      <c r="QOB1" s="52"/>
      <c r="QOC1" s="52"/>
      <c r="QOD1" s="52"/>
      <c r="QOE1" s="52"/>
      <c r="QOF1" s="52"/>
      <c r="QOG1" s="52"/>
      <c r="QOH1" s="52"/>
      <c r="QOI1" s="52"/>
      <c r="QOJ1" s="52"/>
      <c r="QOK1" s="52"/>
      <c r="QOL1" s="52"/>
      <c r="QOM1" s="52"/>
      <c r="QON1" s="52"/>
      <c r="QOO1" s="52"/>
      <c r="QOP1" s="52"/>
      <c r="QOQ1" s="52"/>
      <c r="QOR1" s="52"/>
      <c r="QOS1" s="52"/>
      <c r="QOT1" s="52"/>
      <c r="QOU1" s="52"/>
      <c r="QOV1" s="52"/>
      <c r="QOW1" s="52"/>
      <c r="QOX1" s="52"/>
      <c r="QOY1" s="52"/>
      <c r="QOZ1" s="52"/>
      <c r="QPA1" s="52"/>
      <c r="QPB1" s="52"/>
      <c r="QPC1" s="52"/>
      <c r="QPD1" s="52"/>
      <c r="QPE1" s="52"/>
      <c r="QPF1" s="52"/>
      <c r="QPG1" s="52"/>
      <c r="QPH1" s="52"/>
      <c r="QPI1" s="52"/>
      <c r="QPJ1" s="52"/>
      <c r="QPK1" s="52"/>
      <c r="QPL1" s="52"/>
      <c r="QPM1" s="52"/>
      <c r="QPN1" s="52"/>
      <c r="QPO1" s="52"/>
      <c r="QPP1" s="52"/>
      <c r="QPQ1" s="52"/>
      <c r="QPR1" s="52"/>
      <c r="QPS1" s="52"/>
      <c r="QPT1" s="52"/>
      <c r="QPU1" s="52"/>
      <c r="QPV1" s="52"/>
      <c r="QPW1" s="52"/>
      <c r="QPX1" s="52"/>
      <c r="QPY1" s="52"/>
      <c r="QPZ1" s="52"/>
      <c r="QQA1" s="52"/>
      <c r="QQB1" s="52"/>
      <c r="QQC1" s="52"/>
      <c r="QQD1" s="52"/>
      <c r="QQE1" s="52"/>
      <c r="QQF1" s="52"/>
      <c r="QQG1" s="52"/>
      <c r="QQH1" s="52"/>
      <c r="QQI1" s="52"/>
      <c r="QQJ1" s="52"/>
      <c r="QQK1" s="52"/>
      <c r="QQL1" s="52"/>
      <c r="QQM1" s="52"/>
      <c r="QQN1" s="52"/>
      <c r="QQO1" s="52"/>
      <c r="QQP1" s="52"/>
      <c r="QQQ1" s="52"/>
      <c r="QQR1" s="52"/>
      <c r="QQS1" s="52"/>
      <c r="QQT1" s="52"/>
      <c r="QQU1" s="52"/>
      <c r="QQV1" s="52"/>
      <c r="QQW1" s="52"/>
      <c r="QQX1" s="52"/>
      <c r="QQY1" s="52"/>
      <c r="QQZ1" s="52"/>
      <c r="QRA1" s="52"/>
      <c r="QRB1" s="52"/>
      <c r="QRC1" s="52"/>
      <c r="QRD1" s="52"/>
      <c r="QRE1" s="52"/>
      <c r="QRF1" s="52"/>
      <c r="QRG1" s="52"/>
      <c r="QRH1" s="52"/>
      <c r="QRI1" s="52"/>
      <c r="QRJ1" s="52"/>
      <c r="QRK1" s="52"/>
      <c r="QRL1" s="52"/>
      <c r="QRM1" s="52"/>
      <c r="QRN1" s="52"/>
      <c r="QRO1" s="52"/>
      <c r="QRP1" s="52"/>
      <c r="QRQ1" s="52"/>
      <c r="QRR1" s="52"/>
      <c r="QRS1" s="52"/>
      <c r="QRT1" s="52"/>
      <c r="QRU1" s="52"/>
      <c r="QRV1" s="52"/>
      <c r="QRW1" s="52"/>
      <c r="QRX1" s="52"/>
      <c r="QRY1" s="52"/>
      <c r="QRZ1" s="52"/>
      <c r="QSA1" s="52"/>
      <c r="QSB1" s="52"/>
      <c r="QSC1" s="52"/>
      <c r="QSD1" s="52"/>
      <c r="QSE1" s="52"/>
      <c r="QSF1" s="52"/>
      <c r="QSG1" s="52"/>
      <c r="QSH1" s="52"/>
      <c r="QSI1" s="52"/>
      <c r="QSJ1" s="52"/>
      <c r="QSK1" s="52"/>
      <c r="QSL1" s="52"/>
      <c r="QSM1" s="52"/>
      <c r="QSN1" s="52"/>
      <c r="QSO1" s="52"/>
      <c r="QSP1" s="52"/>
      <c r="QSQ1" s="52"/>
      <c r="QSR1" s="52"/>
      <c r="QSS1" s="52"/>
      <c r="QST1" s="52"/>
      <c r="QSU1" s="52"/>
      <c r="QSV1" s="52"/>
      <c r="QSW1" s="52"/>
      <c r="QSX1" s="52"/>
      <c r="QSY1" s="52"/>
      <c r="QSZ1" s="52"/>
      <c r="QTA1" s="52"/>
      <c r="QTB1" s="52"/>
      <c r="QTC1" s="52"/>
      <c r="QTD1" s="52"/>
      <c r="QTE1" s="52"/>
      <c r="QTF1" s="52"/>
      <c r="QTG1" s="52"/>
      <c r="QTH1" s="52"/>
      <c r="QTI1" s="52"/>
      <c r="QTJ1" s="52"/>
      <c r="QTK1" s="52"/>
      <c r="QTL1" s="52"/>
      <c r="QTM1" s="52"/>
      <c r="QTN1" s="52"/>
      <c r="QTO1" s="52"/>
      <c r="QTP1" s="52"/>
      <c r="QTQ1" s="52"/>
      <c r="QTR1" s="52"/>
      <c r="QTS1" s="52"/>
      <c r="QTT1" s="52"/>
      <c r="QTU1" s="52"/>
      <c r="QTV1" s="52"/>
      <c r="QTW1" s="52"/>
      <c r="QTX1" s="52"/>
      <c r="QTY1" s="52"/>
      <c r="QTZ1" s="52"/>
      <c r="QUA1" s="52"/>
      <c r="QUB1" s="52"/>
      <c r="QUC1" s="52"/>
      <c r="QUD1" s="52"/>
      <c r="QUE1" s="52"/>
      <c r="QUF1" s="52"/>
      <c r="QUG1" s="52"/>
      <c r="QUH1" s="52"/>
      <c r="QUI1" s="52"/>
      <c r="QUJ1" s="52"/>
      <c r="QUK1" s="52"/>
      <c r="QUL1" s="52"/>
      <c r="QUM1" s="52"/>
      <c r="QUN1" s="52"/>
      <c r="QUO1" s="52"/>
      <c r="QUP1" s="52"/>
      <c r="QUQ1" s="52"/>
      <c r="QUR1" s="52"/>
      <c r="QUS1" s="52"/>
      <c r="QUT1" s="52"/>
      <c r="QUU1" s="52"/>
      <c r="QUV1" s="52"/>
      <c r="QUW1" s="52"/>
      <c r="QUX1" s="52"/>
      <c r="QUY1" s="52"/>
      <c r="QUZ1" s="52"/>
      <c r="QVA1" s="52"/>
      <c r="QVB1" s="52"/>
      <c r="QVC1" s="52"/>
      <c r="QVD1" s="52"/>
      <c r="QVE1" s="52"/>
      <c r="QVF1" s="52"/>
      <c r="QVG1" s="52"/>
      <c r="QVH1" s="52"/>
      <c r="QVI1" s="52"/>
      <c r="QVJ1" s="52"/>
      <c r="QVK1" s="52"/>
      <c r="QVL1" s="52"/>
      <c r="QVM1" s="52"/>
      <c r="QVN1" s="52"/>
      <c r="QVO1" s="52"/>
      <c r="QVP1" s="52"/>
      <c r="QVQ1" s="52"/>
      <c r="QVR1" s="52"/>
      <c r="QVS1" s="52"/>
      <c r="QVT1" s="52"/>
      <c r="QVU1" s="52"/>
      <c r="QVV1" s="52"/>
      <c r="QVW1" s="52"/>
      <c r="QVX1" s="52"/>
      <c r="QVY1" s="52"/>
      <c r="QVZ1" s="52"/>
      <c r="QWA1" s="52"/>
      <c r="QWB1" s="52"/>
      <c r="QWC1" s="52"/>
      <c r="QWD1" s="52"/>
      <c r="QWE1" s="52"/>
      <c r="QWF1" s="52"/>
      <c r="QWG1" s="52"/>
      <c r="QWH1" s="52"/>
      <c r="QWI1" s="52"/>
      <c r="QWJ1" s="52"/>
      <c r="QWK1" s="52"/>
      <c r="QWL1" s="52"/>
      <c r="QWM1" s="52"/>
      <c r="QWN1" s="52"/>
      <c r="QWO1" s="52"/>
      <c r="QWP1" s="52"/>
      <c r="QWQ1" s="52"/>
      <c r="QWR1" s="52"/>
      <c r="QWS1" s="52"/>
      <c r="QWT1" s="52"/>
      <c r="QWU1" s="52"/>
      <c r="QWV1" s="52"/>
      <c r="QWW1" s="52"/>
      <c r="QWX1" s="52"/>
      <c r="QWY1" s="52"/>
      <c r="QWZ1" s="52"/>
      <c r="QXA1" s="52"/>
      <c r="QXB1" s="52"/>
      <c r="QXC1" s="52"/>
      <c r="QXD1" s="52"/>
      <c r="QXE1" s="52"/>
      <c r="QXF1" s="52"/>
      <c r="QXG1" s="52"/>
      <c r="QXH1" s="52"/>
      <c r="QXI1" s="52"/>
      <c r="QXJ1" s="52"/>
      <c r="QXK1" s="52"/>
      <c r="QXL1" s="52"/>
      <c r="QXM1" s="52"/>
      <c r="QXN1" s="52"/>
      <c r="QXO1" s="52"/>
      <c r="QXP1" s="52"/>
      <c r="QXQ1" s="52"/>
      <c r="QXR1" s="52"/>
      <c r="QXS1" s="52"/>
      <c r="QXT1" s="52"/>
      <c r="QXU1" s="52"/>
      <c r="QXV1" s="52"/>
      <c r="QXW1" s="52"/>
      <c r="QXX1" s="52"/>
      <c r="QXY1" s="52"/>
      <c r="QXZ1" s="52"/>
      <c r="QYA1" s="52"/>
      <c r="QYB1" s="52"/>
      <c r="QYC1" s="52"/>
      <c r="QYD1" s="52"/>
      <c r="QYE1" s="52"/>
      <c r="QYF1" s="52"/>
      <c r="QYG1" s="52"/>
      <c r="QYH1" s="52"/>
      <c r="QYI1" s="52"/>
      <c r="QYJ1" s="52"/>
      <c r="QYK1" s="52"/>
      <c r="QYL1" s="52"/>
      <c r="QYM1" s="52"/>
      <c r="QYN1" s="52"/>
      <c r="QYO1" s="52"/>
      <c r="QYP1" s="52"/>
      <c r="QYQ1" s="52"/>
      <c r="QYR1" s="52"/>
      <c r="QYS1" s="52"/>
      <c r="QYT1" s="52"/>
      <c r="QYU1" s="52"/>
      <c r="QYV1" s="52"/>
      <c r="QYW1" s="52"/>
      <c r="QYX1" s="52"/>
      <c r="QYY1" s="52"/>
      <c r="QYZ1" s="52"/>
      <c r="QZA1" s="52"/>
      <c r="QZB1" s="52"/>
      <c r="QZC1" s="52"/>
      <c r="QZD1" s="52"/>
      <c r="QZE1" s="52"/>
      <c r="QZF1" s="52"/>
      <c r="QZG1" s="52"/>
      <c r="QZH1" s="52"/>
      <c r="QZI1" s="52"/>
      <c r="QZJ1" s="52"/>
      <c r="QZK1" s="52"/>
      <c r="QZL1" s="52"/>
      <c r="QZM1" s="52"/>
      <c r="QZN1" s="52"/>
      <c r="QZO1" s="52"/>
      <c r="QZP1" s="52"/>
      <c r="QZQ1" s="52"/>
      <c r="QZR1" s="52"/>
      <c r="QZS1" s="52"/>
      <c r="QZT1" s="52"/>
      <c r="QZU1" s="52"/>
      <c r="QZV1" s="52"/>
      <c r="QZW1" s="52"/>
      <c r="QZX1" s="52"/>
      <c r="QZY1" s="52"/>
      <c r="QZZ1" s="52"/>
      <c r="RAA1" s="52"/>
      <c r="RAB1" s="52"/>
      <c r="RAC1" s="52"/>
      <c r="RAD1" s="52"/>
      <c r="RAE1" s="52"/>
      <c r="RAF1" s="52"/>
      <c r="RAG1" s="52"/>
      <c r="RAH1" s="52"/>
      <c r="RAI1" s="52"/>
      <c r="RAJ1" s="52"/>
      <c r="RAK1" s="52"/>
      <c r="RAL1" s="52"/>
      <c r="RAM1" s="52"/>
      <c r="RAN1" s="52"/>
      <c r="RAO1" s="52"/>
      <c r="RAP1" s="52"/>
      <c r="RAQ1" s="52"/>
      <c r="RAR1" s="52"/>
      <c r="RAS1" s="52"/>
      <c r="RAT1" s="52"/>
      <c r="RAU1" s="52"/>
      <c r="RAV1" s="52"/>
      <c r="RAW1" s="52"/>
      <c r="RAX1" s="52"/>
      <c r="RAY1" s="52"/>
      <c r="RAZ1" s="52"/>
      <c r="RBA1" s="52"/>
      <c r="RBB1" s="52"/>
      <c r="RBC1" s="52"/>
      <c r="RBD1" s="52"/>
      <c r="RBE1" s="52"/>
      <c r="RBF1" s="52"/>
      <c r="RBG1" s="52"/>
      <c r="RBH1" s="52"/>
      <c r="RBI1" s="52"/>
      <c r="RBJ1" s="52"/>
      <c r="RBK1" s="52"/>
      <c r="RBL1" s="52"/>
      <c r="RBM1" s="52"/>
      <c r="RBN1" s="52"/>
      <c r="RBO1" s="52"/>
      <c r="RBP1" s="52"/>
      <c r="RBQ1" s="52"/>
      <c r="RBR1" s="52"/>
      <c r="RBS1" s="52"/>
      <c r="RBT1" s="52"/>
      <c r="RBU1" s="52"/>
      <c r="RBV1" s="52"/>
      <c r="RBW1" s="52"/>
      <c r="RBX1" s="52"/>
      <c r="RBY1" s="52"/>
      <c r="RBZ1" s="52"/>
      <c r="RCA1" s="52"/>
      <c r="RCB1" s="52"/>
      <c r="RCC1" s="52"/>
      <c r="RCD1" s="52"/>
      <c r="RCE1" s="52"/>
      <c r="RCF1" s="52"/>
      <c r="RCG1" s="52"/>
      <c r="RCH1" s="52"/>
      <c r="RCI1" s="52"/>
      <c r="RCJ1" s="52"/>
      <c r="RCK1" s="52"/>
      <c r="RCL1" s="52"/>
      <c r="RCM1" s="52"/>
      <c r="RCN1" s="52"/>
      <c r="RCO1" s="52"/>
      <c r="RCP1" s="52"/>
      <c r="RCQ1" s="52"/>
      <c r="RCR1" s="52"/>
      <c r="RCS1" s="52"/>
      <c r="RCT1" s="52"/>
      <c r="RCU1" s="52"/>
      <c r="RCV1" s="52"/>
      <c r="RCW1" s="52"/>
      <c r="RCX1" s="52"/>
      <c r="RCY1" s="52"/>
      <c r="RCZ1" s="52"/>
      <c r="RDA1" s="52"/>
      <c r="RDB1" s="52"/>
      <c r="RDC1" s="52"/>
      <c r="RDD1" s="52"/>
      <c r="RDE1" s="52"/>
      <c r="RDF1" s="52"/>
      <c r="RDG1" s="52"/>
      <c r="RDH1" s="52"/>
      <c r="RDI1" s="52"/>
      <c r="RDJ1" s="52"/>
      <c r="RDK1" s="52"/>
      <c r="RDL1" s="52"/>
      <c r="RDM1" s="52"/>
      <c r="RDN1" s="52"/>
      <c r="RDO1" s="52"/>
      <c r="RDP1" s="52"/>
      <c r="RDQ1" s="52"/>
      <c r="RDR1" s="52"/>
      <c r="RDS1" s="52"/>
      <c r="RDT1" s="52"/>
      <c r="RDU1" s="52"/>
      <c r="RDV1" s="52"/>
      <c r="RDW1" s="52"/>
      <c r="RDX1" s="52"/>
      <c r="RDY1" s="52"/>
      <c r="RDZ1" s="52"/>
      <c r="REA1" s="52"/>
      <c r="REB1" s="52"/>
      <c r="REC1" s="52"/>
      <c r="RED1" s="52"/>
      <c r="REE1" s="52"/>
      <c r="REF1" s="52"/>
      <c r="REG1" s="52"/>
      <c r="REH1" s="52"/>
      <c r="REI1" s="52"/>
      <c r="REJ1" s="52"/>
      <c r="REK1" s="52"/>
      <c r="REL1" s="52"/>
      <c r="REM1" s="52"/>
      <c r="REN1" s="52"/>
      <c r="REO1" s="52"/>
      <c r="REP1" s="52"/>
      <c r="REQ1" s="52"/>
      <c r="RER1" s="52"/>
      <c r="RES1" s="52"/>
      <c r="RET1" s="52"/>
      <c r="REU1" s="52"/>
      <c r="REV1" s="52"/>
      <c r="REW1" s="52"/>
      <c r="REX1" s="52"/>
      <c r="REY1" s="52"/>
      <c r="REZ1" s="52"/>
      <c r="RFA1" s="52"/>
      <c r="RFB1" s="52"/>
      <c r="RFC1" s="52"/>
      <c r="RFD1" s="52"/>
      <c r="RFE1" s="52"/>
      <c r="RFF1" s="52"/>
      <c r="RFG1" s="52"/>
      <c r="RFH1" s="52"/>
      <c r="RFI1" s="52"/>
      <c r="RFJ1" s="52"/>
      <c r="RFK1" s="52"/>
      <c r="RFL1" s="52"/>
      <c r="RFM1" s="52"/>
      <c r="RFN1" s="52"/>
      <c r="RFO1" s="52"/>
      <c r="RFP1" s="52"/>
      <c r="RFQ1" s="52"/>
      <c r="RFR1" s="52"/>
      <c r="RFS1" s="52"/>
      <c r="RFT1" s="52"/>
      <c r="RFU1" s="52"/>
      <c r="RFV1" s="52"/>
      <c r="RFW1" s="52"/>
      <c r="RFX1" s="52"/>
      <c r="RFY1" s="52"/>
      <c r="RFZ1" s="52"/>
      <c r="RGA1" s="52"/>
      <c r="RGB1" s="52"/>
      <c r="RGC1" s="52"/>
      <c r="RGD1" s="52"/>
      <c r="RGE1" s="52"/>
      <c r="RGF1" s="52"/>
      <c r="RGG1" s="52"/>
      <c r="RGH1" s="52"/>
      <c r="RGI1" s="52"/>
      <c r="RGJ1" s="52"/>
      <c r="RGK1" s="52"/>
      <c r="RGL1" s="52"/>
      <c r="RGM1" s="52"/>
      <c r="RGN1" s="52"/>
      <c r="RGO1" s="52"/>
      <c r="RGP1" s="52"/>
      <c r="RGQ1" s="52"/>
      <c r="RGR1" s="52"/>
      <c r="RGS1" s="52"/>
      <c r="RGT1" s="52"/>
      <c r="RGU1" s="52"/>
      <c r="RGV1" s="52"/>
      <c r="RGW1" s="52"/>
      <c r="RGX1" s="52"/>
      <c r="RGY1" s="52"/>
      <c r="RGZ1" s="52"/>
      <c r="RHA1" s="52"/>
      <c r="RHB1" s="52"/>
      <c r="RHC1" s="52"/>
      <c r="RHD1" s="52"/>
      <c r="RHE1" s="52"/>
      <c r="RHF1" s="52"/>
      <c r="RHG1" s="52"/>
      <c r="RHH1" s="52"/>
      <c r="RHI1" s="52"/>
      <c r="RHJ1" s="52"/>
      <c r="RHK1" s="52"/>
      <c r="RHL1" s="52"/>
      <c r="RHM1" s="52"/>
      <c r="RHN1" s="52"/>
      <c r="RHO1" s="52"/>
      <c r="RHP1" s="52"/>
      <c r="RHQ1" s="52"/>
      <c r="RHR1" s="52"/>
      <c r="RHS1" s="52"/>
      <c r="RHT1" s="52"/>
      <c r="RHU1" s="52"/>
      <c r="RHV1" s="52"/>
      <c r="RHW1" s="52"/>
      <c r="RHX1" s="52"/>
      <c r="RHY1" s="52"/>
      <c r="RHZ1" s="52"/>
      <c r="RIA1" s="52"/>
      <c r="RIB1" s="52"/>
      <c r="RIC1" s="52"/>
      <c r="RID1" s="52"/>
      <c r="RIE1" s="52"/>
      <c r="RIF1" s="52"/>
      <c r="RIG1" s="52"/>
      <c r="RIH1" s="52"/>
      <c r="RII1" s="52"/>
      <c r="RIJ1" s="52"/>
      <c r="RIK1" s="52"/>
      <c r="RIL1" s="52"/>
      <c r="RIM1" s="52"/>
      <c r="RIN1" s="52"/>
      <c r="RIO1" s="52"/>
      <c r="RIP1" s="52"/>
      <c r="RIQ1" s="52"/>
      <c r="RIR1" s="52"/>
      <c r="RIS1" s="52"/>
      <c r="RIT1" s="52"/>
      <c r="RIU1" s="52"/>
      <c r="RIV1" s="52"/>
      <c r="RIW1" s="52"/>
      <c r="RIX1" s="52"/>
      <c r="RIY1" s="52"/>
      <c r="RIZ1" s="52"/>
      <c r="RJA1" s="52"/>
      <c r="RJB1" s="52"/>
      <c r="RJC1" s="52"/>
      <c r="RJD1" s="52"/>
      <c r="RJE1" s="52"/>
      <c r="RJF1" s="52"/>
      <c r="RJG1" s="52"/>
      <c r="RJH1" s="52"/>
      <c r="RJI1" s="52"/>
      <c r="RJJ1" s="52"/>
      <c r="RJK1" s="52"/>
      <c r="RJL1" s="52"/>
      <c r="RJM1" s="52"/>
      <c r="RJN1" s="52"/>
      <c r="RJO1" s="52"/>
      <c r="RJP1" s="52"/>
      <c r="RJQ1" s="52"/>
      <c r="RJR1" s="52"/>
      <c r="RJS1" s="52"/>
      <c r="RJT1" s="52"/>
      <c r="RJU1" s="52"/>
      <c r="RJV1" s="52"/>
      <c r="RJW1" s="52"/>
      <c r="RJX1" s="52"/>
      <c r="RJY1" s="52"/>
      <c r="RJZ1" s="52"/>
      <c r="RKA1" s="52"/>
      <c r="RKB1" s="52"/>
      <c r="RKC1" s="52"/>
      <c r="RKD1" s="52"/>
      <c r="RKE1" s="52"/>
      <c r="RKF1" s="52"/>
      <c r="RKG1" s="52"/>
      <c r="RKH1" s="52"/>
      <c r="RKI1" s="52"/>
      <c r="RKJ1" s="52"/>
      <c r="RKK1" s="52"/>
      <c r="RKL1" s="52"/>
      <c r="RKM1" s="52"/>
      <c r="RKN1" s="52"/>
      <c r="RKO1" s="52"/>
      <c r="RKP1" s="52"/>
      <c r="RKQ1" s="52"/>
      <c r="RKR1" s="52"/>
      <c r="RKS1" s="52"/>
      <c r="RKT1" s="52"/>
      <c r="RKU1" s="52"/>
      <c r="RKV1" s="52"/>
      <c r="RKW1" s="52"/>
      <c r="RKX1" s="52"/>
      <c r="RKY1" s="52"/>
      <c r="RKZ1" s="52"/>
      <c r="RLA1" s="52"/>
      <c r="RLB1" s="52"/>
      <c r="RLC1" s="52"/>
      <c r="RLD1" s="52"/>
      <c r="RLE1" s="52"/>
      <c r="RLF1" s="52"/>
      <c r="RLG1" s="52"/>
      <c r="RLH1" s="52"/>
      <c r="RLI1" s="52"/>
      <c r="RLJ1" s="52"/>
      <c r="RLK1" s="52"/>
      <c r="RLL1" s="52"/>
      <c r="RLM1" s="52"/>
      <c r="RLN1" s="52"/>
      <c r="RLO1" s="52"/>
      <c r="RLP1" s="52"/>
      <c r="RLQ1" s="52"/>
      <c r="RLR1" s="52"/>
      <c r="RLS1" s="52"/>
      <c r="RLT1" s="52"/>
      <c r="RLU1" s="52"/>
      <c r="RLV1" s="52"/>
      <c r="RLW1" s="52"/>
      <c r="RLX1" s="52"/>
      <c r="RLY1" s="52"/>
      <c r="RLZ1" s="52"/>
      <c r="RMA1" s="52"/>
      <c r="RMB1" s="52"/>
      <c r="RMC1" s="52"/>
      <c r="RMD1" s="52"/>
      <c r="RME1" s="52"/>
      <c r="RMF1" s="52"/>
      <c r="RMG1" s="52"/>
      <c r="RMH1" s="52"/>
      <c r="RMI1" s="52"/>
      <c r="RMJ1" s="52"/>
      <c r="RMK1" s="52"/>
      <c r="RML1" s="52"/>
      <c r="RMM1" s="52"/>
      <c r="RMN1" s="52"/>
      <c r="RMO1" s="52"/>
      <c r="RMP1" s="52"/>
      <c r="RMQ1" s="52"/>
      <c r="RMR1" s="52"/>
      <c r="RMS1" s="52"/>
      <c r="RMT1" s="52"/>
      <c r="RMU1" s="52"/>
      <c r="RMV1" s="52"/>
      <c r="RMW1" s="52"/>
      <c r="RMX1" s="52"/>
      <c r="RMY1" s="52"/>
      <c r="RMZ1" s="52"/>
      <c r="RNA1" s="52"/>
      <c r="RNB1" s="52"/>
      <c r="RNC1" s="52"/>
      <c r="RND1" s="52"/>
      <c r="RNE1" s="52"/>
      <c r="RNF1" s="52"/>
      <c r="RNG1" s="52"/>
      <c r="RNH1" s="52"/>
      <c r="RNI1" s="52"/>
      <c r="RNJ1" s="52"/>
      <c r="RNK1" s="52"/>
      <c r="RNL1" s="52"/>
      <c r="RNM1" s="52"/>
      <c r="RNN1" s="52"/>
      <c r="RNO1" s="52"/>
      <c r="RNP1" s="52"/>
      <c r="RNQ1" s="52"/>
      <c r="RNR1" s="52"/>
      <c r="RNS1" s="52"/>
      <c r="RNT1" s="52"/>
      <c r="RNU1" s="52"/>
      <c r="RNV1" s="52"/>
      <c r="RNW1" s="52"/>
      <c r="RNX1" s="52"/>
      <c r="RNY1" s="52"/>
      <c r="RNZ1" s="52"/>
      <c r="ROA1" s="52"/>
      <c r="ROB1" s="52"/>
      <c r="ROC1" s="52"/>
      <c r="ROD1" s="52"/>
      <c r="ROE1" s="52"/>
      <c r="ROF1" s="52"/>
      <c r="ROG1" s="52"/>
      <c r="ROH1" s="52"/>
      <c r="ROI1" s="52"/>
      <c r="ROJ1" s="52"/>
      <c r="ROK1" s="52"/>
      <c r="ROL1" s="52"/>
      <c r="ROM1" s="52"/>
      <c r="RON1" s="52"/>
      <c r="ROO1" s="52"/>
      <c r="ROP1" s="52"/>
      <c r="ROQ1" s="52"/>
      <c r="ROR1" s="52"/>
      <c r="ROS1" s="52"/>
      <c r="ROT1" s="52"/>
      <c r="ROU1" s="52"/>
      <c r="ROV1" s="52"/>
      <c r="ROW1" s="52"/>
      <c r="ROX1" s="52"/>
      <c r="ROY1" s="52"/>
      <c r="ROZ1" s="52"/>
      <c r="RPA1" s="52"/>
      <c r="RPB1" s="52"/>
      <c r="RPC1" s="52"/>
      <c r="RPD1" s="52"/>
      <c r="RPE1" s="52"/>
      <c r="RPF1" s="52"/>
      <c r="RPG1" s="52"/>
      <c r="RPH1" s="52"/>
      <c r="RPI1" s="52"/>
      <c r="RPJ1" s="52"/>
      <c r="RPK1" s="52"/>
      <c r="RPL1" s="52"/>
      <c r="RPM1" s="52"/>
      <c r="RPN1" s="52"/>
      <c r="RPO1" s="52"/>
      <c r="RPP1" s="52"/>
      <c r="RPQ1" s="52"/>
      <c r="RPR1" s="52"/>
      <c r="RPS1" s="52"/>
      <c r="RPT1" s="52"/>
      <c r="RPU1" s="52"/>
      <c r="RPV1" s="52"/>
      <c r="RPW1" s="52"/>
      <c r="RPX1" s="52"/>
      <c r="RPY1" s="52"/>
      <c r="RPZ1" s="52"/>
      <c r="RQA1" s="52"/>
      <c r="RQB1" s="52"/>
      <c r="RQC1" s="52"/>
      <c r="RQD1" s="52"/>
      <c r="RQE1" s="52"/>
      <c r="RQF1" s="52"/>
      <c r="RQG1" s="52"/>
      <c r="RQH1" s="52"/>
      <c r="RQI1" s="52"/>
      <c r="RQJ1" s="52"/>
      <c r="RQK1" s="52"/>
      <c r="RQL1" s="52"/>
      <c r="RQM1" s="52"/>
      <c r="RQN1" s="52"/>
      <c r="RQO1" s="52"/>
      <c r="RQP1" s="52"/>
      <c r="RQQ1" s="52"/>
      <c r="RQR1" s="52"/>
      <c r="RQS1" s="52"/>
      <c r="RQT1" s="52"/>
      <c r="RQU1" s="52"/>
      <c r="RQV1" s="52"/>
      <c r="RQW1" s="52"/>
      <c r="RQX1" s="52"/>
      <c r="RQY1" s="52"/>
      <c r="RQZ1" s="52"/>
      <c r="RRA1" s="52"/>
      <c r="RRB1" s="52"/>
      <c r="RRC1" s="52"/>
      <c r="RRD1" s="52"/>
      <c r="RRE1" s="52"/>
      <c r="RRF1" s="52"/>
      <c r="RRG1" s="52"/>
      <c r="RRH1" s="52"/>
      <c r="RRI1" s="52"/>
      <c r="RRJ1" s="52"/>
      <c r="RRK1" s="52"/>
      <c r="RRL1" s="52"/>
      <c r="RRM1" s="52"/>
      <c r="RRN1" s="52"/>
      <c r="RRO1" s="52"/>
      <c r="RRP1" s="52"/>
      <c r="RRQ1" s="52"/>
      <c r="RRR1" s="52"/>
      <c r="RRS1" s="52"/>
      <c r="RRT1" s="52"/>
      <c r="RRU1" s="52"/>
      <c r="RRV1" s="52"/>
      <c r="RRW1" s="52"/>
      <c r="RRX1" s="52"/>
      <c r="RRY1" s="52"/>
      <c r="RRZ1" s="52"/>
      <c r="RSA1" s="52"/>
      <c r="RSB1" s="52"/>
      <c r="RSC1" s="52"/>
      <c r="RSD1" s="52"/>
      <c r="RSE1" s="52"/>
      <c r="RSF1" s="52"/>
      <c r="RSG1" s="52"/>
      <c r="RSH1" s="52"/>
      <c r="RSI1" s="52"/>
      <c r="RSJ1" s="52"/>
      <c r="RSK1" s="52"/>
      <c r="RSL1" s="52"/>
      <c r="RSM1" s="52"/>
      <c r="RSN1" s="52"/>
      <c r="RSO1" s="52"/>
      <c r="RSP1" s="52"/>
      <c r="RSQ1" s="52"/>
      <c r="RSR1" s="52"/>
      <c r="RSS1" s="52"/>
      <c r="RST1" s="52"/>
      <c r="RSU1" s="52"/>
      <c r="RSV1" s="52"/>
      <c r="RSW1" s="52"/>
      <c r="RSX1" s="52"/>
      <c r="RSY1" s="52"/>
      <c r="RSZ1" s="52"/>
      <c r="RTA1" s="52"/>
      <c r="RTB1" s="52"/>
      <c r="RTC1" s="52"/>
      <c r="RTD1" s="52"/>
      <c r="RTE1" s="52"/>
      <c r="RTF1" s="52"/>
      <c r="RTG1" s="52"/>
      <c r="RTH1" s="52"/>
      <c r="RTI1" s="52"/>
      <c r="RTJ1" s="52"/>
      <c r="RTK1" s="52"/>
      <c r="RTL1" s="52"/>
      <c r="RTM1" s="52"/>
      <c r="RTN1" s="52"/>
      <c r="RTO1" s="52"/>
      <c r="RTP1" s="52"/>
      <c r="RTQ1" s="52"/>
      <c r="RTR1" s="52"/>
      <c r="RTS1" s="52"/>
      <c r="RTT1" s="52"/>
      <c r="RTU1" s="52"/>
      <c r="RTV1" s="52"/>
      <c r="RTW1" s="52"/>
      <c r="RTX1" s="52"/>
      <c r="RTY1" s="52"/>
      <c r="RTZ1" s="52"/>
      <c r="RUA1" s="52"/>
      <c r="RUB1" s="52"/>
      <c r="RUC1" s="52"/>
      <c r="RUD1" s="52"/>
      <c r="RUE1" s="52"/>
      <c r="RUF1" s="52"/>
      <c r="RUG1" s="52"/>
      <c r="RUH1" s="52"/>
      <c r="RUI1" s="52"/>
      <c r="RUJ1" s="52"/>
      <c r="RUK1" s="52"/>
      <c r="RUL1" s="52"/>
      <c r="RUM1" s="52"/>
      <c r="RUN1" s="52"/>
      <c r="RUO1" s="52"/>
      <c r="RUP1" s="52"/>
      <c r="RUQ1" s="52"/>
      <c r="RUR1" s="52"/>
      <c r="RUS1" s="52"/>
      <c r="RUT1" s="52"/>
      <c r="RUU1" s="52"/>
      <c r="RUV1" s="52"/>
      <c r="RUW1" s="52"/>
      <c r="RUX1" s="52"/>
      <c r="RUY1" s="52"/>
      <c r="RUZ1" s="52"/>
      <c r="RVA1" s="52"/>
      <c r="RVB1" s="52"/>
      <c r="RVC1" s="52"/>
      <c r="RVD1" s="52"/>
      <c r="RVE1" s="52"/>
      <c r="RVF1" s="52"/>
      <c r="RVG1" s="52"/>
      <c r="RVH1" s="52"/>
      <c r="RVI1" s="52"/>
      <c r="RVJ1" s="52"/>
      <c r="RVK1" s="52"/>
      <c r="RVL1" s="52"/>
      <c r="RVM1" s="52"/>
      <c r="RVN1" s="52"/>
      <c r="RVO1" s="52"/>
      <c r="RVP1" s="52"/>
      <c r="RVQ1" s="52"/>
      <c r="RVR1" s="52"/>
      <c r="RVS1" s="52"/>
      <c r="RVT1" s="52"/>
      <c r="RVU1" s="52"/>
      <c r="RVV1" s="52"/>
      <c r="RVW1" s="52"/>
      <c r="RVX1" s="52"/>
      <c r="RVY1" s="52"/>
      <c r="RVZ1" s="52"/>
      <c r="RWA1" s="52"/>
      <c r="RWB1" s="52"/>
      <c r="RWC1" s="52"/>
      <c r="RWD1" s="52"/>
      <c r="RWE1" s="52"/>
      <c r="RWF1" s="52"/>
      <c r="RWG1" s="52"/>
      <c r="RWH1" s="52"/>
      <c r="RWI1" s="52"/>
      <c r="RWJ1" s="52"/>
      <c r="RWK1" s="52"/>
      <c r="RWL1" s="52"/>
      <c r="RWM1" s="52"/>
      <c r="RWN1" s="52"/>
      <c r="RWO1" s="52"/>
      <c r="RWP1" s="52"/>
      <c r="RWQ1" s="52"/>
      <c r="RWR1" s="52"/>
      <c r="RWS1" s="52"/>
      <c r="RWT1" s="52"/>
      <c r="RWU1" s="52"/>
      <c r="RWV1" s="52"/>
      <c r="RWW1" s="52"/>
      <c r="RWX1" s="52"/>
      <c r="RWY1" s="52"/>
      <c r="RWZ1" s="52"/>
      <c r="RXA1" s="52"/>
      <c r="RXB1" s="52"/>
      <c r="RXC1" s="52"/>
      <c r="RXD1" s="52"/>
      <c r="RXE1" s="52"/>
      <c r="RXF1" s="52"/>
      <c r="RXG1" s="52"/>
      <c r="RXH1" s="52"/>
      <c r="RXI1" s="52"/>
      <c r="RXJ1" s="52"/>
      <c r="RXK1" s="52"/>
      <c r="RXL1" s="52"/>
      <c r="RXM1" s="52"/>
      <c r="RXN1" s="52"/>
      <c r="RXO1" s="52"/>
      <c r="RXP1" s="52"/>
      <c r="RXQ1" s="52"/>
      <c r="RXR1" s="52"/>
      <c r="RXS1" s="52"/>
      <c r="RXT1" s="52"/>
      <c r="RXU1" s="52"/>
      <c r="RXV1" s="52"/>
      <c r="RXW1" s="52"/>
      <c r="RXX1" s="52"/>
      <c r="RXY1" s="52"/>
      <c r="RXZ1" s="52"/>
      <c r="RYA1" s="52"/>
      <c r="RYB1" s="52"/>
      <c r="RYC1" s="52"/>
      <c r="RYD1" s="52"/>
      <c r="RYE1" s="52"/>
      <c r="RYF1" s="52"/>
      <c r="RYG1" s="52"/>
      <c r="RYH1" s="52"/>
      <c r="RYI1" s="52"/>
      <c r="RYJ1" s="52"/>
      <c r="RYK1" s="52"/>
      <c r="RYL1" s="52"/>
      <c r="RYM1" s="52"/>
      <c r="RYN1" s="52"/>
      <c r="RYO1" s="52"/>
      <c r="RYP1" s="52"/>
      <c r="RYQ1" s="52"/>
      <c r="RYR1" s="52"/>
      <c r="RYS1" s="52"/>
      <c r="RYT1" s="52"/>
      <c r="RYU1" s="52"/>
      <c r="RYV1" s="52"/>
      <c r="RYW1" s="52"/>
      <c r="RYX1" s="52"/>
      <c r="RYY1" s="52"/>
      <c r="RYZ1" s="52"/>
      <c r="RZA1" s="52"/>
      <c r="RZB1" s="52"/>
      <c r="RZC1" s="52"/>
      <c r="RZD1" s="52"/>
      <c r="RZE1" s="52"/>
      <c r="RZF1" s="52"/>
      <c r="RZG1" s="52"/>
      <c r="RZH1" s="52"/>
      <c r="RZI1" s="52"/>
      <c r="RZJ1" s="52"/>
      <c r="RZK1" s="52"/>
      <c r="RZL1" s="52"/>
      <c r="RZM1" s="52"/>
      <c r="RZN1" s="52"/>
      <c r="RZO1" s="52"/>
      <c r="RZP1" s="52"/>
      <c r="RZQ1" s="52"/>
      <c r="RZR1" s="52"/>
      <c r="RZS1" s="52"/>
      <c r="RZT1" s="52"/>
      <c r="RZU1" s="52"/>
      <c r="RZV1" s="52"/>
      <c r="RZW1" s="52"/>
      <c r="RZX1" s="52"/>
      <c r="RZY1" s="52"/>
      <c r="RZZ1" s="52"/>
      <c r="SAA1" s="52"/>
      <c r="SAB1" s="52"/>
      <c r="SAC1" s="52"/>
      <c r="SAD1" s="52"/>
      <c r="SAE1" s="52"/>
      <c r="SAF1" s="52"/>
      <c r="SAG1" s="52"/>
      <c r="SAH1" s="52"/>
      <c r="SAI1" s="52"/>
      <c r="SAJ1" s="52"/>
      <c r="SAK1" s="52"/>
      <c r="SAL1" s="52"/>
      <c r="SAM1" s="52"/>
      <c r="SAN1" s="52"/>
      <c r="SAO1" s="52"/>
      <c r="SAP1" s="52"/>
      <c r="SAQ1" s="52"/>
      <c r="SAR1" s="52"/>
      <c r="SAS1" s="52"/>
      <c r="SAT1" s="52"/>
      <c r="SAU1" s="52"/>
      <c r="SAV1" s="52"/>
      <c r="SAW1" s="52"/>
      <c r="SAX1" s="52"/>
      <c r="SAY1" s="52"/>
      <c r="SAZ1" s="52"/>
      <c r="SBA1" s="52"/>
      <c r="SBB1" s="52"/>
      <c r="SBC1" s="52"/>
      <c r="SBD1" s="52"/>
      <c r="SBE1" s="52"/>
      <c r="SBF1" s="52"/>
      <c r="SBG1" s="52"/>
      <c r="SBH1" s="52"/>
      <c r="SBI1" s="52"/>
      <c r="SBJ1" s="52"/>
      <c r="SBK1" s="52"/>
      <c r="SBL1" s="52"/>
      <c r="SBM1" s="52"/>
      <c r="SBN1" s="52"/>
      <c r="SBO1" s="52"/>
      <c r="SBP1" s="52"/>
      <c r="SBQ1" s="52"/>
      <c r="SBR1" s="52"/>
      <c r="SBS1" s="52"/>
      <c r="SBT1" s="52"/>
      <c r="SBU1" s="52"/>
      <c r="SBV1" s="52"/>
      <c r="SBW1" s="52"/>
      <c r="SBX1" s="52"/>
      <c r="SBY1" s="52"/>
      <c r="SBZ1" s="52"/>
      <c r="SCA1" s="52"/>
      <c r="SCB1" s="52"/>
      <c r="SCC1" s="52"/>
      <c r="SCD1" s="52"/>
      <c r="SCE1" s="52"/>
      <c r="SCF1" s="52"/>
      <c r="SCG1" s="52"/>
      <c r="SCH1" s="52"/>
      <c r="SCI1" s="52"/>
      <c r="SCJ1" s="52"/>
      <c r="SCK1" s="52"/>
      <c r="SCL1" s="52"/>
      <c r="SCM1" s="52"/>
      <c r="SCN1" s="52"/>
      <c r="SCO1" s="52"/>
      <c r="SCP1" s="52"/>
      <c r="SCQ1" s="52"/>
      <c r="SCR1" s="52"/>
      <c r="SCS1" s="52"/>
      <c r="SCT1" s="52"/>
      <c r="SCU1" s="52"/>
      <c r="SCV1" s="52"/>
      <c r="SCW1" s="52"/>
      <c r="SCX1" s="52"/>
      <c r="SCY1" s="52"/>
      <c r="SCZ1" s="52"/>
      <c r="SDA1" s="52"/>
      <c r="SDB1" s="52"/>
      <c r="SDC1" s="52"/>
      <c r="SDD1" s="52"/>
      <c r="SDE1" s="52"/>
      <c r="SDF1" s="52"/>
      <c r="SDG1" s="52"/>
      <c r="SDH1" s="52"/>
      <c r="SDI1" s="52"/>
      <c r="SDJ1" s="52"/>
      <c r="SDK1" s="52"/>
      <c r="SDL1" s="52"/>
      <c r="SDM1" s="52"/>
      <c r="SDN1" s="52"/>
      <c r="SDO1" s="52"/>
      <c r="SDP1" s="52"/>
      <c r="SDQ1" s="52"/>
      <c r="SDR1" s="52"/>
      <c r="SDS1" s="52"/>
      <c r="SDT1" s="52"/>
      <c r="SDU1" s="52"/>
      <c r="SDV1" s="52"/>
      <c r="SDW1" s="52"/>
      <c r="SDX1" s="52"/>
      <c r="SDY1" s="52"/>
      <c r="SDZ1" s="52"/>
      <c r="SEA1" s="52"/>
      <c r="SEB1" s="52"/>
      <c r="SEC1" s="52"/>
      <c r="SED1" s="52"/>
      <c r="SEE1" s="52"/>
      <c r="SEF1" s="52"/>
      <c r="SEG1" s="52"/>
      <c r="SEH1" s="52"/>
      <c r="SEI1" s="52"/>
      <c r="SEJ1" s="52"/>
      <c r="SEK1" s="52"/>
      <c r="SEL1" s="52"/>
      <c r="SEM1" s="52"/>
      <c r="SEN1" s="52"/>
      <c r="SEO1" s="52"/>
      <c r="SEP1" s="52"/>
      <c r="SEQ1" s="52"/>
      <c r="SER1" s="52"/>
      <c r="SES1" s="52"/>
      <c r="SET1" s="52"/>
      <c r="SEU1" s="52"/>
      <c r="SEV1" s="52"/>
      <c r="SEW1" s="52"/>
      <c r="SEX1" s="52"/>
      <c r="SEY1" s="52"/>
      <c r="SEZ1" s="52"/>
      <c r="SFA1" s="52"/>
      <c r="SFB1" s="52"/>
      <c r="SFC1" s="52"/>
      <c r="SFD1" s="52"/>
      <c r="SFE1" s="52"/>
      <c r="SFF1" s="52"/>
      <c r="SFG1" s="52"/>
      <c r="SFH1" s="52"/>
      <c r="SFI1" s="52"/>
      <c r="SFJ1" s="52"/>
      <c r="SFK1" s="52"/>
      <c r="SFL1" s="52"/>
      <c r="SFM1" s="52"/>
      <c r="SFN1" s="52"/>
      <c r="SFO1" s="52"/>
      <c r="SFP1" s="52"/>
      <c r="SFQ1" s="52"/>
      <c r="SFR1" s="52"/>
      <c r="SFS1" s="52"/>
      <c r="SFT1" s="52"/>
      <c r="SFU1" s="52"/>
      <c r="SFV1" s="52"/>
      <c r="SFW1" s="52"/>
      <c r="SFX1" s="52"/>
      <c r="SFY1" s="52"/>
      <c r="SFZ1" s="52"/>
      <c r="SGA1" s="52"/>
      <c r="SGB1" s="52"/>
      <c r="SGC1" s="52"/>
      <c r="SGD1" s="52"/>
      <c r="SGE1" s="52"/>
      <c r="SGF1" s="52"/>
      <c r="SGG1" s="52"/>
      <c r="SGH1" s="52"/>
      <c r="SGI1" s="52"/>
      <c r="SGJ1" s="52"/>
      <c r="SGK1" s="52"/>
      <c r="SGL1" s="52"/>
      <c r="SGM1" s="52"/>
      <c r="SGN1" s="52"/>
      <c r="SGO1" s="52"/>
      <c r="SGP1" s="52"/>
      <c r="SGQ1" s="52"/>
      <c r="SGR1" s="52"/>
      <c r="SGS1" s="52"/>
      <c r="SGT1" s="52"/>
      <c r="SGU1" s="52"/>
      <c r="SGV1" s="52"/>
      <c r="SGW1" s="52"/>
      <c r="SGX1" s="52"/>
      <c r="SGY1" s="52"/>
      <c r="SGZ1" s="52"/>
      <c r="SHA1" s="52"/>
      <c r="SHB1" s="52"/>
      <c r="SHC1" s="52"/>
      <c r="SHD1" s="52"/>
      <c r="SHE1" s="52"/>
      <c r="SHF1" s="52"/>
      <c r="SHG1" s="52"/>
      <c r="SHH1" s="52"/>
      <c r="SHI1" s="52"/>
      <c r="SHJ1" s="52"/>
      <c r="SHK1" s="52"/>
      <c r="SHL1" s="52"/>
      <c r="SHM1" s="52"/>
      <c r="SHN1" s="52"/>
      <c r="SHO1" s="52"/>
      <c r="SHP1" s="52"/>
      <c r="SHQ1" s="52"/>
      <c r="SHR1" s="52"/>
      <c r="SHS1" s="52"/>
      <c r="SHT1" s="52"/>
      <c r="SHU1" s="52"/>
      <c r="SHV1" s="52"/>
      <c r="SHW1" s="52"/>
      <c r="SHX1" s="52"/>
      <c r="SHY1" s="52"/>
      <c r="SHZ1" s="52"/>
      <c r="SIA1" s="52"/>
      <c r="SIB1" s="52"/>
      <c r="SIC1" s="52"/>
      <c r="SID1" s="52"/>
      <c r="SIE1" s="52"/>
      <c r="SIF1" s="52"/>
      <c r="SIG1" s="52"/>
      <c r="SIH1" s="52"/>
      <c r="SII1" s="52"/>
      <c r="SIJ1" s="52"/>
      <c r="SIK1" s="52"/>
      <c r="SIL1" s="52"/>
      <c r="SIM1" s="52"/>
      <c r="SIN1" s="52"/>
      <c r="SIO1" s="52"/>
      <c r="SIP1" s="52"/>
      <c r="SIQ1" s="52"/>
      <c r="SIR1" s="52"/>
      <c r="SIS1" s="52"/>
      <c r="SIT1" s="52"/>
      <c r="SIU1" s="52"/>
      <c r="SIV1" s="52"/>
      <c r="SIW1" s="52"/>
      <c r="SIX1" s="52"/>
      <c r="SIY1" s="52"/>
      <c r="SIZ1" s="52"/>
      <c r="SJA1" s="52"/>
      <c r="SJB1" s="52"/>
      <c r="SJC1" s="52"/>
      <c r="SJD1" s="52"/>
      <c r="SJE1" s="52"/>
      <c r="SJF1" s="52"/>
      <c r="SJG1" s="52"/>
      <c r="SJH1" s="52"/>
      <c r="SJI1" s="52"/>
      <c r="SJJ1" s="52"/>
      <c r="SJK1" s="52"/>
      <c r="SJL1" s="52"/>
      <c r="SJM1" s="52"/>
      <c r="SJN1" s="52"/>
      <c r="SJO1" s="52"/>
      <c r="SJP1" s="52"/>
      <c r="SJQ1" s="52"/>
      <c r="SJR1" s="52"/>
      <c r="SJS1" s="52"/>
      <c r="SJT1" s="52"/>
      <c r="SJU1" s="52"/>
      <c r="SJV1" s="52"/>
      <c r="SJW1" s="52"/>
      <c r="SJX1" s="52"/>
      <c r="SJY1" s="52"/>
      <c r="SJZ1" s="52"/>
      <c r="SKA1" s="52"/>
      <c r="SKB1" s="52"/>
      <c r="SKC1" s="52"/>
      <c r="SKD1" s="52"/>
      <c r="SKE1" s="52"/>
      <c r="SKF1" s="52"/>
      <c r="SKG1" s="52"/>
      <c r="SKH1" s="52"/>
      <c r="SKI1" s="52"/>
      <c r="SKJ1" s="52"/>
      <c r="SKK1" s="52"/>
      <c r="SKL1" s="52"/>
      <c r="SKM1" s="52"/>
      <c r="SKN1" s="52"/>
      <c r="SKO1" s="52"/>
      <c r="SKP1" s="52"/>
      <c r="SKQ1" s="52"/>
      <c r="SKR1" s="52"/>
      <c r="SKS1" s="52"/>
      <c r="SKT1" s="52"/>
      <c r="SKU1" s="52"/>
      <c r="SKV1" s="52"/>
      <c r="SKW1" s="52"/>
      <c r="SKX1" s="52"/>
      <c r="SKY1" s="52"/>
      <c r="SKZ1" s="52"/>
      <c r="SLA1" s="52"/>
      <c r="SLB1" s="52"/>
      <c r="SLC1" s="52"/>
      <c r="SLD1" s="52"/>
      <c r="SLE1" s="52"/>
      <c r="SLF1" s="52"/>
      <c r="SLG1" s="52"/>
      <c r="SLH1" s="52"/>
      <c r="SLI1" s="52"/>
      <c r="SLJ1" s="52"/>
      <c r="SLK1" s="52"/>
      <c r="SLL1" s="52"/>
      <c r="SLM1" s="52"/>
      <c r="SLN1" s="52"/>
      <c r="SLO1" s="52"/>
      <c r="SLP1" s="52"/>
      <c r="SLQ1" s="52"/>
      <c r="SLR1" s="52"/>
      <c r="SLS1" s="52"/>
      <c r="SLT1" s="52"/>
      <c r="SLU1" s="52"/>
      <c r="SLV1" s="52"/>
      <c r="SLW1" s="52"/>
      <c r="SLX1" s="52"/>
      <c r="SLY1" s="52"/>
      <c r="SLZ1" s="52"/>
      <c r="SMA1" s="52"/>
      <c r="SMB1" s="52"/>
      <c r="SMC1" s="52"/>
      <c r="SMD1" s="52"/>
      <c r="SME1" s="52"/>
      <c r="SMF1" s="52"/>
      <c r="SMG1" s="52"/>
      <c r="SMH1" s="52"/>
      <c r="SMI1" s="52"/>
      <c r="SMJ1" s="52"/>
      <c r="SMK1" s="52"/>
      <c r="SML1" s="52"/>
      <c r="SMM1" s="52"/>
      <c r="SMN1" s="52"/>
      <c r="SMO1" s="52"/>
      <c r="SMP1" s="52"/>
      <c r="SMQ1" s="52"/>
      <c r="SMR1" s="52"/>
      <c r="SMS1" s="52"/>
      <c r="SMT1" s="52"/>
      <c r="SMU1" s="52"/>
      <c r="SMV1" s="52"/>
      <c r="SMW1" s="52"/>
      <c r="SMX1" s="52"/>
      <c r="SMY1" s="52"/>
      <c r="SMZ1" s="52"/>
      <c r="SNA1" s="52"/>
      <c r="SNB1" s="52"/>
      <c r="SNC1" s="52"/>
      <c r="SND1" s="52"/>
      <c r="SNE1" s="52"/>
      <c r="SNF1" s="52"/>
      <c r="SNG1" s="52"/>
      <c r="SNH1" s="52"/>
      <c r="SNI1" s="52"/>
      <c r="SNJ1" s="52"/>
      <c r="SNK1" s="52"/>
      <c r="SNL1" s="52"/>
      <c r="SNM1" s="52"/>
      <c r="SNN1" s="52"/>
      <c r="SNO1" s="52"/>
      <c r="SNP1" s="52"/>
      <c r="SNQ1" s="52"/>
      <c r="SNR1" s="52"/>
      <c r="SNS1" s="52"/>
      <c r="SNT1" s="52"/>
      <c r="SNU1" s="52"/>
      <c r="SNV1" s="52"/>
      <c r="SNW1" s="52"/>
      <c r="SNX1" s="52"/>
      <c r="SNY1" s="52"/>
      <c r="SNZ1" s="52"/>
      <c r="SOA1" s="52"/>
      <c r="SOB1" s="52"/>
      <c r="SOC1" s="52"/>
      <c r="SOD1" s="52"/>
      <c r="SOE1" s="52"/>
      <c r="SOF1" s="52"/>
      <c r="SOG1" s="52"/>
      <c r="SOH1" s="52"/>
      <c r="SOI1" s="52"/>
      <c r="SOJ1" s="52"/>
      <c r="SOK1" s="52"/>
      <c r="SOL1" s="52"/>
      <c r="SOM1" s="52"/>
      <c r="SON1" s="52"/>
      <c r="SOO1" s="52"/>
      <c r="SOP1" s="52"/>
      <c r="SOQ1" s="52"/>
      <c r="SOR1" s="52"/>
      <c r="SOS1" s="52"/>
      <c r="SOT1" s="52"/>
      <c r="SOU1" s="52"/>
      <c r="SOV1" s="52"/>
      <c r="SOW1" s="52"/>
      <c r="SOX1" s="52"/>
      <c r="SOY1" s="52"/>
      <c r="SOZ1" s="52"/>
      <c r="SPA1" s="52"/>
      <c r="SPB1" s="52"/>
      <c r="SPC1" s="52"/>
      <c r="SPD1" s="52"/>
      <c r="SPE1" s="52"/>
      <c r="SPF1" s="52"/>
      <c r="SPG1" s="52"/>
      <c r="SPH1" s="52"/>
      <c r="SPI1" s="52"/>
      <c r="SPJ1" s="52"/>
      <c r="SPK1" s="52"/>
      <c r="SPL1" s="52"/>
      <c r="SPM1" s="52"/>
      <c r="SPN1" s="52"/>
      <c r="SPO1" s="52"/>
      <c r="SPP1" s="52"/>
      <c r="SPQ1" s="52"/>
      <c r="SPR1" s="52"/>
      <c r="SPS1" s="52"/>
      <c r="SPT1" s="52"/>
      <c r="SPU1" s="52"/>
      <c r="SPV1" s="52"/>
      <c r="SPW1" s="52"/>
      <c r="SPX1" s="52"/>
      <c r="SPY1" s="52"/>
      <c r="SPZ1" s="52"/>
      <c r="SQA1" s="52"/>
      <c r="SQB1" s="52"/>
      <c r="SQC1" s="52"/>
      <c r="SQD1" s="52"/>
      <c r="SQE1" s="52"/>
      <c r="SQF1" s="52"/>
      <c r="SQG1" s="52"/>
      <c r="SQH1" s="52"/>
      <c r="SQI1" s="52"/>
      <c r="SQJ1" s="52"/>
      <c r="SQK1" s="52"/>
      <c r="SQL1" s="52"/>
      <c r="SQM1" s="52"/>
      <c r="SQN1" s="52"/>
      <c r="SQO1" s="52"/>
      <c r="SQP1" s="52"/>
      <c r="SQQ1" s="52"/>
      <c r="SQR1" s="52"/>
      <c r="SQS1" s="52"/>
      <c r="SQT1" s="52"/>
      <c r="SQU1" s="52"/>
      <c r="SQV1" s="52"/>
      <c r="SQW1" s="52"/>
      <c r="SQX1" s="52"/>
      <c r="SQY1" s="52"/>
      <c r="SQZ1" s="52"/>
      <c r="SRA1" s="52"/>
      <c r="SRB1" s="52"/>
      <c r="SRC1" s="52"/>
      <c r="SRD1" s="52"/>
      <c r="SRE1" s="52"/>
      <c r="SRF1" s="52"/>
      <c r="SRG1" s="52"/>
      <c r="SRH1" s="52"/>
      <c r="SRI1" s="52"/>
      <c r="SRJ1" s="52"/>
      <c r="SRK1" s="52"/>
      <c r="SRL1" s="52"/>
      <c r="SRM1" s="52"/>
      <c r="SRN1" s="52"/>
      <c r="SRO1" s="52"/>
      <c r="SRP1" s="52"/>
      <c r="SRQ1" s="52"/>
      <c r="SRR1" s="52"/>
      <c r="SRS1" s="52"/>
      <c r="SRT1" s="52"/>
      <c r="SRU1" s="52"/>
      <c r="SRV1" s="52"/>
      <c r="SRW1" s="52"/>
      <c r="SRX1" s="52"/>
      <c r="SRY1" s="52"/>
      <c r="SRZ1" s="52"/>
      <c r="SSA1" s="52"/>
      <c r="SSB1" s="52"/>
      <c r="SSC1" s="52"/>
      <c r="SSD1" s="52"/>
      <c r="SSE1" s="52"/>
      <c r="SSF1" s="52"/>
      <c r="SSG1" s="52"/>
      <c r="SSH1" s="52"/>
      <c r="SSI1" s="52"/>
      <c r="SSJ1" s="52"/>
      <c r="SSK1" s="52"/>
      <c r="SSL1" s="52"/>
      <c r="SSM1" s="52"/>
      <c r="SSN1" s="52"/>
      <c r="SSO1" s="52"/>
      <c r="SSP1" s="52"/>
      <c r="SSQ1" s="52"/>
      <c r="SSR1" s="52"/>
      <c r="SSS1" s="52"/>
      <c r="SST1" s="52"/>
      <c r="SSU1" s="52"/>
      <c r="SSV1" s="52"/>
      <c r="SSW1" s="52"/>
      <c r="SSX1" s="52"/>
      <c r="SSY1" s="52"/>
      <c r="SSZ1" s="52"/>
      <c r="STA1" s="52"/>
      <c r="STB1" s="52"/>
      <c r="STC1" s="52"/>
      <c r="STD1" s="52"/>
      <c r="STE1" s="52"/>
      <c r="STF1" s="52"/>
      <c r="STG1" s="52"/>
      <c r="STH1" s="52"/>
      <c r="STI1" s="52"/>
      <c r="STJ1" s="52"/>
      <c r="STK1" s="52"/>
      <c r="STL1" s="52"/>
      <c r="STM1" s="52"/>
      <c r="STN1" s="52"/>
      <c r="STO1" s="52"/>
      <c r="STP1" s="52"/>
      <c r="STQ1" s="52"/>
      <c r="STR1" s="52"/>
      <c r="STS1" s="52"/>
      <c r="STT1" s="52"/>
      <c r="STU1" s="52"/>
      <c r="STV1" s="52"/>
      <c r="STW1" s="52"/>
      <c r="STX1" s="52"/>
      <c r="STY1" s="52"/>
      <c r="STZ1" s="52"/>
      <c r="SUA1" s="52"/>
      <c r="SUB1" s="52"/>
      <c r="SUC1" s="52"/>
      <c r="SUD1" s="52"/>
      <c r="SUE1" s="52"/>
      <c r="SUF1" s="52"/>
      <c r="SUG1" s="52"/>
      <c r="SUH1" s="52"/>
      <c r="SUI1" s="52"/>
      <c r="SUJ1" s="52"/>
      <c r="SUK1" s="52"/>
      <c r="SUL1" s="52"/>
      <c r="SUM1" s="52"/>
      <c r="SUN1" s="52"/>
      <c r="SUO1" s="52"/>
      <c r="SUP1" s="52"/>
      <c r="SUQ1" s="52"/>
      <c r="SUR1" s="52"/>
      <c r="SUS1" s="52"/>
      <c r="SUT1" s="52"/>
      <c r="SUU1" s="52"/>
      <c r="SUV1" s="52"/>
      <c r="SUW1" s="52"/>
      <c r="SUX1" s="52"/>
      <c r="SUY1" s="52"/>
      <c r="SUZ1" s="52"/>
      <c r="SVA1" s="52"/>
      <c r="SVB1" s="52"/>
      <c r="SVC1" s="52"/>
      <c r="SVD1" s="52"/>
      <c r="SVE1" s="52"/>
      <c r="SVF1" s="52"/>
      <c r="SVG1" s="52"/>
      <c r="SVH1" s="52"/>
      <c r="SVI1" s="52"/>
      <c r="SVJ1" s="52"/>
      <c r="SVK1" s="52"/>
      <c r="SVL1" s="52"/>
      <c r="SVM1" s="52"/>
      <c r="SVN1" s="52"/>
      <c r="SVO1" s="52"/>
      <c r="SVP1" s="52"/>
      <c r="SVQ1" s="52"/>
      <c r="SVR1" s="52"/>
      <c r="SVS1" s="52"/>
      <c r="SVT1" s="52"/>
      <c r="SVU1" s="52"/>
      <c r="SVV1" s="52"/>
      <c r="SVW1" s="52"/>
      <c r="SVX1" s="52"/>
      <c r="SVY1" s="52"/>
      <c r="SVZ1" s="52"/>
      <c r="SWA1" s="52"/>
      <c r="SWB1" s="52"/>
      <c r="SWC1" s="52"/>
      <c r="SWD1" s="52"/>
      <c r="SWE1" s="52"/>
      <c r="SWF1" s="52"/>
      <c r="SWG1" s="52"/>
      <c r="SWH1" s="52"/>
      <c r="SWI1" s="52"/>
      <c r="SWJ1" s="52"/>
      <c r="SWK1" s="52"/>
      <c r="SWL1" s="52"/>
      <c r="SWM1" s="52"/>
      <c r="SWN1" s="52"/>
      <c r="SWO1" s="52"/>
      <c r="SWP1" s="52"/>
      <c r="SWQ1" s="52"/>
      <c r="SWR1" s="52"/>
      <c r="SWS1" s="52"/>
      <c r="SWT1" s="52"/>
      <c r="SWU1" s="52"/>
      <c r="SWV1" s="52"/>
      <c r="SWW1" s="52"/>
      <c r="SWX1" s="52"/>
      <c r="SWY1" s="52"/>
      <c r="SWZ1" s="52"/>
      <c r="SXA1" s="52"/>
      <c r="SXB1" s="52"/>
      <c r="SXC1" s="52"/>
      <c r="SXD1" s="52"/>
      <c r="SXE1" s="52"/>
      <c r="SXF1" s="52"/>
      <c r="SXG1" s="52"/>
      <c r="SXH1" s="52"/>
      <c r="SXI1" s="52"/>
      <c r="SXJ1" s="52"/>
      <c r="SXK1" s="52"/>
      <c r="SXL1" s="52"/>
      <c r="SXM1" s="52"/>
      <c r="SXN1" s="52"/>
      <c r="SXO1" s="52"/>
      <c r="SXP1" s="52"/>
      <c r="SXQ1" s="52"/>
      <c r="SXR1" s="52"/>
      <c r="SXS1" s="52"/>
      <c r="SXT1" s="52"/>
      <c r="SXU1" s="52"/>
      <c r="SXV1" s="52"/>
      <c r="SXW1" s="52"/>
      <c r="SXX1" s="52"/>
      <c r="SXY1" s="52"/>
      <c r="SXZ1" s="52"/>
      <c r="SYA1" s="52"/>
      <c r="SYB1" s="52"/>
      <c r="SYC1" s="52"/>
      <c r="SYD1" s="52"/>
      <c r="SYE1" s="52"/>
      <c r="SYF1" s="52"/>
      <c r="SYG1" s="52"/>
      <c r="SYH1" s="52"/>
      <c r="SYI1" s="52"/>
      <c r="SYJ1" s="52"/>
      <c r="SYK1" s="52"/>
      <c r="SYL1" s="52"/>
      <c r="SYM1" s="52"/>
      <c r="SYN1" s="52"/>
      <c r="SYO1" s="52"/>
      <c r="SYP1" s="52"/>
      <c r="SYQ1" s="52"/>
      <c r="SYR1" s="52"/>
      <c r="SYS1" s="52"/>
      <c r="SYT1" s="52"/>
      <c r="SYU1" s="52"/>
      <c r="SYV1" s="52"/>
      <c r="SYW1" s="52"/>
      <c r="SYX1" s="52"/>
      <c r="SYY1" s="52"/>
      <c r="SYZ1" s="52"/>
      <c r="SZA1" s="52"/>
      <c r="SZB1" s="52"/>
      <c r="SZC1" s="52"/>
      <c r="SZD1" s="52"/>
      <c r="SZE1" s="52"/>
      <c r="SZF1" s="52"/>
      <c r="SZG1" s="52"/>
      <c r="SZH1" s="52"/>
      <c r="SZI1" s="52"/>
      <c r="SZJ1" s="52"/>
      <c r="SZK1" s="52"/>
      <c r="SZL1" s="52"/>
      <c r="SZM1" s="52"/>
      <c r="SZN1" s="52"/>
      <c r="SZO1" s="52"/>
      <c r="SZP1" s="52"/>
      <c r="SZQ1" s="52"/>
      <c r="SZR1" s="52"/>
      <c r="SZS1" s="52"/>
      <c r="SZT1" s="52"/>
      <c r="SZU1" s="52"/>
      <c r="SZV1" s="52"/>
      <c r="SZW1" s="52"/>
      <c r="SZX1" s="52"/>
      <c r="SZY1" s="52"/>
      <c r="SZZ1" s="52"/>
      <c r="TAA1" s="52"/>
      <c r="TAB1" s="52"/>
      <c r="TAC1" s="52"/>
      <c r="TAD1" s="52"/>
      <c r="TAE1" s="52"/>
      <c r="TAF1" s="52"/>
      <c r="TAG1" s="52"/>
      <c r="TAH1" s="52"/>
      <c r="TAI1" s="52"/>
      <c r="TAJ1" s="52"/>
      <c r="TAK1" s="52"/>
      <c r="TAL1" s="52"/>
      <c r="TAM1" s="52"/>
      <c r="TAN1" s="52"/>
      <c r="TAO1" s="52"/>
      <c r="TAP1" s="52"/>
      <c r="TAQ1" s="52"/>
      <c r="TAR1" s="52"/>
      <c r="TAS1" s="52"/>
      <c r="TAT1" s="52"/>
      <c r="TAU1" s="52"/>
      <c r="TAV1" s="52"/>
      <c r="TAW1" s="52"/>
      <c r="TAX1" s="52"/>
      <c r="TAY1" s="52"/>
      <c r="TAZ1" s="52"/>
      <c r="TBA1" s="52"/>
      <c r="TBB1" s="52"/>
      <c r="TBC1" s="52"/>
      <c r="TBD1" s="52"/>
      <c r="TBE1" s="52"/>
      <c r="TBF1" s="52"/>
      <c r="TBG1" s="52"/>
      <c r="TBH1" s="52"/>
      <c r="TBI1" s="52"/>
      <c r="TBJ1" s="52"/>
      <c r="TBK1" s="52"/>
      <c r="TBL1" s="52"/>
      <c r="TBM1" s="52"/>
      <c r="TBN1" s="52"/>
      <c r="TBO1" s="52"/>
      <c r="TBP1" s="52"/>
      <c r="TBQ1" s="52"/>
      <c r="TBR1" s="52"/>
      <c r="TBS1" s="52"/>
      <c r="TBT1" s="52"/>
      <c r="TBU1" s="52"/>
      <c r="TBV1" s="52"/>
      <c r="TBW1" s="52"/>
      <c r="TBX1" s="52"/>
      <c r="TBY1" s="52"/>
      <c r="TBZ1" s="52"/>
      <c r="TCA1" s="52"/>
      <c r="TCB1" s="52"/>
      <c r="TCC1" s="52"/>
      <c r="TCD1" s="52"/>
      <c r="TCE1" s="52"/>
      <c r="TCF1" s="52"/>
      <c r="TCG1" s="52"/>
      <c r="TCH1" s="52"/>
      <c r="TCI1" s="52"/>
      <c r="TCJ1" s="52"/>
      <c r="TCK1" s="52"/>
      <c r="TCL1" s="52"/>
      <c r="TCM1" s="52"/>
      <c r="TCN1" s="52"/>
      <c r="TCO1" s="52"/>
      <c r="TCP1" s="52"/>
      <c r="TCQ1" s="52"/>
      <c r="TCR1" s="52"/>
      <c r="TCS1" s="52"/>
      <c r="TCT1" s="52"/>
      <c r="TCU1" s="52"/>
      <c r="TCV1" s="52"/>
      <c r="TCW1" s="52"/>
      <c r="TCX1" s="52"/>
      <c r="TCY1" s="52"/>
      <c r="TCZ1" s="52"/>
      <c r="TDA1" s="52"/>
      <c r="TDB1" s="52"/>
      <c r="TDC1" s="52"/>
      <c r="TDD1" s="52"/>
      <c r="TDE1" s="52"/>
      <c r="TDF1" s="52"/>
      <c r="TDG1" s="52"/>
      <c r="TDH1" s="52"/>
      <c r="TDI1" s="52"/>
      <c r="TDJ1" s="52"/>
      <c r="TDK1" s="52"/>
      <c r="TDL1" s="52"/>
      <c r="TDM1" s="52"/>
      <c r="TDN1" s="52"/>
      <c r="TDO1" s="52"/>
      <c r="TDP1" s="52"/>
      <c r="TDQ1" s="52"/>
      <c r="TDR1" s="52"/>
      <c r="TDS1" s="52"/>
      <c r="TDT1" s="52"/>
      <c r="TDU1" s="52"/>
      <c r="TDV1" s="52"/>
      <c r="TDW1" s="52"/>
      <c r="TDX1" s="52"/>
      <c r="TDY1" s="52"/>
      <c r="TDZ1" s="52"/>
      <c r="TEA1" s="52"/>
      <c r="TEB1" s="52"/>
      <c r="TEC1" s="52"/>
      <c r="TED1" s="52"/>
      <c r="TEE1" s="52"/>
      <c r="TEF1" s="52"/>
      <c r="TEG1" s="52"/>
      <c r="TEH1" s="52"/>
      <c r="TEI1" s="52"/>
      <c r="TEJ1" s="52"/>
      <c r="TEK1" s="52"/>
      <c r="TEL1" s="52"/>
      <c r="TEM1" s="52"/>
      <c r="TEN1" s="52"/>
      <c r="TEO1" s="52"/>
      <c r="TEP1" s="52"/>
      <c r="TEQ1" s="52"/>
      <c r="TER1" s="52"/>
      <c r="TES1" s="52"/>
      <c r="TET1" s="52"/>
      <c r="TEU1" s="52"/>
      <c r="TEV1" s="52"/>
      <c r="TEW1" s="52"/>
      <c r="TEX1" s="52"/>
      <c r="TEY1" s="52"/>
      <c r="TEZ1" s="52"/>
      <c r="TFA1" s="52"/>
      <c r="TFB1" s="52"/>
      <c r="TFC1" s="52"/>
      <c r="TFD1" s="52"/>
      <c r="TFE1" s="52"/>
      <c r="TFF1" s="52"/>
      <c r="TFG1" s="52"/>
      <c r="TFH1" s="52"/>
      <c r="TFI1" s="52"/>
      <c r="TFJ1" s="52"/>
      <c r="TFK1" s="52"/>
      <c r="TFL1" s="52"/>
      <c r="TFM1" s="52"/>
      <c r="TFN1" s="52"/>
      <c r="TFO1" s="52"/>
      <c r="TFP1" s="52"/>
      <c r="TFQ1" s="52"/>
      <c r="TFR1" s="52"/>
      <c r="TFS1" s="52"/>
      <c r="TFT1" s="52"/>
      <c r="TFU1" s="52"/>
      <c r="TFV1" s="52"/>
      <c r="TFW1" s="52"/>
      <c r="TFX1" s="52"/>
      <c r="TFY1" s="52"/>
      <c r="TFZ1" s="52"/>
      <c r="TGA1" s="52"/>
      <c r="TGB1" s="52"/>
      <c r="TGC1" s="52"/>
      <c r="TGD1" s="52"/>
      <c r="TGE1" s="52"/>
      <c r="TGF1" s="52"/>
      <c r="TGG1" s="52"/>
      <c r="TGH1" s="52"/>
      <c r="TGI1" s="52"/>
      <c r="TGJ1" s="52"/>
      <c r="TGK1" s="52"/>
      <c r="TGL1" s="52"/>
      <c r="TGM1" s="52"/>
      <c r="TGN1" s="52"/>
      <c r="TGO1" s="52"/>
      <c r="TGP1" s="52"/>
      <c r="TGQ1" s="52"/>
      <c r="TGR1" s="52"/>
      <c r="TGS1" s="52"/>
      <c r="TGT1" s="52"/>
      <c r="TGU1" s="52"/>
      <c r="TGV1" s="52"/>
      <c r="TGW1" s="52"/>
      <c r="TGX1" s="52"/>
      <c r="TGY1" s="52"/>
      <c r="TGZ1" s="52"/>
      <c r="THA1" s="52"/>
      <c r="THB1" s="52"/>
      <c r="THC1" s="52"/>
      <c r="THD1" s="52"/>
      <c r="THE1" s="52"/>
      <c r="THF1" s="52"/>
      <c r="THG1" s="52"/>
      <c r="THH1" s="52"/>
      <c r="THI1" s="52"/>
      <c r="THJ1" s="52"/>
      <c r="THK1" s="52"/>
      <c r="THL1" s="52"/>
      <c r="THM1" s="52"/>
      <c r="THN1" s="52"/>
      <c r="THO1" s="52"/>
      <c r="THP1" s="52"/>
      <c r="THQ1" s="52"/>
      <c r="THR1" s="52"/>
      <c r="THS1" s="52"/>
      <c r="THT1" s="52"/>
      <c r="THU1" s="52"/>
      <c r="THV1" s="52"/>
      <c r="THW1" s="52"/>
      <c r="THX1" s="52"/>
      <c r="THY1" s="52"/>
      <c r="THZ1" s="52"/>
      <c r="TIA1" s="52"/>
      <c r="TIB1" s="52"/>
      <c r="TIC1" s="52"/>
      <c r="TID1" s="52"/>
      <c r="TIE1" s="52"/>
      <c r="TIF1" s="52"/>
      <c r="TIG1" s="52"/>
      <c r="TIH1" s="52"/>
      <c r="TII1" s="52"/>
      <c r="TIJ1" s="52"/>
      <c r="TIK1" s="52"/>
      <c r="TIL1" s="52"/>
      <c r="TIM1" s="52"/>
      <c r="TIN1" s="52"/>
      <c r="TIO1" s="52"/>
      <c r="TIP1" s="52"/>
      <c r="TIQ1" s="52"/>
      <c r="TIR1" s="52"/>
      <c r="TIS1" s="52"/>
      <c r="TIT1" s="52"/>
      <c r="TIU1" s="52"/>
      <c r="TIV1" s="52"/>
      <c r="TIW1" s="52"/>
      <c r="TIX1" s="52"/>
      <c r="TIY1" s="52"/>
      <c r="TIZ1" s="52"/>
      <c r="TJA1" s="52"/>
      <c r="TJB1" s="52"/>
      <c r="TJC1" s="52"/>
      <c r="TJD1" s="52"/>
      <c r="TJE1" s="52"/>
      <c r="TJF1" s="52"/>
      <c r="TJG1" s="52"/>
      <c r="TJH1" s="52"/>
      <c r="TJI1" s="52"/>
      <c r="TJJ1" s="52"/>
      <c r="TJK1" s="52"/>
      <c r="TJL1" s="52"/>
      <c r="TJM1" s="52"/>
      <c r="TJN1" s="52"/>
      <c r="TJO1" s="52"/>
      <c r="TJP1" s="52"/>
      <c r="TJQ1" s="52"/>
      <c r="TJR1" s="52"/>
      <c r="TJS1" s="52"/>
      <c r="TJT1" s="52"/>
      <c r="TJU1" s="52"/>
      <c r="TJV1" s="52"/>
      <c r="TJW1" s="52"/>
      <c r="TJX1" s="52"/>
      <c r="TJY1" s="52"/>
      <c r="TJZ1" s="52"/>
      <c r="TKA1" s="52"/>
      <c r="TKB1" s="52"/>
      <c r="TKC1" s="52"/>
      <c r="TKD1" s="52"/>
      <c r="TKE1" s="52"/>
      <c r="TKF1" s="52"/>
      <c r="TKG1" s="52"/>
      <c r="TKH1" s="52"/>
      <c r="TKI1" s="52"/>
      <c r="TKJ1" s="52"/>
      <c r="TKK1" s="52"/>
      <c r="TKL1" s="52"/>
      <c r="TKM1" s="52"/>
      <c r="TKN1" s="52"/>
      <c r="TKO1" s="52"/>
      <c r="TKP1" s="52"/>
      <c r="TKQ1" s="52"/>
      <c r="TKR1" s="52"/>
      <c r="TKS1" s="52"/>
      <c r="TKT1" s="52"/>
      <c r="TKU1" s="52"/>
      <c r="TKV1" s="52"/>
      <c r="TKW1" s="52"/>
      <c r="TKX1" s="52"/>
      <c r="TKY1" s="52"/>
      <c r="TKZ1" s="52"/>
      <c r="TLA1" s="52"/>
      <c r="TLB1" s="52"/>
      <c r="TLC1" s="52"/>
      <c r="TLD1" s="52"/>
      <c r="TLE1" s="52"/>
      <c r="TLF1" s="52"/>
      <c r="TLG1" s="52"/>
      <c r="TLH1" s="52"/>
      <c r="TLI1" s="52"/>
      <c r="TLJ1" s="52"/>
      <c r="TLK1" s="52"/>
      <c r="TLL1" s="52"/>
      <c r="TLM1" s="52"/>
      <c r="TLN1" s="52"/>
      <c r="TLO1" s="52"/>
      <c r="TLP1" s="52"/>
      <c r="TLQ1" s="52"/>
      <c r="TLR1" s="52"/>
      <c r="TLS1" s="52"/>
      <c r="TLT1" s="52"/>
      <c r="TLU1" s="52"/>
      <c r="TLV1" s="52"/>
      <c r="TLW1" s="52"/>
      <c r="TLX1" s="52"/>
      <c r="TLY1" s="52"/>
      <c r="TLZ1" s="52"/>
      <c r="TMA1" s="52"/>
      <c r="TMB1" s="52"/>
      <c r="TMC1" s="52"/>
      <c r="TMD1" s="52"/>
      <c r="TME1" s="52"/>
      <c r="TMF1" s="52"/>
      <c r="TMG1" s="52"/>
      <c r="TMH1" s="52"/>
      <c r="TMI1" s="52"/>
      <c r="TMJ1" s="52"/>
      <c r="TMK1" s="52"/>
      <c r="TML1" s="52"/>
      <c r="TMM1" s="52"/>
      <c r="TMN1" s="52"/>
      <c r="TMO1" s="52"/>
      <c r="TMP1" s="52"/>
      <c r="TMQ1" s="52"/>
      <c r="TMR1" s="52"/>
      <c r="TMS1" s="52"/>
      <c r="TMT1" s="52"/>
      <c r="TMU1" s="52"/>
      <c r="TMV1" s="52"/>
      <c r="TMW1" s="52"/>
      <c r="TMX1" s="52"/>
      <c r="TMY1" s="52"/>
      <c r="TMZ1" s="52"/>
      <c r="TNA1" s="52"/>
      <c r="TNB1" s="52"/>
      <c r="TNC1" s="52"/>
      <c r="TND1" s="52"/>
      <c r="TNE1" s="52"/>
      <c r="TNF1" s="52"/>
      <c r="TNG1" s="52"/>
      <c r="TNH1" s="52"/>
      <c r="TNI1" s="52"/>
      <c r="TNJ1" s="52"/>
      <c r="TNK1" s="52"/>
      <c r="TNL1" s="52"/>
      <c r="TNM1" s="52"/>
      <c r="TNN1" s="52"/>
      <c r="TNO1" s="52"/>
      <c r="TNP1" s="52"/>
      <c r="TNQ1" s="52"/>
      <c r="TNR1" s="52"/>
      <c r="TNS1" s="52"/>
      <c r="TNT1" s="52"/>
      <c r="TNU1" s="52"/>
      <c r="TNV1" s="52"/>
      <c r="TNW1" s="52"/>
      <c r="TNX1" s="52"/>
      <c r="TNY1" s="52"/>
      <c r="TNZ1" s="52"/>
      <c r="TOA1" s="52"/>
      <c r="TOB1" s="52"/>
      <c r="TOC1" s="52"/>
      <c r="TOD1" s="52"/>
      <c r="TOE1" s="52"/>
      <c r="TOF1" s="52"/>
      <c r="TOG1" s="52"/>
      <c r="TOH1" s="52"/>
      <c r="TOI1" s="52"/>
      <c r="TOJ1" s="52"/>
      <c r="TOK1" s="52"/>
      <c r="TOL1" s="52"/>
      <c r="TOM1" s="52"/>
      <c r="TON1" s="52"/>
      <c r="TOO1" s="52"/>
      <c r="TOP1" s="52"/>
      <c r="TOQ1" s="52"/>
      <c r="TOR1" s="52"/>
      <c r="TOS1" s="52"/>
      <c r="TOT1" s="52"/>
      <c r="TOU1" s="52"/>
      <c r="TOV1" s="52"/>
      <c r="TOW1" s="52"/>
      <c r="TOX1" s="52"/>
      <c r="TOY1" s="52"/>
      <c r="TOZ1" s="52"/>
      <c r="TPA1" s="52"/>
      <c r="TPB1" s="52"/>
      <c r="TPC1" s="52"/>
      <c r="TPD1" s="52"/>
      <c r="TPE1" s="52"/>
      <c r="TPF1" s="52"/>
      <c r="TPG1" s="52"/>
      <c r="TPH1" s="52"/>
      <c r="TPI1" s="52"/>
      <c r="TPJ1" s="52"/>
      <c r="TPK1" s="52"/>
      <c r="TPL1" s="52"/>
      <c r="TPM1" s="52"/>
      <c r="TPN1" s="52"/>
      <c r="TPO1" s="52"/>
      <c r="TPP1" s="52"/>
      <c r="TPQ1" s="52"/>
      <c r="TPR1" s="52"/>
      <c r="TPS1" s="52"/>
      <c r="TPT1" s="52"/>
      <c r="TPU1" s="52"/>
      <c r="TPV1" s="52"/>
      <c r="TPW1" s="52"/>
      <c r="TPX1" s="52"/>
      <c r="TPY1" s="52"/>
      <c r="TPZ1" s="52"/>
      <c r="TQA1" s="52"/>
      <c r="TQB1" s="52"/>
      <c r="TQC1" s="52"/>
      <c r="TQD1" s="52"/>
      <c r="TQE1" s="52"/>
      <c r="TQF1" s="52"/>
      <c r="TQG1" s="52"/>
      <c r="TQH1" s="52"/>
      <c r="TQI1" s="52"/>
      <c r="TQJ1" s="52"/>
      <c r="TQK1" s="52"/>
      <c r="TQL1" s="52"/>
      <c r="TQM1" s="52"/>
      <c r="TQN1" s="52"/>
      <c r="TQO1" s="52"/>
      <c r="TQP1" s="52"/>
      <c r="TQQ1" s="52"/>
      <c r="TQR1" s="52"/>
      <c r="TQS1" s="52"/>
      <c r="TQT1" s="52"/>
      <c r="TQU1" s="52"/>
      <c r="TQV1" s="52"/>
      <c r="TQW1" s="52"/>
      <c r="TQX1" s="52"/>
      <c r="TQY1" s="52"/>
      <c r="TQZ1" s="52"/>
      <c r="TRA1" s="52"/>
      <c r="TRB1" s="52"/>
      <c r="TRC1" s="52"/>
      <c r="TRD1" s="52"/>
      <c r="TRE1" s="52"/>
      <c r="TRF1" s="52"/>
      <c r="TRG1" s="52"/>
      <c r="TRH1" s="52"/>
      <c r="TRI1" s="52"/>
      <c r="TRJ1" s="52"/>
      <c r="TRK1" s="52"/>
      <c r="TRL1" s="52"/>
      <c r="TRM1" s="52"/>
      <c r="TRN1" s="52"/>
      <c r="TRO1" s="52"/>
      <c r="TRP1" s="52"/>
      <c r="TRQ1" s="52"/>
      <c r="TRR1" s="52"/>
      <c r="TRS1" s="52"/>
      <c r="TRT1" s="52"/>
      <c r="TRU1" s="52"/>
      <c r="TRV1" s="52"/>
      <c r="TRW1" s="52"/>
      <c r="TRX1" s="52"/>
      <c r="TRY1" s="52"/>
      <c r="TRZ1" s="52"/>
      <c r="TSA1" s="52"/>
      <c r="TSB1" s="52"/>
      <c r="TSC1" s="52"/>
      <c r="TSD1" s="52"/>
      <c r="TSE1" s="52"/>
      <c r="TSF1" s="52"/>
      <c r="TSG1" s="52"/>
      <c r="TSH1" s="52"/>
      <c r="TSI1" s="52"/>
      <c r="TSJ1" s="52"/>
      <c r="TSK1" s="52"/>
      <c r="TSL1" s="52"/>
      <c r="TSM1" s="52"/>
      <c r="TSN1" s="52"/>
      <c r="TSO1" s="52"/>
      <c r="TSP1" s="52"/>
      <c r="TSQ1" s="52"/>
      <c r="TSR1" s="52"/>
      <c r="TSS1" s="52"/>
      <c r="TST1" s="52"/>
      <c r="TSU1" s="52"/>
      <c r="TSV1" s="52"/>
      <c r="TSW1" s="52"/>
      <c r="TSX1" s="52"/>
      <c r="TSY1" s="52"/>
      <c r="TSZ1" s="52"/>
      <c r="TTA1" s="52"/>
      <c r="TTB1" s="52"/>
      <c r="TTC1" s="52"/>
      <c r="TTD1" s="52"/>
      <c r="TTE1" s="52"/>
      <c r="TTF1" s="52"/>
      <c r="TTG1" s="52"/>
      <c r="TTH1" s="52"/>
      <c r="TTI1" s="52"/>
      <c r="TTJ1" s="52"/>
      <c r="TTK1" s="52"/>
      <c r="TTL1" s="52"/>
      <c r="TTM1" s="52"/>
      <c r="TTN1" s="52"/>
      <c r="TTO1" s="52"/>
      <c r="TTP1" s="52"/>
      <c r="TTQ1" s="52"/>
      <c r="TTR1" s="52"/>
      <c r="TTS1" s="52"/>
      <c r="TTT1" s="52"/>
      <c r="TTU1" s="52"/>
      <c r="TTV1" s="52"/>
      <c r="TTW1" s="52"/>
      <c r="TTX1" s="52"/>
      <c r="TTY1" s="52"/>
      <c r="TTZ1" s="52"/>
      <c r="TUA1" s="52"/>
      <c r="TUB1" s="52"/>
      <c r="TUC1" s="52"/>
      <c r="TUD1" s="52"/>
      <c r="TUE1" s="52"/>
      <c r="TUF1" s="52"/>
      <c r="TUG1" s="52"/>
      <c r="TUH1" s="52"/>
      <c r="TUI1" s="52"/>
      <c r="TUJ1" s="52"/>
      <c r="TUK1" s="52"/>
      <c r="TUL1" s="52"/>
      <c r="TUM1" s="52"/>
      <c r="TUN1" s="52"/>
      <c r="TUO1" s="52"/>
      <c r="TUP1" s="52"/>
      <c r="TUQ1" s="52"/>
      <c r="TUR1" s="52"/>
      <c r="TUS1" s="52"/>
      <c r="TUT1" s="52"/>
      <c r="TUU1" s="52"/>
      <c r="TUV1" s="52"/>
      <c r="TUW1" s="52"/>
      <c r="TUX1" s="52"/>
      <c r="TUY1" s="52"/>
      <c r="TUZ1" s="52"/>
      <c r="TVA1" s="52"/>
      <c r="TVB1" s="52"/>
      <c r="TVC1" s="52"/>
      <c r="TVD1" s="52"/>
      <c r="TVE1" s="52"/>
      <c r="TVF1" s="52"/>
      <c r="TVG1" s="52"/>
      <c r="TVH1" s="52"/>
      <c r="TVI1" s="52"/>
      <c r="TVJ1" s="52"/>
      <c r="TVK1" s="52"/>
      <c r="TVL1" s="52"/>
      <c r="TVM1" s="52"/>
      <c r="TVN1" s="52"/>
      <c r="TVO1" s="52"/>
      <c r="TVP1" s="52"/>
      <c r="TVQ1" s="52"/>
      <c r="TVR1" s="52"/>
      <c r="TVS1" s="52"/>
      <c r="TVT1" s="52"/>
      <c r="TVU1" s="52"/>
      <c r="TVV1" s="52"/>
      <c r="TVW1" s="52"/>
      <c r="TVX1" s="52"/>
      <c r="TVY1" s="52"/>
      <c r="TVZ1" s="52"/>
      <c r="TWA1" s="52"/>
      <c r="TWB1" s="52"/>
      <c r="TWC1" s="52"/>
      <c r="TWD1" s="52"/>
      <c r="TWE1" s="52"/>
      <c r="TWF1" s="52"/>
      <c r="TWG1" s="52"/>
      <c r="TWH1" s="52"/>
      <c r="TWI1" s="52"/>
      <c r="TWJ1" s="52"/>
      <c r="TWK1" s="52"/>
      <c r="TWL1" s="52"/>
      <c r="TWM1" s="52"/>
      <c r="TWN1" s="52"/>
      <c r="TWO1" s="52"/>
      <c r="TWP1" s="52"/>
      <c r="TWQ1" s="52"/>
      <c r="TWR1" s="52"/>
      <c r="TWS1" s="52"/>
      <c r="TWT1" s="52"/>
      <c r="TWU1" s="52"/>
      <c r="TWV1" s="52"/>
      <c r="TWW1" s="52"/>
      <c r="TWX1" s="52"/>
      <c r="TWY1" s="52"/>
      <c r="TWZ1" s="52"/>
      <c r="TXA1" s="52"/>
      <c r="TXB1" s="52"/>
      <c r="TXC1" s="52"/>
      <c r="TXD1" s="52"/>
      <c r="TXE1" s="52"/>
      <c r="TXF1" s="52"/>
      <c r="TXG1" s="52"/>
      <c r="TXH1" s="52"/>
      <c r="TXI1" s="52"/>
      <c r="TXJ1" s="52"/>
      <c r="TXK1" s="52"/>
      <c r="TXL1" s="52"/>
      <c r="TXM1" s="52"/>
      <c r="TXN1" s="52"/>
      <c r="TXO1" s="52"/>
      <c r="TXP1" s="52"/>
      <c r="TXQ1" s="52"/>
      <c r="TXR1" s="52"/>
      <c r="TXS1" s="52"/>
      <c r="TXT1" s="52"/>
      <c r="TXU1" s="52"/>
      <c r="TXV1" s="52"/>
      <c r="TXW1" s="52"/>
      <c r="TXX1" s="52"/>
      <c r="TXY1" s="52"/>
      <c r="TXZ1" s="52"/>
      <c r="TYA1" s="52"/>
      <c r="TYB1" s="52"/>
      <c r="TYC1" s="52"/>
      <c r="TYD1" s="52"/>
      <c r="TYE1" s="52"/>
      <c r="TYF1" s="52"/>
      <c r="TYG1" s="52"/>
      <c r="TYH1" s="52"/>
      <c r="TYI1" s="52"/>
      <c r="TYJ1" s="52"/>
      <c r="TYK1" s="52"/>
      <c r="TYL1" s="52"/>
      <c r="TYM1" s="52"/>
      <c r="TYN1" s="52"/>
      <c r="TYO1" s="52"/>
      <c r="TYP1" s="52"/>
      <c r="TYQ1" s="52"/>
      <c r="TYR1" s="52"/>
      <c r="TYS1" s="52"/>
      <c r="TYT1" s="52"/>
      <c r="TYU1" s="52"/>
      <c r="TYV1" s="52"/>
      <c r="TYW1" s="52"/>
      <c r="TYX1" s="52"/>
      <c r="TYY1" s="52"/>
      <c r="TYZ1" s="52"/>
      <c r="TZA1" s="52"/>
      <c r="TZB1" s="52"/>
      <c r="TZC1" s="52"/>
      <c r="TZD1" s="52"/>
      <c r="TZE1" s="52"/>
      <c r="TZF1" s="52"/>
      <c r="TZG1" s="52"/>
      <c r="TZH1" s="52"/>
      <c r="TZI1" s="52"/>
      <c r="TZJ1" s="52"/>
      <c r="TZK1" s="52"/>
      <c r="TZL1" s="52"/>
      <c r="TZM1" s="52"/>
      <c r="TZN1" s="52"/>
      <c r="TZO1" s="52"/>
      <c r="TZP1" s="52"/>
      <c r="TZQ1" s="52"/>
      <c r="TZR1" s="52"/>
      <c r="TZS1" s="52"/>
      <c r="TZT1" s="52"/>
      <c r="TZU1" s="52"/>
      <c r="TZV1" s="52"/>
      <c r="TZW1" s="52"/>
      <c r="TZX1" s="52"/>
      <c r="TZY1" s="52"/>
      <c r="TZZ1" s="52"/>
      <c r="UAA1" s="52"/>
      <c r="UAB1" s="52"/>
      <c r="UAC1" s="52"/>
      <c r="UAD1" s="52"/>
      <c r="UAE1" s="52"/>
      <c r="UAF1" s="52"/>
      <c r="UAG1" s="52"/>
      <c r="UAH1" s="52"/>
      <c r="UAI1" s="52"/>
      <c r="UAJ1" s="52"/>
      <c r="UAK1" s="52"/>
      <c r="UAL1" s="52"/>
      <c r="UAM1" s="52"/>
      <c r="UAN1" s="52"/>
      <c r="UAO1" s="52"/>
      <c r="UAP1" s="52"/>
      <c r="UAQ1" s="52"/>
      <c r="UAR1" s="52"/>
      <c r="UAS1" s="52"/>
      <c r="UAT1" s="52"/>
      <c r="UAU1" s="52"/>
      <c r="UAV1" s="52"/>
      <c r="UAW1" s="52"/>
      <c r="UAX1" s="52"/>
      <c r="UAY1" s="52"/>
      <c r="UAZ1" s="52"/>
      <c r="UBA1" s="52"/>
      <c r="UBB1" s="52"/>
      <c r="UBC1" s="52"/>
      <c r="UBD1" s="52"/>
      <c r="UBE1" s="52"/>
      <c r="UBF1" s="52"/>
      <c r="UBG1" s="52"/>
      <c r="UBH1" s="52"/>
      <c r="UBI1" s="52"/>
      <c r="UBJ1" s="52"/>
      <c r="UBK1" s="52"/>
      <c r="UBL1" s="52"/>
      <c r="UBM1" s="52"/>
      <c r="UBN1" s="52"/>
      <c r="UBO1" s="52"/>
      <c r="UBP1" s="52"/>
      <c r="UBQ1" s="52"/>
      <c r="UBR1" s="52"/>
      <c r="UBS1" s="52"/>
      <c r="UBT1" s="52"/>
      <c r="UBU1" s="52"/>
      <c r="UBV1" s="52"/>
      <c r="UBW1" s="52"/>
      <c r="UBX1" s="52"/>
      <c r="UBY1" s="52"/>
      <c r="UBZ1" s="52"/>
      <c r="UCA1" s="52"/>
      <c r="UCB1" s="52"/>
      <c r="UCC1" s="52"/>
      <c r="UCD1" s="52"/>
      <c r="UCE1" s="52"/>
      <c r="UCF1" s="52"/>
      <c r="UCG1" s="52"/>
      <c r="UCH1" s="52"/>
      <c r="UCI1" s="52"/>
      <c r="UCJ1" s="52"/>
      <c r="UCK1" s="52"/>
      <c r="UCL1" s="52"/>
      <c r="UCM1" s="52"/>
      <c r="UCN1" s="52"/>
      <c r="UCO1" s="52"/>
      <c r="UCP1" s="52"/>
      <c r="UCQ1" s="52"/>
      <c r="UCR1" s="52"/>
      <c r="UCS1" s="52"/>
      <c r="UCT1" s="52"/>
      <c r="UCU1" s="52"/>
      <c r="UCV1" s="52"/>
      <c r="UCW1" s="52"/>
      <c r="UCX1" s="52"/>
      <c r="UCY1" s="52"/>
      <c r="UCZ1" s="52"/>
      <c r="UDA1" s="52"/>
      <c r="UDB1" s="52"/>
      <c r="UDC1" s="52"/>
      <c r="UDD1" s="52"/>
      <c r="UDE1" s="52"/>
      <c r="UDF1" s="52"/>
      <c r="UDG1" s="52"/>
      <c r="UDH1" s="52"/>
      <c r="UDI1" s="52"/>
      <c r="UDJ1" s="52"/>
      <c r="UDK1" s="52"/>
      <c r="UDL1" s="52"/>
      <c r="UDM1" s="52"/>
      <c r="UDN1" s="52"/>
      <c r="UDO1" s="52"/>
      <c r="UDP1" s="52"/>
      <c r="UDQ1" s="52"/>
      <c r="UDR1" s="52"/>
      <c r="UDS1" s="52"/>
      <c r="UDT1" s="52"/>
      <c r="UDU1" s="52"/>
      <c r="UDV1" s="52"/>
      <c r="UDW1" s="52"/>
      <c r="UDX1" s="52"/>
      <c r="UDY1" s="52"/>
      <c r="UDZ1" s="52"/>
      <c r="UEA1" s="52"/>
      <c r="UEB1" s="52"/>
      <c r="UEC1" s="52"/>
      <c r="UED1" s="52"/>
      <c r="UEE1" s="52"/>
      <c r="UEF1" s="52"/>
      <c r="UEG1" s="52"/>
      <c r="UEH1" s="52"/>
      <c r="UEI1" s="52"/>
      <c r="UEJ1" s="52"/>
      <c r="UEK1" s="52"/>
      <c r="UEL1" s="52"/>
      <c r="UEM1" s="52"/>
      <c r="UEN1" s="52"/>
      <c r="UEO1" s="52"/>
      <c r="UEP1" s="52"/>
      <c r="UEQ1" s="52"/>
      <c r="UER1" s="52"/>
      <c r="UES1" s="52"/>
      <c r="UET1" s="52"/>
      <c r="UEU1" s="52"/>
      <c r="UEV1" s="52"/>
      <c r="UEW1" s="52"/>
      <c r="UEX1" s="52"/>
      <c r="UEY1" s="52"/>
      <c r="UEZ1" s="52"/>
      <c r="UFA1" s="52"/>
      <c r="UFB1" s="52"/>
      <c r="UFC1" s="52"/>
      <c r="UFD1" s="52"/>
      <c r="UFE1" s="52"/>
      <c r="UFF1" s="52"/>
      <c r="UFG1" s="52"/>
      <c r="UFH1" s="52"/>
      <c r="UFI1" s="52"/>
      <c r="UFJ1" s="52"/>
      <c r="UFK1" s="52"/>
      <c r="UFL1" s="52"/>
      <c r="UFM1" s="52"/>
      <c r="UFN1" s="52"/>
      <c r="UFO1" s="52"/>
      <c r="UFP1" s="52"/>
      <c r="UFQ1" s="52"/>
      <c r="UFR1" s="52"/>
      <c r="UFS1" s="52"/>
      <c r="UFT1" s="52"/>
      <c r="UFU1" s="52"/>
      <c r="UFV1" s="52"/>
      <c r="UFW1" s="52"/>
      <c r="UFX1" s="52"/>
      <c r="UFY1" s="52"/>
      <c r="UFZ1" s="52"/>
      <c r="UGA1" s="52"/>
      <c r="UGB1" s="52"/>
      <c r="UGC1" s="52"/>
      <c r="UGD1" s="52"/>
      <c r="UGE1" s="52"/>
      <c r="UGF1" s="52"/>
      <c r="UGG1" s="52"/>
      <c r="UGH1" s="52"/>
      <c r="UGI1" s="52"/>
      <c r="UGJ1" s="52"/>
      <c r="UGK1" s="52"/>
      <c r="UGL1" s="52"/>
      <c r="UGM1" s="52"/>
      <c r="UGN1" s="52"/>
      <c r="UGO1" s="52"/>
      <c r="UGP1" s="52"/>
      <c r="UGQ1" s="52"/>
      <c r="UGR1" s="52"/>
      <c r="UGS1" s="52"/>
      <c r="UGT1" s="52"/>
      <c r="UGU1" s="52"/>
      <c r="UGV1" s="52"/>
      <c r="UGW1" s="52"/>
      <c r="UGX1" s="52"/>
      <c r="UGY1" s="52"/>
      <c r="UGZ1" s="52"/>
      <c r="UHA1" s="52"/>
      <c r="UHB1" s="52"/>
      <c r="UHC1" s="52"/>
      <c r="UHD1" s="52"/>
      <c r="UHE1" s="52"/>
      <c r="UHF1" s="52"/>
      <c r="UHG1" s="52"/>
      <c r="UHH1" s="52"/>
      <c r="UHI1" s="52"/>
      <c r="UHJ1" s="52"/>
      <c r="UHK1" s="52"/>
      <c r="UHL1" s="52"/>
      <c r="UHM1" s="52"/>
      <c r="UHN1" s="52"/>
      <c r="UHO1" s="52"/>
      <c r="UHP1" s="52"/>
      <c r="UHQ1" s="52"/>
      <c r="UHR1" s="52"/>
      <c r="UHS1" s="52"/>
      <c r="UHT1" s="52"/>
      <c r="UHU1" s="52"/>
      <c r="UHV1" s="52"/>
      <c r="UHW1" s="52"/>
      <c r="UHX1" s="52"/>
      <c r="UHY1" s="52"/>
      <c r="UHZ1" s="52"/>
      <c r="UIA1" s="52"/>
      <c r="UIB1" s="52"/>
      <c r="UIC1" s="52"/>
      <c r="UID1" s="52"/>
      <c r="UIE1" s="52"/>
      <c r="UIF1" s="52"/>
      <c r="UIG1" s="52"/>
      <c r="UIH1" s="52"/>
      <c r="UII1" s="52"/>
      <c r="UIJ1" s="52"/>
      <c r="UIK1" s="52"/>
      <c r="UIL1" s="52"/>
      <c r="UIM1" s="52"/>
      <c r="UIN1" s="52"/>
      <c r="UIO1" s="52"/>
      <c r="UIP1" s="52"/>
      <c r="UIQ1" s="52"/>
      <c r="UIR1" s="52"/>
      <c r="UIS1" s="52"/>
      <c r="UIT1" s="52"/>
      <c r="UIU1" s="52"/>
      <c r="UIV1" s="52"/>
      <c r="UIW1" s="52"/>
      <c r="UIX1" s="52"/>
      <c r="UIY1" s="52"/>
      <c r="UIZ1" s="52"/>
      <c r="UJA1" s="52"/>
      <c r="UJB1" s="52"/>
      <c r="UJC1" s="52"/>
      <c r="UJD1" s="52"/>
      <c r="UJE1" s="52"/>
      <c r="UJF1" s="52"/>
      <c r="UJG1" s="52"/>
      <c r="UJH1" s="52"/>
      <c r="UJI1" s="52"/>
      <c r="UJJ1" s="52"/>
      <c r="UJK1" s="52"/>
      <c r="UJL1" s="52"/>
      <c r="UJM1" s="52"/>
      <c r="UJN1" s="52"/>
      <c r="UJO1" s="52"/>
      <c r="UJP1" s="52"/>
      <c r="UJQ1" s="52"/>
      <c r="UJR1" s="52"/>
      <c r="UJS1" s="52"/>
      <c r="UJT1" s="52"/>
      <c r="UJU1" s="52"/>
      <c r="UJV1" s="52"/>
      <c r="UJW1" s="52"/>
      <c r="UJX1" s="52"/>
      <c r="UJY1" s="52"/>
      <c r="UJZ1" s="52"/>
      <c r="UKA1" s="52"/>
      <c r="UKB1" s="52"/>
      <c r="UKC1" s="52"/>
      <c r="UKD1" s="52"/>
      <c r="UKE1" s="52"/>
      <c r="UKF1" s="52"/>
      <c r="UKG1" s="52"/>
      <c r="UKH1" s="52"/>
      <c r="UKI1" s="52"/>
      <c r="UKJ1" s="52"/>
      <c r="UKK1" s="52"/>
      <c r="UKL1" s="52"/>
      <c r="UKM1" s="52"/>
      <c r="UKN1" s="52"/>
      <c r="UKO1" s="52"/>
      <c r="UKP1" s="52"/>
      <c r="UKQ1" s="52"/>
      <c r="UKR1" s="52"/>
      <c r="UKS1" s="52"/>
      <c r="UKT1" s="52"/>
      <c r="UKU1" s="52"/>
      <c r="UKV1" s="52"/>
      <c r="UKW1" s="52"/>
      <c r="UKX1" s="52"/>
      <c r="UKY1" s="52"/>
      <c r="UKZ1" s="52"/>
      <c r="ULA1" s="52"/>
      <c r="ULB1" s="52"/>
      <c r="ULC1" s="52"/>
      <c r="ULD1" s="52"/>
      <c r="ULE1" s="52"/>
      <c r="ULF1" s="52"/>
      <c r="ULG1" s="52"/>
      <c r="ULH1" s="52"/>
      <c r="ULI1" s="52"/>
      <c r="ULJ1" s="52"/>
      <c r="ULK1" s="52"/>
      <c r="ULL1" s="52"/>
      <c r="ULM1" s="52"/>
      <c r="ULN1" s="52"/>
      <c r="ULO1" s="52"/>
      <c r="ULP1" s="52"/>
      <c r="ULQ1" s="52"/>
      <c r="ULR1" s="52"/>
      <c r="ULS1" s="52"/>
      <c r="ULT1" s="52"/>
      <c r="ULU1" s="52"/>
      <c r="ULV1" s="52"/>
      <c r="ULW1" s="52"/>
      <c r="ULX1" s="52"/>
      <c r="ULY1" s="52"/>
      <c r="ULZ1" s="52"/>
      <c r="UMA1" s="52"/>
      <c r="UMB1" s="52"/>
      <c r="UMC1" s="52"/>
      <c r="UMD1" s="52"/>
      <c r="UME1" s="52"/>
      <c r="UMF1" s="52"/>
      <c r="UMG1" s="52"/>
      <c r="UMH1" s="52"/>
      <c r="UMI1" s="52"/>
      <c r="UMJ1" s="52"/>
      <c r="UMK1" s="52"/>
      <c r="UML1" s="52"/>
      <c r="UMM1" s="52"/>
      <c r="UMN1" s="52"/>
      <c r="UMO1" s="52"/>
      <c r="UMP1" s="52"/>
      <c r="UMQ1" s="52"/>
      <c r="UMR1" s="52"/>
      <c r="UMS1" s="52"/>
      <c r="UMT1" s="52"/>
      <c r="UMU1" s="52"/>
      <c r="UMV1" s="52"/>
      <c r="UMW1" s="52"/>
      <c r="UMX1" s="52"/>
      <c r="UMY1" s="52"/>
      <c r="UMZ1" s="52"/>
      <c r="UNA1" s="52"/>
      <c r="UNB1" s="52"/>
      <c r="UNC1" s="52"/>
      <c r="UND1" s="52"/>
      <c r="UNE1" s="52"/>
      <c r="UNF1" s="52"/>
      <c r="UNG1" s="52"/>
      <c r="UNH1" s="52"/>
      <c r="UNI1" s="52"/>
      <c r="UNJ1" s="52"/>
      <c r="UNK1" s="52"/>
      <c r="UNL1" s="52"/>
      <c r="UNM1" s="52"/>
      <c r="UNN1" s="52"/>
      <c r="UNO1" s="52"/>
      <c r="UNP1" s="52"/>
      <c r="UNQ1" s="52"/>
      <c r="UNR1" s="52"/>
      <c r="UNS1" s="52"/>
      <c r="UNT1" s="52"/>
      <c r="UNU1" s="52"/>
      <c r="UNV1" s="52"/>
      <c r="UNW1" s="52"/>
      <c r="UNX1" s="52"/>
      <c r="UNY1" s="52"/>
      <c r="UNZ1" s="52"/>
      <c r="UOA1" s="52"/>
      <c r="UOB1" s="52"/>
      <c r="UOC1" s="52"/>
      <c r="UOD1" s="52"/>
      <c r="UOE1" s="52"/>
      <c r="UOF1" s="52"/>
      <c r="UOG1" s="52"/>
      <c r="UOH1" s="52"/>
      <c r="UOI1" s="52"/>
      <c r="UOJ1" s="52"/>
      <c r="UOK1" s="52"/>
      <c r="UOL1" s="52"/>
      <c r="UOM1" s="52"/>
      <c r="UON1" s="52"/>
      <c r="UOO1" s="52"/>
      <c r="UOP1" s="52"/>
      <c r="UOQ1" s="52"/>
      <c r="UOR1" s="52"/>
      <c r="UOS1" s="52"/>
      <c r="UOT1" s="52"/>
      <c r="UOU1" s="52"/>
      <c r="UOV1" s="52"/>
      <c r="UOW1" s="52"/>
      <c r="UOX1" s="52"/>
      <c r="UOY1" s="52"/>
      <c r="UOZ1" s="52"/>
      <c r="UPA1" s="52"/>
      <c r="UPB1" s="52"/>
      <c r="UPC1" s="52"/>
      <c r="UPD1" s="52"/>
      <c r="UPE1" s="52"/>
      <c r="UPF1" s="52"/>
      <c r="UPG1" s="52"/>
      <c r="UPH1" s="52"/>
      <c r="UPI1" s="52"/>
      <c r="UPJ1" s="52"/>
      <c r="UPK1" s="52"/>
      <c r="UPL1" s="52"/>
      <c r="UPM1" s="52"/>
      <c r="UPN1" s="52"/>
      <c r="UPO1" s="52"/>
      <c r="UPP1" s="52"/>
      <c r="UPQ1" s="52"/>
      <c r="UPR1" s="52"/>
      <c r="UPS1" s="52"/>
      <c r="UPT1" s="52"/>
      <c r="UPU1" s="52"/>
      <c r="UPV1" s="52"/>
      <c r="UPW1" s="52"/>
      <c r="UPX1" s="52"/>
      <c r="UPY1" s="52"/>
      <c r="UPZ1" s="52"/>
      <c r="UQA1" s="52"/>
      <c r="UQB1" s="52"/>
      <c r="UQC1" s="52"/>
      <c r="UQD1" s="52"/>
      <c r="UQE1" s="52"/>
      <c r="UQF1" s="52"/>
      <c r="UQG1" s="52"/>
      <c r="UQH1" s="52"/>
      <c r="UQI1" s="52"/>
      <c r="UQJ1" s="52"/>
      <c r="UQK1" s="52"/>
      <c r="UQL1" s="52"/>
      <c r="UQM1" s="52"/>
      <c r="UQN1" s="52"/>
      <c r="UQO1" s="52"/>
      <c r="UQP1" s="52"/>
      <c r="UQQ1" s="52"/>
      <c r="UQR1" s="52"/>
      <c r="UQS1" s="52"/>
      <c r="UQT1" s="52"/>
      <c r="UQU1" s="52"/>
      <c r="UQV1" s="52"/>
      <c r="UQW1" s="52"/>
      <c r="UQX1" s="52"/>
      <c r="UQY1" s="52"/>
      <c r="UQZ1" s="52"/>
      <c r="URA1" s="52"/>
      <c r="URB1" s="52"/>
      <c r="URC1" s="52"/>
      <c r="URD1" s="52"/>
      <c r="URE1" s="52"/>
      <c r="URF1" s="52"/>
      <c r="URG1" s="52"/>
      <c r="URH1" s="52"/>
      <c r="URI1" s="52"/>
      <c r="URJ1" s="52"/>
      <c r="URK1" s="52"/>
      <c r="URL1" s="52"/>
      <c r="URM1" s="52"/>
      <c r="URN1" s="52"/>
      <c r="URO1" s="52"/>
      <c r="URP1" s="52"/>
      <c r="URQ1" s="52"/>
      <c r="URR1" s="52"/>
      <c r="URS1" s="52"/>
      <c r="URT1" s="52"/>
      <c r="URU1" s="52"/>
      <c r="URV1" s="52"/>
      <c r="URW1" s="52"/>
      <c r="URX1" s="52"/>
      <c r="URY1" s="52"/>
      <c r="URZ1" s="52"/>
      <c r="USA1" s="52"/>
      <c r="USB1" s="52"/>
      <c r="USC1" s="52"/>
      <c r="USD1" s="52"/>
      <c r="USE1" s="52"/>
      <c r="USF1" s="52"/>
      <c r="USG1" s="52"/>
      <c r="USH1" s="52"/>
      <c r="USI1" s="52"/>
      <c r="USJ1" s="52"/>
      <c r="USK1" s="52"/>
      <c r="USL1" s="52"/>
      <c r="USM1" s="52"/>
      <c r="USN1" s="52"/>
      <c r="USO1" s="52"/>
      <c r="USP1" s="52"/>
      <c r="USQ1" s="52"/>
      <c r="USR1" s="52"/>
      <c r="USS1" s="52"/>
      <c r="UST1" s="52"/>
      <c r="USU1" s="52"/>
      <c r="USV1" s="52"/>
      <c r="USW1" s="52"/>
      <c r="USX1" s="52"/>
      <c r="USY1" s="52"/>
      <c r="USZ1" s="52"/>
      <c r="UTA1" s="52"/>
      <c r="UTB1" s="52"/>
      <c r="UTC1" s="52"/>
      <c r="UTD1" s="52"/>
      <c r="UTE1" s="52"/>
      <c r="UTF1" s="52"/>
      <c r="UTG1" s="52"/>
      <c r="UTH1" s="52"/>
      <c r="UTI1" s="52"/>
      <c r="UTJ1" s="52"/>
      <c r="UTK1" s="52"/>
      <c r="UTL1" s="52"/>
      <c r="UTM1" s="52"/>
      <c r="UTN1" s="52"/>
      <c r="UTO1" s="52"/>
      <c r="UTP1" s="52"/>
      <c r="UTQ1" s="52"/>
      <c r="UTR1" s="52"/>
      <c r="UTS1" s="52"/>
      <c r="UTT1" s="52"/>
      <c r="UTU1" s="52"/>
      <c r="UTV1" s="52"/>
      <c r="UTW1" s="52"/>
      <c r="UTX1" s="52"/>
      <c r="UTY1" s="52"/>
      <c r="UTZ1" s="52"/>
      <c r="UUA1" s="52"/>
      <c r="UUB1" s="52"/>
      <c r="UUC1" s="52"/>
      <c r="UUD1" s="52"/>
      <c r="UUE1" s="52"/>
      <c r="UUF1" s="52"/>
      <c r="UUG1" s="52"/>
      <c r="UUH1" s="52"/>
      <c r="UUI1" s="52"/>
      <c r="UUJ1" s="52"/>
      <c r="UUK1" s="52"/>
      <c r="UUL1" s="52"/>
      <c r="UUM1" s="52"/>
      <c r="UUN1" s="52"/>
      <c r="UUO1" s="52"/>
      <c r="UUP1" s="52"/>
      <c r="UUQ1" s="52"/>
      <c r="UUR1" s="52"/>
      <c r="UUS1" s="52"/>
      <c r="UUT1" s="52"/>
      <c r="UUU1" s="52"/>
      <c r="UUV1" s="52"/>
      <c r="UUW1" s="52"/>
      <c r="UUX1" s="52"/>
      <c r="UUY1" s="52"/>
      <c r="UUZ1" s="52"/>
      <c r="UVA1" s="52"/>
      <c r="UVB1" s="52"/>
      <c r="UVC1" s="52"/>
      <c r="UVD1" s="52"/>
      <c r="UVE1" s="52"/>
      <c r="UVF1" s="52"/>
      <c r="UVG1" s="52"/>
      <c r="UVH1" s="52"/>
      <c r="UVI1" s="52"/>
      <c r="UVJ1" s="52"/>
      <c r="UVK1" s="52"/>
      <c r="UVL1" s="52"/>
      <c r="UVM1" s="52"/>
      <c r="UVN1" s="52"/>
      <c r="UVO1" s="52"/>
      <c r="UVP1" s="52"/>
      <c r="UVQ1" s="52"/>
      <c r="UVR1" s="52"/>
      <c r="UVS1" s="52"/>
      <c r="UVT1" s="52"/>
      <c r="UVU1" s="52"/>
      <c r="UVV1" s="52"/>
      <c r="UVW1" s="52"/>
      <c r="UVX1" s="52"/>
      <c r="UVY1" s="52"/>
      <c r="UVZ1" s="52"/>
      <c r="UWA1" s="52"/>
      <c r="UWB1" s="52"/>
      <c r="UWC1" s="52"/>
      <c r="UWD1" s="52"/>
      <c r="UWE1" s="52"/>
      <c r="UWF1" s="52"/>
      <c r="UWG1" s="52"/>
      <c r="UWH1" s="52"/>
      <c r="UWI1" s="52"/>
      <c r="UWJ1" s="52"/>
      <c r="UWK1" s="52"/>
      <c r="UWL1" s="52"/>
      <c r="UWM1" s="52"/>
      <c r="UWN1" s="52"/>
      <c r="UWO1" s="52"/>
      <c r="UWP1" s="52"/>
      <c r="UWQ1" s="52"/>
      <c r="UWR1" s="52"/>
      <c r="UWS1" s="52"/>
      <c r="UWT1" s="52"/>
      <c r="UWU1" s="52"/>
      <c r="UWV1" s="52"/>
      <c r="UWW1" s="52"/>
      <c r="UWX1" s="52"/>
      <c r="UWY1" s="52"/>
      <c r="UWZ1" s="52"/>
      <c r="UXA1" s="52"/>
      <c r="UXB1" s="52"/>
      <c r="UXC1" s="52"/>
      <c r="UXD1" s="52"/>
      <c r="UXE1" s="52"/>
      <c r="UXF1" s="52"/>
      <c r="UXG1" s="52"/>
      <c r="UXH1" s="52"/>
      <c r="UXI1" s="52"/>
      <c r="UXJ1" s="52"/>
      <c r="UXK1" s="52"/>
      <c r="UXL1" s="52"/>
      <c r="UXM1" s="52"/>
      <c r="UXN1" s="52"/>
      <c r="UXO1" s="52"/>
      <c r="UXP1" s="52"/>
      <c r="UXQ1" s="52"/>
      <c r="UXR1" s="52"/>
      <c r="UXS1" s="52"/>
      <c r="UXT1" s="52"/>
      <c r="UXU1" s="52"/>
      <c r="UXV1" s="52"/>
      <c r="UXW1" s="52"/>
      <c r="UXX1" s="52"/>
      <c r="UXY1" s="52"/>
      <c r="UXZ1" s="52"/>
      <c r="UYA1" s="52"/>
      <c r="UYB1" s="52"/>
      <c r="UYC1" s="52"/>
      <c r="UYD1" s="52"/>
      <c r="UYE1" s="52"/>
      <c r="UYF1" s="52"/>
      <c r="UYG1" s="52"/>
      <c r="UYH1" s="52"/>
      <c r="UYI1" s="52"/>
      <c r="UYJ1" s="52"/>
      <c r="UYK1" s="52"/>
      <c r="UYL1" s="52"/>
      <c r="UYM1" s="52"/>
      <c r="UYN1" s="52"/>
      <c r="UYO1" s="52"/>
      <c r="UYP1" s="52"/>
      <c r="UYQ1" s="52"/>
      <c r="UYR1" s="52"/>
      <c r="UYS1" s="52"/>
      <c r="UYT1" s="52"/>
      <c r="UYU1" s="52"/>
      <c r="UYV1" s="52"/>
      <c r="UYW1" s="52"/>
      <c r="UYX1" s="52"/>
      <c r="UYY1" s="52"/>
      <c r="UYZ1" s="52"/>
      <c r="UZA1" s="52"/>
      <c r="UZB1" s="52"/>
      <c r="UZC1" s="52"/>
      <c r="UZD1" s="52"/>
      <c r="UZE1" s="52"/>
      <c r="UZF1" s="52"/>
      <c r="UZG1" s="52"/>
      <c r="UZH1" s="52"/>
      <c r="UZI1" s="52"/>
      <c r="UZJ1" s="52"/>
      <c r="UZK1" s="52"/>
      <c r="UZL1" s="52"/>
      <c r="UZM1" s="52"/>
      <c r="UZN1" s="52"/>
      <c r="UZO1" s="52"/>
      <c r="UZP1" s="52"/>
      <c r="UZQ1" s="52"/>
      <c r="UZR1" s="52"/>
      <c r="UZS1" s="52"/>
      <c r="UZT1" s="52"/>
      <c r="UZU1" s="52"/>
      <c r="UZV1" s="52"/>
      <c r="UZW1" s="52"/>
      <c r="UZX1" s="52"/>
      <c r="UZY1" s="52"/>
      <c r="UZZ1" s="52"/>
      <c r="VAA1" s="52"/>
      <c r="VAB1" s="52"/>
      <c r="VAC1" s="52"/>
      <c r="VAD1" s="52"/>
      <c r="VAE1" s="52"/>
      <c r="VAF1" s="52"/>
      <c r="VAG1" s="52"/>
      <c r="VAH1" s="52"/>
      <c r="VAI1" s="52"/>
      <c r="VAJ1" s="52"/>
      <c r="VAK1" s="52"/>
      <c r="VAL1" s="52"/>
      <c r="VAM1" s="52"/>
      <c r="VAN1" s="52"/>
      <c r="VAO1" s="52"/>
      <c r="VAP1" s="52"/>
      <c r="VAQ1" s="52"/>
      <c r="VAR1" s="52"/>
      <c r="VAS1" s="52"/>
      <c r="VAT1" s="52"/>
      <c r="VAU1" s="52"/>
      <c r="VAV1" s="52"/>
      <c r="VAW1" s="52"/>
      <c r="VAX1" s="52"/>
      <c r="VAY1" s="52"/>
      <c r="VAZ1" s="52"/>
      <c r="VBA1" s="52"/>
      <c r="VBB1" s="52"/>
      <c r="VBC1" s="52"/>
      <c r="VBD1" s="52"/>
      <c r="VBE1" s="52"/>
      <c r="VBF1" s="52"/>
      <c r="VBG1" s="52"/>
      <c r="VBH1" s="52"/>
      <c r="VBI1" s="52"/>
      <c r="VBJ1" s="52"/>
      <c r="VBK1" s="52"/>
      <c r="VBL1" s="52"/>
      <c r="VBM1" s="52"/>
      <c r="VBN1" s="52"/>
      <c r="VBO1" s="52"/>
      <c r="VBP1" s="52"/>
      <c r="VBQ1" s="52"/>
      <c r="VBR1" s="52"/>
      <c r="VBS1" s="52"/>
      <c r="VBT1" s="52"/>
      <c r="VBU1" s="52"/>
      <c r="VBV1" s="52"/>
      <c r="VBW1" s="52"/>
      <c r="VBX1" s="52"/>
      <c r="VBY1" s="52"/>
      <c r="VBZ1" s="52"/>
      <c r="VCA1" s="52"/>
      <c r="VCB1" s="52"/>
      <c r="VCC1" s="52"/>
      <c r="VCD1" s="52"/>
      <c r="VCE1" s="52"/>
      <c r="VCF1" s="52"/>
      <c r="VCG1" s="52"/>
      <c r="VCH1" s="52"/>
      <c r="VCI1" s="52"/>
      <c r="VCJ1" s="52"/>
      <c r="VCK1" s="52"/>
      <c r="VCL1" s="52"/>
      <c r="VCM1" s="52"/>
      <c r="VCN1" s="52"/>
      <c r="VCO1" s="52"/>
      <c r="VCP1" s="52"/>
      <c r="VCQ1" s="52"/>
      <c r="VCR1" s="52"/>
      <c r="VCS1" s="52"/>
      <c r="VCT1" s="52"/>
      <c r="VCU1" s="52"/>
      <c r="VCV1" s="52"/>
      <c r="VCW1" s="52"/>
      <c r="VCX1" s="52"/>
      <c r="VCY1" s="52"/>
      <c r="VCZ1" s="52"/>
      <c r="VDA1" s="52"/>
      <c r="VDB1" s="52"/>
      <c r="VDC1" s="52"/>
      <c r="VDD1" s="52"/>
      <c r="VDE1" s="52"/>
      <c r="VDF1" s="52"/>
      <c r="VDG1" s="52"/>
      <c r="VDH1" s="52"/>
      <c r="VDI1" s="52"/>
      <c r="VDJ1" s="52"/>
      <c r="VDK1" s="52"/>
      <c r="VDL1" s="52"/>
      <c r="VDM1" s="52"/>
      <c r="VDN1" s="52"/>
      <c r="VDO1" s="52"/>
      <c r="VDP1" s="52"/>
      <c r="VDQ1" s="52"/>
      <c r="VDR1" s="52"/>
      <c r="VDS1" s="52"/>
      <c r="VDT1" s="52"/>
      <c r="VDU1" s="52"/>
      <c r="VDV1" s="52"/>
      <c r="VDW1" s="52"/>
      <c r="VDX1" s="52"/>
      <c r="VDY1" s="52"/>
      <c r="VDZ1" s="52"/>
      <c r="VEA1" s="52"/>
      <c r="VEB1" s="52"/>
      <c r="VEC1" s="52"/>
      <c r="VED1" s="52"/>
      <c r="VEE1" s="52"/>
      <c r="VEF1" s="52"/>
      <c r="VEG1" s="52"/>
      <c r="VEH1" s="52"/>
      <c r="VEI1" s="52"/>
      <c r="VEJ1" s="52"/>
      <c r="VEK1" s="52"/>
      <c r="VEL1" s="52"/>
      <c r="VEM1" s="52"/>
      <c r="VEN1" s="52"/>
      <c r="VEO1" s="52"/>
      <c r="VEP1" s="52"/>
      <c r="VEQ1" s="52"/>
      <c r="VER1" s="52"/>
      <c r="VES1" s="52"/>
      <c r="VET1" s="52"/>
      <c r="VEU1" s="52"/>
      <c r="VEV1" s="52"/>
      <c r="VEW1" s="52"/>
      <c r="VEX1" s="52"/>
      <c r="VEY1" s="52"/>
      <c r="VEZ1" s="52"/>
      <c r="VFA1" s="52"/>
      <c r="VFB1" s="52"/>
      <c r="VFC1" s="52"/>
      <c r="VFD1" s="52"/>
      <c r="VFE1" s="52"/>
      <c r="VFF1" s="52"/>
      <c r="VFG1" s="52"/>
      <c r="VFH1" s="52"/>
      <c r="VFI1" s="52"/>
      <c r="VFJ1" s="52"/>
      <c r="VFK1" s="52"/>
      <c r="VFL1" s="52"/>
      <c r="VFM1" s="52"/>
      <c r="VFN1" s="52"/>
      <c r="VFO1" s="52"/>
      <c r="VFP1" s="52"/>
      <c r="VFQ1" s="52"/>
      <c r="VFR1" s="52"/>
      <c r="VFS1" s="52"/>
      <c r="VFT1" s="52"/>
      <c r="VFU1" s="52"/>
      <c r="VFV1" s="52"/>
      <c r="VFW1" s="52"/>
      <c r="VFX1" s="52"/>
      <c r="VFY1" s="52"/>
      <c r="VFZ1" s="52"/>
      <c r="VGA1" s="52"/>
      <c r="VGB1" s="52"/>
      <c r="VGC1" s="52"/>
      <c r="VGD1" s="52"/>
      <c r="VGE1" s="52"/>
      <c r="VGF1" s="52"/>
      <c r="VGG1" s="52"/>
      <c r="VGH1" s="52"/>
      <c r="VGI1" s="52"/>
      <c r="VGJ1" s="52"/>
      <c r="VGK1" s="52"/>
      <c r="VGL1" s="52"/>
      <c r="VGM1" s="52"/>
      <c r="VGN1" s="52"/>
      <c r="VGO1" s="52"/>
      <c r="VGP1" s="52"/>
      <c r="VGQ1" s="52"/>
      <c r="VGR1" s="52"/>
      <c r="VGS1" s="52"/>
      <c r="VGT1" s="52"/>
      <c r="VGU1" s="52"/>
      <c r="VGV1" s="52"/>
      <c r="VGW1" s="52"/>
      <c r="VGX1" s="52"/>
      <c r="VGY1" s="52"/>
      <c r="VGZ1" s="52"/>
      <c r="VHA1" s="52"/>
      <c r="VHB1" s="52"/>
      <c r="VHC1" s="52"/>
      <c r="VHD1" s="52"/>
      <c r="VHE1" s="52"/>
      <c r="VHF1" s="52"/>
      <c r="VHG1" s="52"/>
      <c r="VHH1" s="52"/>
      <c r="VHI1" s="52"/>
      <c r="VHJ1" s="52"/>
      <c r="VHK1" s="52"/>
      <c r="VHL1" s="52"/>
      <c r="VHM1" s="52"/>
      <c r="VHN1" s="52"/>
      <c r="VHO1" s="52"/>
      <c r="VHP1" s="52"/>
      <c r="VHQ1" s="52"/>
      <c r="VHR1" s="52"/>
      <c r="VHS1" s="52"/>
      <c r="VHT1" s="52"/>
      <c r="VHU1" s="52"/>
      <c r="VHV1" s="52"/>
      <c r="VHW1" s="52"/>
      <c r="VHX1" s="52"/>
      <c r="VHY1" s="52"/>
      <c r="VHZ1" s="52"/>
      <c r="VIA1" s="52"/>
      <c r="VIB1" s="52"/>
      <c r="VIC1" s="52"/>
      <c r="VID1" s="52"/>
      <c r="VIE1" s="52"/>
      <c r="VIF1" s="52"/>
      <c r="VIG1" s="52"/>
      <c r="VIH1" s="52"/>
      <c r="VII1" s="52"/>
      <c r="VIJ1" s="52"/>
      <c r="VIK1" s="52"/>
      <c r="VIL1" s="52"/>
      <c r="VIM1" s="52"/>
      <c r="VIN1" s="52"/>
      <c r="VIO1" s="52"/>
      <c r="VIP1" s="52"/>
      <c r="VIQ1" s="52"/>
      <c r="VIR1" s="52"/>
      <c r="VIS1" s="52"/>
      <c r="VIT1" s="52"/>
      <c r="VIU1" s="52"/>
      <c r="VIV1" s="52"/>
      <c r="VIW1" s="52"/>
      <c r="VIX1" s="52"/>
      <c r="VIY1" s="52"/>
      <c r="VIZ1" s="52"/>
      <c r="VJA1" s="52"/>
      <c r="VJB1" s="52"/>
      <c r="VJC1" s="52"/>
      <c r="VJD1" s="52"/>
      <c r="VJE1" s="52"/>
      <c r="VJF1" s="52"/>
      <c r="VJG1" s="52"/>
      <c r="VJH1" s="52"/>
      <c r="VJI1" s="52"/>
      <c r="VJJ1" s="52"/>
      <c r="VJK1" s="52"/>
      <c r="VJL1" s="52"/>
      <c r="VJM1" s="52"/>
      <c r="VJN1" s="52"/>
      <c r="VJO1" s="52"/>
      <c r="VJP1" s="52"/>
      <c r="VJQ1" s="52"/>
      <c r="VJR1" s="52"/>
      <c r="VJS1" s="52"/>
      <c r="VJT1" s="52"/>
      <c r="VJU1" s="52"/>
      <c r="VJV1" s="52"/>
      <c r="VJW1" s="52"/>
      <c r="VJX1" s="52"/>
      <c r="VJY1" s="52"/>
      <c r="VJZ1" s="52"/>
      <c r="VKA1" s="52"/>
      <c r="VKB1" s="52"/>
      <c r="VKC1" s="52"/>
      <c r="VKD1" s="52"/>
      <c r="VKE1" s="52"/>
      <c r="VKF1" s="52"/>
      <c r="VKG1" s="52"/>
      <c r="VKH1" s="52"/>
      <c r="VKI1" s="52"/>
      <c r="VKJ1" s="52"/>
      <c r="VKK1" s="52"/>
      <c r="VKL1" s="52"/>
      <c r="VKM1" s="52"/>
      <c r="VKN1" s="52"/>
      <c r="VKO1" s="52"/>
      <c r="VKP1" s="52"/>
      <c r="VKQ1" s="52"/>
      <c r="VKR1" s="52"/>
      <c r="VKS1" s="52"/>
      <c r="VKT1" s="52"/>
      <c r="VKU1" s="52"/>
      <c r="VKV1" s="52"/>
      <c r="VKW1" s="52"/>
      <c r="VKX1" s="52"/>
      <c r="VKY1" s="52"/>
      <c r="VKZ1" s="52"/>
      <c r="VLA1" s="52"/>
      <c r="VLB1" s="52"/>
      <c r="VLC1" s="52"/>
      <c r="VLD1" s="52"/>
      <c r="VLE1" s="52"/>
      <c r="VLF1" s="52"/>
      <c r="VLG1" s="52"/>
      <c r="VLH1" s="52"/>
      <c r="VLI1" s="52"/>
      <c r="VLJ1" s="52"/>
      <c r="VLK1" s="52"/>
      <c r="VLL1" s="52"/>
      <c r="VLM1" s="52"/>
      <c r="VLN1" s="52"/>
      <c r="VLO1" s="52"/>
      <c r="VLP1" s="52"/>
      <c r="VLQ1" s="52"/>
      <c r="VLR1" s="52"/>
      <c r="VLS1" s="52"/>
      <c r="VLT1" s="52"/>
      <c r="VLU1" s="52"/>
      <c r="VLV1" s="52"/>
      <c r="VLW1" s="52"/>
      <c r="VLX1" s="52"/>
      <c r="VLY1" s="52"/>
      <c r="VLZ1" s="52"/>
      <c r="VMA1" s="52"/>
      <c r="VMB1" s="52"/>
      <c r="VMC1" s="52"/>
      <c r="VMD1" s="52"/>
      <c r="VME1" s="52"/>
      <c r="VMF1" s="52"/>
      <c r="VMG1" s="52"/>
      <c r="VMH1" s="52"/>
      <c r="VMI1" s="52"/>
      <c r="VMJ1" s="52"/>
      <c r="VMK1" s="52"/>
      <c r="VML1" s="52"/>
      <c r="VMM1" s="52"/>
      <c r="VMN1" s="52"/>
      <c r="VMO1" s="52"/>
      <c r="VMP1" s="52"/>
      <c r="VMQ1" s="52"/>
      <c r="VMR1" s="52"/>
      <c r="VMS1" s="52"/>
      <c r="VMT1" s="52"/>
      <c r="VMU1" s="52"/>
      <c r="VMV1" s="52"/>
      <c r="VMW1" s="52"/>
      <c r="VMX1" s="52"/>
      <c r="VMY1" s="52"/>
      <c r="VMZ1" s="52"/>
      <c r="VNA1" s="52"/>
      <c r="VNB1" s="52"/>
      <c r="VNC1" s="52"/>
      <c r="VND1" s="52"/>
      <c r="VNE1" s="52"/>
      <c r="VNF1" s="52"/>
      <c r="VNG1" s="52"/>
      <c r="VNH1" s="52"/>
      <c r="VNI1" s="52"/>
      <c r="VNJ1" s="52"/>
      <c r="VNK1" s="52"/>
      <c r="VNL1" s="52"/>
      <c r="VNM1" s="52"/>
      <c r="VNN1" s="52"/>
      <c r="VNO1" s="52"/>
      <c r="VNP1" s="52"/>
      <c r="VNQ1" s="52"/>
      <c r="VNR1" s="52"/>
      <c r="VNS1" s="52"/>
      <c r="VNT1" s="52"/>
      <c r="VNU1" s="52"/>
      <c r="VNV1" s="52"/>
      <c r="VNW1" s="52"/>
      <c r="VNX1" s="52"/>
      <c r="VNY1" s="52"/>
      <c r="VNZ1" s="52"/>
      <c r="VOA1" s="52"/>
      <c r="VOB1" s="52"/>
      <c r="VOC1" s="52"/>
      <c r="VOD1" s="52"/>
      <c r="VOE1" s="52"/>
      <c r="VOF1" s="52"/>
      <c r="VOG1" s="52"/>
      <c r="VOH1" s="52"/>
      <c r="VOI1" s="52"/>
      <c r="VOJ1" s="52"/>
      <c r="VOK1" s="52"/>
      <c r="VOL1" s="52"/>
      <c r="VOM1" s="52"/>
      <c r="VON1" s="52"/>
      <c r="VOO1" s="52"/>
      <c r="VOP1" s="52"/>
      <c r="VOQ1" s="52"/>
      <c r="VOR1" s="52"/>
      <c r="VOS1" s="52"/>
      <c r="VOT1" s="52"/>
      <c r="VOU1" s="52"/>
      <c r="VOV1" s="52"/>
      <c r="VOW1" s="52"/>
      <c r="VOX1" s="52"/>
      <c r="VOY1" s="52"/>
      <c r="VOZ1" s="52"/>
      <c r="VPA1" s="52"/>
      <c r="VPB1" s="52"/>
      <c r="VPC1" s="52"/>
      <c r="VPD1" s="52"/>
      <c r="VPE1" s="52"/>
      <c r="VPF1" s="52"/>
      <c r="VPG1" s="52"/>
      <c r="VPH1" s="52"/>
      <c r="VPI1" s="52"/>
      <c r="VPJ1" s="52"/>
      <c r="VPK1" s="52"/>
      <c r="VPL1" s="52"/>
      <c r="VPM1" s="52"/>
      <c r="VPN1" s="52"/>
      <c r="VPO1" s="52"/>
      <c r="VPP1" s="52"/>
      <c r="VPQ1" s="52"/>
      <c r="VPR1" s="52"/>
      <c r="VPS1" s="52"/>
      <c r="VPT1" s="52"/>
      <c r="VPU1" s="52"/>
      <c r="VPV1" s="52"/>
      <c r="VPW1" s="52"/>
      <c r="VPX1" s="52"/>
      <c r="VPY1" s="52"/>
      <c r="VPZ1" s="52"/>
      <c r="VQA1" s="52"/>
      <c r="VQB1" s="52"/>
      <c r="VQC1" s="52"/>
      <c r="VQD1" s="52"/>
      <c r="VQE1" s="52"/>
      <c r="VQF1" s="52"/>
      <c r="VQG1" s="52"/>
      <c r="VQH1" s="52"/>
      <c r="VQI1" s="52"/>
      <c r="VQJ1" s="52"/>
      <c r="VQK1" s="52"/>
      <c r="VQL1" s="52"/>
      <c r="VQM1" s="52"/>
      <c r="VQN1" s="52"/>
      <c r="VQO1" s="52"/>
      <c r="VQP1" s="52"/>
      <c r="VQQ1" s="52"/>
      <c r="VQR1" s="52"/>
      <c r="VQS1" s="52"/>
      <c r="VQT1" s="52"/>
      <c r="VQU1" s="52"/>
      <c r="VQV1" s="52"/>
      <c r="VQW1" s="52"/>
      <c r="VQX1" s="52"/>
      <c r="VQY1" s="52"/>
      <c r="VQZ1" s="52"/>
      <c r="VRA1" s="52"/>
      <c r="VRB1" s="52"/>
      <c r="VRC1" s="52"/>
      <c r="VRD1" s="52"/>
      <c r="VRE1" s="52"/>
      <c r="VRF1" s="52"/>
      <c r="VRG1" s="52"/>
      <c r="VRH1" s="52"/>
      <c r="VRI1" s="52"/>
      <c r="VRJ1" s="52"/>
      <c r="VRK1" s="52"/>
      <c r="VRL1" s="52"/>
      <c r="VRM1" s="52"/>
      <c r="VRN1" s="52"/>
      <c r="VRO1" s="52"/>
      <c r="VRP1" s="52"/>
      <c r="VRQ1" s="52"/>
      <c r="VRR1" s="52"/>
      <c r="VRS1" s="52"/>
      <c r="VRT1" s="52"/>
      <c r="VRU1" s="52"/>
      <c r="VRV1" s="52"/>
      <c r="VRW1" s="52"/>
      <c r="VRX1" s="52"/>
      <c r="VRY1" s="52"/>
      <c r="VRZ1" s="52"/>
      <c r="VSA1" s="52"/>
      <c r="VSB1" s="52"/>
      <c r="VSC1" s="52"/>
      <c r="VSD1" s="52"/>
      <c r="VSE1" s="52"/>
      <c r="VSF1" s="52"/>
      <c r="VSG1" s="52"/>
      <c r="VSH1" s="52"/>
      <c r="VSI1" s="52"/>
      <c r="VSJ1" s="52"/>
      <c r="VSK1" s="52"/>
      <c r="VSL1" s="52"/>
      <c r="VSM1" s="52"/>
      <c r="VSN1" s="52"/>
      <c r="VSO1" s="52"/>
      <c r="VSP1" s="52"/>
      <c r="VSQ1" s="52"/>
      <c r="VSR1" s="52"/>
      <c r="VSS1" s="52"/>
      <c r="VST1" s="52"/>
      <c r="VSU1" s="52"/>
      <c r="VSV1" s="52"/>
      <c r="VSW1" s="52"/>
      <c r="VSX1" s="52"/>
      <c r="VSY1" s="52"/>
      <c r="VSZ1" s="52"/>
      <c r="VTA1" s="52"/>
      <c r="VTB1" s="52"/>
      <c r="VTC1" s="52"/>
      <c r="VTD1" s="52"/>
      <c r="VTE1" s="52"/>
      <c r="VTF1" s="52"/>
      <c r="VTG1" s="52"/>
      <c r="VTH1" s="52"/>
      <c r="VTI1" s="52"/>
      <c r="VTJ1" s="52"/>
      <c r="VTK1" s="52"/>
      <c r="VTL1" s="52"/>
      <c r="VTM1" s="52"/>
      <c r="VTN1" s="52"/>
      <c r="VTO1" s="52"/>
      <c r="VTP1" s="52"/>
      <c r="VTQ1" s="52"/>
      <c r="VTR1" s="52"/>
      <c r="VTS1" s="52"/>
      <c r="VTT1" s="52"/>
      <c r="VTU1" s="52"/>
      <c r="VTV1" s="52"/>
      <c r="VTW1" s="52"/>
      <c r="VTX1" s="52"/>
      <c r="VTY1" s="52"/>
      <c r="VTZ1" s="52"/>
      <c r="VUA1" s="52"/>
      <c r="VUB1" s="52"/>
      <c r="VUC1" s="52"/>
      <c r="VUD1" s="52"/>
      <c r="VUE1" s="52"/>
      <c r="VUF1" s="52"/>
      <c r="VUG1" s="52"/>
      <c r="VUH1" s="52"/>
      <c r="VUI1" s="52"/>
      <c r="VUJ1" s="52"/>
      <c r="VUK1" s="52"/>
      <c r="VUL1" s="52"/>
      <c r="VUM1" s="52"/>
      <c r="VUN1" s="52"/>
      <c r="VUO1" s="52"/>
      <c r="VUP1" s="52"/>
      <c r="VUQ1" s="52"/>
      <c r="VUR1" s="52"/>
      <c r="VUS1" s="52"/>
      <c r="VUT1" s="52"/>
      <c r="VUU1" s="52"/>
      <c r="VUV1" s="52"/>
      <c r="VUW1" s="52"/>
      <c r="VUX1" s="52"/>
      <c r="VUY1" s="52"/>
      <c r="VUZ1" s="52"/>
      <c r="VVA1" s="52"/>
      <c r="VVB1" s="52"/>
      <c r="VVC1" s="52"/>
      <c r="VVD1" s="52"/>
      <c r="VVE1" s="52"/>
      <c r="VVF1" s="52"/>
      <c r="VVG1" s="52"/>
      <c r="VVH1" s="52"/>
      <c r="VVI1" s="52"/>
      <c r="VVJ1" s="52"/>
      <c r="VVK1" s="52"/>
      <c r="VVL1" s="52"/>
      <c r="VVM1" s="52"/>
      <c r="VVN1" s="52"/>
      <c r="VVO1" s="52"/>
      <c r="VVP1" s="52"/>
      <c r="VVQ1" s="52"/>
      <c r="VVR1" s="52"/>
      <c r="VVS1" s="52"/>
      <c r="VVT1" s="52"/>
      <c r="VVU1" s="52"/>
      <c r="VVV1" s="52"/>
      <c r="VVW1" s="52"/>
      <c r="VVX1" s="52"/>
      <c r="VVY1" s="52"/>
      <c r="VVZ1" s="52"/>
      <c r="VWA1" s="52"/>
      <c r="VWB1" s="52"/>
      <c r="VWC1" s="52"/>
      <c r="VWD1" s="52"/>
      <c r="VWE1" s="52"/>
      <c r="VWF1" s="52"/>
      <c r="VWG1" s="52"/>
      <c r="VWH1" s="52"/>
      <c r="VWI1" s="52"/>
      <c r="VWJ1" s="52"/>
      <c r="VWK1" s="52"/>
      <c r="VWL1" s="52"/>
      <c r="VWM1" s="52"/>
      <c r="VWN1" s="52"/>
      <c r="VWO1" s="52"/>
      <c r="VWP1" s="52"/>
      <c r="VWQ1" s="52"/>
      <c r="VWR1" s="52"/>
      <c r="VWS1" s="52"/>
      <c r="VWT1" s="52"/>
      <c r="VWU1" s="52"/>
      <c r="VWV1" s="52"/>
      <c r="VWW1" s="52"/>
      <c r="VWX1" s="52"/>
      <c r="VWY1" s="52"/>
      <c r="VWZ1" s="52"/>
      <c r="VXA1" s="52"/>
      <c r="VXB1" s="52"/>
      <c r="VXC1" s="52"/>
      <c r="VXD1" s="52"/>
      <c r="VXE1" s="52"/>
      <c r="VXF1" s="52"/>
      <c r="VXG1" s="52"/>
      <c r="VXH1" s="52"/>
      <c r="VXI1" s="52"/>
      <c r="VXJ1" s="52"/>
      <c r="VXK1" s="52"/>
      <c r="VXL1" s="52"/>
      <c r="VXM1" s="52"/>
      <c r="VXN1" s="52"/>
      <c r="VXO1" s="52"/>
      <c r="VXP1" s="52"/>
      <c r="VXQ1" s="52"/>
      <c r="VXR1" s="52"/>
      <c r="VXS1" s="52"/>
      <c r="VXT1" s="52"/>
      <c r="VXU1" s="52"/>
      <c r="VXV1" s="52"/>
      <c r="VXW1" s="52"/>
      <c r="VXX1" s="52"/>
      <c r="VXY1" s="52"/>
      <c r="VXZ1" s="52"/>
      <c r="VYA1" s="52"/>
      <c r="VYB1" s="52"/>
      <c r="VYC1" s="52"/>
      <c r="VYD1" s="52"/>
      <c r="VYE1" s="52"/>
      <c r="VYF1" s="52"/>
      <c r="VYG1" s="52"/>
      <c r="VYH1" s="52"/>
      <c r="VYI1" s="52"/>
      <c r="VYJ1" s="52"/>
      <c r="VYK1" s="52"/>
      <c r="VYL1" s="52"/>
      <c r="VYM1" s="52"/>
      <c r="VYN1" s="52"/>
      <c r="VYO1" s="52"/>
      <c r="VYP1" s="52"/>
      <c r="VYQ1" s="52"/>
      <c r="VYR1" s="52"/>
      <c r="VYS1" s="52"/>
      <c r="VYT1" s="52"/>
      <c r="VYU1" s="52"/>
      <c r="VYV1" s="52"/>
      <c r="VYW1" s="52"/>
      <c r="VYX1" s="52"/>
      <c r="VYY1" s="52"/>
      <c r="VYZ1" s="52"/>
      <c r="VZA1" s="52"/>
      <c r="VZB1" s="52"/>
      <c r="VZC1" s="52"/>
      <c r="VZD1" s="52"/>
      <c r="VZE1" s="52"/>
      <c r="VZF1" s="52"/>
      <c r="VZG1" s="52"/>
      <c r="VZH1" s="52"/>
      <c r="VZI1" s="52"/>
      <c r="VZJ1" s="52"/>
      <c r="VZK1" s="52"/>
      <c r="VZL1" s="52"/>
      <c r="VZM1" s="52"/>
      <c r="VZN1" s="52"/>
      <c r="VZO1" s="52"/>
      <c r="VZP1" s="52"/>
      <c r="VZQ1" s="52"/>
      <c r="VZR1" s="52"/>
      <c r="VZS1" s="52"/>
      <c r="VZT1" s="52"/>
      <c r="VZU1" s="52"/>
      <c r="VZV1" s="52"/>
      <c r="VZW1" s="52"/>
      <c r="VZX1" s="52"/>
      <c r="VZY1" s="52"/>
      <c r="VZZ1" s="52"/>
      <c r="WAA1" s="52"/>
      <c r="WAB1" s="52"/>
      <c r="WAC1" s="52"/>
      <c r="WAD1" s="52"/>
      <c r="WAE1" s="52"/>
      <c r="WAF1" s="52"/>
      <c r="WAG1" s="52"/>
      <c r="WAH1" s="52"/>
      <c r="WAI1" s="52"/>
      <c r="WAJ1" s="52"/>
      <c r="WAK1" s="52"/>
      <c r="WAL1" s="52"/>
      <c r="WAM1" s="52"/>
      <c r="WAN1" s="52"/>
      <c r="WAO1" s="52"/>
      <c r="WAP1" s="52"/>
      <c r="WAQ1" s="52"/>
      <c r="WAR1" s="52"/>
      <c r="WAS1" s="52"/>
      <c r="WAT1" s="52"/>
      <c r="WAU1" s="52"/>
      <c r="WAV1" s="52"/>
      <c r="WAW1" s="52"/>
      <c r="WAX1" s="52"/>
      <c r="WAY1" s="52"/>
      <c r="WAZ1" s="52"/>
      <c r="WBA1" s="52"/>
      <c r="WBB1" s="52"/>
      <c r="WBC1" s="52"/>
      <c r="WBD1" s="52"/>
      <c r="WBE1" s="52"/>
      <c r="WBF1" s="52"/>
      <c r="WBG1" s="52"/>
      <c r="WBH1" s="52"/>
      <c r="WBI1" s="52"/>
      <c r="WBJ1" s="52"/>
      <c r="WBK1" s="52"/>
      <c r="WBL1" s="52"/>
      <c r="WBM1" s="52"/>
      <c r="WBN1" s="52"/>
      <c r="WBO1" s="52"/>
      <c r="WBP1" s="52"/>
      <c r="WBQ1" s="52"/>
      <c r="WBR1" s="52"/>
      <c r="WBS1" s="52"/>
      <c r="WBT1" s="52"/>
      <c r="WBU1" s="52"/>
      <c r="WBV1" s="52"/>
      <c r="WBW1" s="52"/>
      <c r="WBX1" s="52"/>
      <c r="WBY1" s="52"/>
      <c r="WBZ1" s="52"/>
      <c r="WCA1" s="52"/>
      <c r="WCB1" s="52"/>
      <c r="WCC1" s="52"/>
      <c r="WCD1" s="52"/>
      <c r="WCE1" s="52"/>
      <c r="WCF1" s="52"/>
      <c r="WCG1" s="52"/>
      <c r="WCH1" s="52"/>
      <c r="WCI1" s="52"/>
      <c r="WCJ1" s="52"/>
      <c r="WCK1" s="52"/>
      <c r="WCL1" s="52"/>
      <c r="WCM1" s="52"/>
      <c r="WCN1" s="52"/>
      <c r="WCO1" s="52"/>
      <c r="WCP1" s="52"/>
      <c r="WCQ1" s="52"/>
      <c r="WCR1" s="52"/>
      <c r="WCS1" s="52"/>
      <c r="WCT1" s="52"/>
      <c r="WCU1" s="52"/>
      <c r="WCV1" s="52"/>
      <c r="WCW1" s="52"/>
      <c r="WCX1" s="52"/>
      <c r="WCY1" s="52"/>
      <c r="WCZ1" s="52"/>
      <c r="WDA1" s="52"/>
      <c r="WDB1" s="52"/>
      <c r="WDC1" s="52"/>
      <c r="WDD1" s="52"/>
      <c r="WDE1" s="52"/>
      <c r="WDF1" s="52"/>
      <c r="WDG1" s="52"/>
      <c r="WDH1" s="52"/>
      <c r="WDI1" s="52"/>
      <c r="WDJ1" s="52"/>
      <c r="WDK1" s="52"/>
      <c r="WDL1" s="52"/>
      <c r="WDM1" s="52"/>
      <c r="WDN1" s="52"/>
      <c r="WDO1" s="52"/>
      <c r="WDP1" s="52"/>
      <c r="WDQ1" s="52"/>
      <c r="WDR1" s="52"/>
      <c r="WDS1" s="52"/>
      <c r="WDT1" s="52"/>
      <c r="WDU1" s="52"/>
      <c r="WDV1" s="52"/>
      <c r="WDW1" s="52"/>
      <c r="WDX1" s="52"/>
      <c r="WDY1" s="52"/>
      <c r="WDZ1" s="52"/>
      <c r="WEA1" s="52"/>
      <c r="WEB1" s="52"/>
      <c r="WEC1" s="52"/>
      <c r="WED1" s="52"/>
      <c r="WEE1" s="52"/>
      <c r="WEF1" s="52"/>
      <c r="WEG1" s="52"/>
      <c r="WEH1" s="52"/>
      <c r="WEI1" s="52"/>
      <c r="WEJ1" s="52"/>
      <c r="WEK1" s="52"/>
      <c r="WEL1" s="52"/>
      <c r="WEM1" s="52"/>
      <c r="WEN1" s="52"/>
      <c r="WEO1" s="52"/>
      <c r="WEP1" s="52"/>
      <c r="WEQ1" s="52"/>
      <c r="WER1" s="52"/>
      <c r="WES1" s="52"/>
      <c r="WET1" s="52"/>
      <c r="WEU1" s="52"/>
      <c r="WEV1" s="52"/>
      <c r="WEW1" s="52"/>
      <c r="WEX1" s="52"/>
      <c r="WEY1" s="52"/>
      <c r="WEZ1" s="52"/>
      <c r="WFA1" s="52"/>
      <c r="WFB1" s="52"/>
      <c r="WFC1" s="52"/>
      <c r="WFD1" s="52"/>
      <c r="WFE1" s="52"/>
      <c r="WFF1" s="52"/>
      <c r="WFG1" s="52"/>
      <c r="WFH1" s="52"/>
      <c r="WFI1" s="52"/>
      <c r="WFJ1" s="52"/>
      <c r="WFK1" s="52"/>
      <c r="WFL1" s="52"/>
      <c r="WFM1" s="52"/>
      <c r="WFN1" s="52"/>
      <c r="WFO1" s="52"/>
      <c r="WFP1" s="52"/>
      <c r="WFQ1" s="52"/>
      <c r="WFR1" s="52"/>
      <c r="WFS1" s="52"/>
      <c r="WFT1" s="52"/>
      <c r="WFU1" s="52"/>
      <c r="WFV1" s="52"/>
      <c r="WFW1" s="52"/>
      <c r="WFX1" s="52"/>
      <c r="WFY1" s="52"/>
      <c r="WFZ1" s="52"/>
      <c r="WGA1" s="52"/>
      <c r="WGB1" s="52"/>
      <c r="WGC1" s="52"/>
      <c r="WGD1" s="52"/>
      <c r="WGE1" s="52"/>
      <c r="WGF1" s="52"/>
      <c r="WGG1" s="52"/>
      <c r="WGH1" s="52"/>
      <c r="WGI1" s="52"/>
      <c r="WGJ1" s="52"/>
      <c r="WGK1" s="52"/>
      <c r="WGL1" s="52"/>
      <c r="WGM1" s="52"/>
      <c r="WGN1" s="52"/>
      <c r="WGO1" s="52"/>
      <c r="WGP1" s="52"/>
      <c r="WGQ1" s="52"/>
      <c r="WGR1" s="52"/>
      <c r="WGS1" s="52"/>
      <c r="WGT1" s="52"/>
      <c r="WGU1" s="52"/>
      <c r="WGV1" s="52"/>
      <c r="WGW1" s="52"/>
      <c r="WGX1" s="52"/>
      <c r="WGY1" s="52"/>
      <c r="WGZ1" s="52"/>
      <c r="WHA1" s="52"/>
      <c r="WHB1" s="52"/>
      <c r="WHC1" s="52"/>
      <c r="WHD1" s="52"/>
      <c r="WHE1" s="52"/>
      <c r="WHF1" s="52"/>
      <c r="WHG1" s="52"/>
      <c r="WHH1" s="52"/>
      <c r="WHI1" s="52"/>
      <c r="WHJ1" s="52"/>
      <c r="WHK1" s="52"/>
      <c r="WHL1" s="52"/>
      <c r="WHM1" s="52"/>
      <c r="WHN1" s="52"/>
      <c r="WHO1" s="52"/>
      <c r="WHP1" s="52"/>
      <c r="WHQ1" s="52"/>
      <c r="WHR1" s="52"/>
      <c r="WHS1" s="52"/>
      <c r="WHT1" s="52"/>
      <c r="WHU1" s="52"/>
      <c r="WHV1" s="52"/>
      <c r="WHW1" s="52"/>
      <c r="WHX1" s="52"/>
      <c r="WHY1" s="52"/>
      <c r="WHZ1" s="52"/>
      <c r="WIA1" s="52"/>
      <c r="WIB1" s="52"/>
      <c r="WIC1" s="52"/>
      <c r="WID1" s="52"/>
      <c r="WIE1" s="52"/>
      <c r="WIF1" s="52"/>
      <c r="WIG1" s="52"/>
      <c r="WIH1" s="52"/>
      <c r="WII1" s="52"/>
      <c r="WIJ1" s="52"/>
      <c r="WIK1" s="52"/>
      <c r="WIL1" s="52"/>
      <c r="WIM1" s="52"/>
      <c r="WIN1" s="52"/>
      <c r="WIO1" s="52"/>
      <c r="WIP1" s="52"/>
      <c r="WIQ1" s="52"/>
      <c r="WIR1" s="52"/>
      <c r="WIS1" s="52"/>
      <c r="WIT1" s="52"/>
      <c r="WIU1" s="52"/>
      <c r="WIV1" s="52"/>
      <c r="WIW1" s="52"/>
      <c r="WIX1" s="52"/>
      <c r="WIY1" s="52"/>
      <c r="WIZ1" s="52"/>
      <c r="WJA1" s="52"/>
      <c r="WJB1" s="52"/>
      <c r="WJC1" s="52"/>
      <c r="WJD1" s="52"/>
      <c r="WJE1" s="52"/>
      <c r="WJF1" s="52"/>
      <c r="WJG1" s="52"/>
      <c r="WJH1" s="52"/>
      <c r="WJI1" s="52"/>
      <c r="WJJ1" s="52"/>
      <c r="WJK1" s="52"/>
      <c r="WJL1" s="52"/>
      <c r="WJM1" s="52"/>
      <c r="WJN1" s="52"/>
      <c r="WJO1" s="52"/>
      <c r="WJP1" s="52"/>
      <c r="WJQ1" s="52"/>
      <c r="WJR1" s="52"/>
      <c r="WJS1" s="52"/>
      <c r="WJT1" s="52"/>
      <c r="WJU1" s="52"/>
      <c r="WJV1" s="52"/>
      <c r="WJW1" s="52"/>
      <c r="WJX1" s="52"/>
      <c r="WJY1" s="52"/>
      <c r="WJZ1" s="52"/>
      <c r="WKA1" s="52"/>
      <c r="WKB1" s="52"/>
      <c r="WKC1" s="52"/>
      <c r="WKD1" s="52"/>
      <c r="WKE1" s="52"/>
      <c r="WKF1" s="52"/>
      <c r="WKG1" s="52"/>
      <c r="WKH1" s="52"/>
      <c r="WKI1" s="52"/>
      <c r="WKJ1" s="52"/>
      <c r="WKK1" s="52"/>
      <c r="WKL1" s="52"/>
      <c r="WKM1" s="52"/>
      <c r="WKN1" s="52"/>
      <c r="WKO1" s="52"/>
      <c r="WKP1" s="52"/>
      <c r="WKQ1" s="52"/>
      <c r="WKR1" s="52"/>
      <c r="WKS1" s="52"/>
      <c r="WKT1" s="52"/>
      <c r="WKU1" s="52"/>
      <c r="WKV1" s="52"/>
      <c r="WKW1" s="52"/>
      <c r="WKX1" s="52"/>
      <c r="WKY1" s="52"/>
      <c r="WKZ1" s="52"/>
      <c r="WLA1" s="52"/>
      <c r="WLB1" s="52"/>
      <c r="WLC1" s="52"/>
      <c r="WLD1" s="52"/>
      <c r="WLE1" s="52"/>
      <c r="WLF1" s="52"/>
      <c r="WLG1" s="52"/>
      <c r="WLH1" s="52"/>
      <c r="WLI1" s="52"/>
      <c r="WLJ1" s="52"/>
      <c r="WLK1" s="52"/>
      <c r="WLL1" s="52"/>
      <c r="WLM1" s="52"/>
      <c r="WLN1" s="52"/>
      <c r="WLO1" s="52"/>
      <c r="WLP1" s="52"/>
      <c r="WLQ1" s="52"/>
      <c r="WLR1" s="52"/>
      <c r="WLS1" s="52"/>
      <c r="WLT1" s="52"/>
      <c r="WLU1" s="52"/>
      <c r="WLV1" s="52"/>
      <c r="WLW1" s="52"/>
      <c r="WLX1" s="52"/>
      <c r="WLY1" s="52"/>
      <c r="WLZ1" s="52"/>
      <c r="WMA1" s="52"/>
      <c r="WMB1" s="52"/>
      <c r="WMC1" s="52"/>
      <c r="WMD1" s="52"/>
      <c r="WME1" s="52"/>
      <c r="WMF1" s="52"/>
      <c r="WMG1" s="52"/>
      <c r="WMH1" s="52"/>
      <c r="WMI1" s="52"/>
      <c r="WMJ1" s="52"/>
      <c r="WMK1" s="52"/>
      <c r="WML1" s="52"/>
      <c r="WMM1" s="52"/>
      <c r="WMN1" s="52"/>
      <c r="WMO1" s="52"/>
      <c r="WMP1" s="52"/>
      <c r="WMQ1" s="52"/>
      <c r="WMR1" s="52"/>
      <c r="WMS1" s="52"/>
      <c r="WMT1" s="52"/>
      <c r="WMU1" s="52"/>
      <c r="WMV1" s="52"/>
      <c r="WMW1" s="52"/>
      <c r="WMX1" s="52"/>
      <c r="WMY1" s="52"/>
      <c r="WMZ1" s="52"/>
      <c r="WNA1" s="52"/>
      <c r="WNB1" s="52"/>
      <c r="WNC1" s="52"/>
      <c r="WND1" s="52"/>
      <c r="WNE1" s="52"/>
      <c r="WNF1" s="52"/>
      <c r="WNG1" s="52"/>
      <c r="WNH1" s="52"/>
      <c r="WNI1" s="52"/>
      <c r="WNJ1" s="52"/>
      <c r="WNK1" s="52"/>
      <c r="WNL1" s="52"/>
      <c r="WNM1" s="52"/>
      <c r="WNN1" s="52"/>
      <c r="WNO1" s="52"/>
      <c r="WNP1" s="52"/>
      <c r="WNQ1" s="52"/>
      <c r="WNR1" s="52"/>
      <c r="WNS1" s="52"/>
      <c r="WNT1" s="52"/>
      <c r="WNU1" s="52"/>
      <c r="WNV1" s="52"/>
      <c r="WNW1" s="52"/>
      <c r="WNX1" s="52"/>
      <c r="WNY1" s="52"/>
      <c r="WNZ1" s="52"/>
      <c r="WOA1" s="52"/>
      <c r="WOB1" s="52"/>
      <c r="WOC1" s="52"/>
      <c r="WOD1" s="52"/>
      <c r="WOE1" s="52"/>
      <c r="WOF1" s="52"/>
      <c r="WOG1" s="52"/>
      <c r="WOH1" s="52"/>
      <c r="WOI1" s="52"/>
      <c r="WOJ1" s="52"/>
      <c r="WOK1" s="52"/>
      <c r="WOL1" s="52"/>
      <c r="WOM1" s="52"/>
      <c r="WON1" s="52"/>
      <c r="WOO1" s="52"/>
      <c r="WOP1" s="52"/>
      <c r="WOQ1" s="52"/>
      <c r="WOR1" s="52"/>
      <c r="WOS1" s="52"/>
      <c r="WOT1" s="52"/>
      <c r="WOU1" s="52"/>
      <c r="WOV1" s="52"/>
      <c r="WOW1" s="52"/>
      <c r="WOX1" s="52"/>
      <c r="WOY1" s="52"/>
      <c r="WOZ1" s="52"/>
      <c r="WPA1" s="52"/>
      <c r="WPB1" s="52"/>
      <c r="WPC1" s="52"/>
      <c r="WPD1" s="52"/>
      <c r="WPE1" s="52"/>
      <c r="WPF1" s="52"/>
      <c r="WPG1" s="52"/>
      <c r="WPH1" s="52"/>
      <c r="WPI1" s="52"/>
      <c r="WPJ1" s="52"/>
      <c r="WPK1" s="52"/>
      <c r="WPL1" s="52"/>
      <c r="WPM1" s="52"/>
      <c r="WPN1" s="52"/>
      <c r="WPO1" s="52"/>
      <c r="WPP1" s="52"/>
      <c r="WPQ1" s="52"/>
      <c r="WPR1" s="52"/>
      <c r="WPS1" s="52"/>
      <c r="WPT1" s="52"/>
      <c r="WPU1" s="52"/>
      <c r="WPV1" s="52"/>
      <c r="WPW1" s="52"/>
      <c r="WPX1" s="52"/>
      <c r="WPY1" s="52"/>
      <c r="WPZ1" s="52"/>
      <c r="WQA1" s="52"/>
      <c r="WQB1" s="52"/>
      <c r="WQC1" s="52"/>
      <c r="WQD1" s="52"/>
      <c r="WQE1" s="52"/>
      <c r="WQF1" s="52"/>
      <c r="WQG1" s="52"/>
      <c r="WQH1" s="52"/>
      <c r="WQI1" s="52"/>
      <c r="WQJ1" s="52"/>
      <c r="WQK1" s="52"/>
      <c r="WQL1" s="52"/>
      <c r="WQM1" s="52"/>
      <c r="WQN1" s="52"/>
      <c r="WQO1" s="52"/>
      <c r="WQP1" s="52"/>
      <c r="WQQ1" s="52"/>
      <c r="WQR1" s="52"/>
      <c r="WQS1" s="52"/>
      <c r="WQT1" s="52"/>
      <c r="WQU1" s="52"/>
      <c r="WQV1" s="52"/>
      <c r="WQW1" s="52"/>
      <c r="WQX1" s="52"/>
      <c r="WQY1" s="52"/>
      <c r="WQZ1" s="52"/>
      <c r="WRA1" s="52"/>
      <c r="WRB1" s="52"/>
      <c r="WRC1" s="52"/>
      <c r="WRD1" s="52"/>
      <c r="WRE1" s="52"/>
      <c r="WRF1" s="52"/>
      <c r="WRG1" s="52"/>
      <c r="WRH1" s="52"/>
      <c r="WRI1" s="52"/>
      <c r="WRJ1" s="52"/>
      <c r="WRK1" s="52"/>
      <c r="WRL1" s="52"/>
      <c r="WRM1" s="52"/>
      <c r="WRN1" s="52"/>
      <c r="WRO1" s="52"/>
      <c r="WRP1" s="52"/>
      <c r="WRQ1" s="52"/>
      <c r="WRR1" s="52"/>
      <c r="WRS1" s="52"/>
      <c r="WRT1" s="52"/>
      <c r="WRU1" s="52"/>
      <c r="WRV1" s="52"/>
      <c r="WRW1" s="52"/>
      <c r="WRX1" s="52"/>
      <c r="WRY1" s="52"/>
      <c r="WRZ1" s="52"/>
      <c r="WSA1" s="52"/>
      <c r="WSB1" s="52"/>
      <c r="WSC1" s="52"/>
      <c r="WSD1" s="52"/>
      <c r="WSE1" s="52"/>
      <c r="WSF1" s="52"/>
      <c r="WSG1" s="52"/>
      <c r="WSH1" s="52"/>
      <c r="WSI1" s="52"/>
      <c r="WSJ1" s="52"/>
      <c r="WSK1" s="52"/>
      <c r="WSL1" s="52"/>
      <c r="WSM1" s="52"/>
      <c r="WSN1" s="52"/>
      <c r="WSO1" s="52"/>
      <c r="WSP1" s="52"/>
      <c r="WSQ1" s="52"/>
      <c r="WSR1" s="52"/>
      <c r="WSS1" s="52"/>
      <c r="WST1" s="52"/>
      <c r="WSU1" s="52"/>
      <c r="WSV1" s="52"/>
      <c r="WSW1" s="52"/>
      <c r="WSX1" s="52"/>
      <c r="WSY1" s="52"/>
      <c r="WSZ1" s="52"/>
      <c r="WTA1" s="52"/>
      <c r="WTB1" s="52"/>
      <c r="WTC1" s="52"/>
      <c r="WTD1" s="52"/>
      <c r="WTE1" s="52"/>
      <c r="WTF1" s="52"/>
      <c r="WTG1" s="52"/>
      <c r="WTH1" s="52"/>
      <c r="WTI1" s="52"/>
      <c r="WTJ1" s="52"/>
      <c r="WTK1" s="52"/>
      <c r="WTL1" s="52"/>
      <c r="WTM1" s="52"/>
      <c r="WTN1" s="52"/>
      <c r="WTO1" s="52"/>
      <c r="WTP1" s="52"/>
      <c r="WTQ1" s="52"/>
      <c r="WTR1" s="52"/>
      <c r="WTS1" s="52"/>
      <c r="WTT1" s="52"/>
      <c r="WTU1" s="52"/>
      <c r="WTV1" s="52"/>
      <c r="WTW1" s="52"/>
      <c r="WTX1" s="52"/>
      <c r="WTY1" s="52"/>
      <c r="WTZ1" s="52"/>
      <c r="WUA1" s="52"/>
      <c r="WUB1" s="52"/>
      <c r="WUC1" s="52"/>
      <c r="WUD1" s="52"/>
      <c r="WUE1" s="52"/>
      <c r="WUF1" s="52"/>
      <c r="WUG1" s="52"/>
      <c r="WUH1" s="52"/>
      <c r="WUI1" s="52"/>
      <c r="WUJ1" s="52"/>
      <c r="WUK1" s="52"/>
      <c r="WUL1" s="52"/>
      <c r="WUM1" s="52"/>
      <c r="WUN1" s="52"/>
      <c r="WUO1" s="52"/>
      <c r="WUP1" s="52"/>
      <c r="WUQ1" s="52"/>
      <c r="WUR1" s="52"/>
      <c r="WUS1" s="52"/>
      <c r="WUT1" s="52"/>
      <c r="WUU1" s="52"/>
      <c r="WUV1" s="52"/>
      <c r="WUW1" s="52"/>
      <c r="WUX1" s="52"/>
      <c r="WUY1" s="52"/>
      <c r="WUZ1" s="52"/>
      <c r="WVA1" s="52"/>
      <c r="WVB1" s="52"/>
      <c r="WVC1" s="52"/>
      <c r="WVD1" s="52"/>
      <c r="WVE1" s="52"/>
      <c r="WVF1" s="52"/>
      <c r="WVG1" s="52"/>
      <c r="WVH1" s="52"/>
      <c r="WVI1" s="52"/>
      <c r="WVJ1" s="52"/>
    </row>
    <row r="2" spans="1:16130" s="53" customFormat="1" ht="15.75" x14ac:dyDescent="0.25">
      <c r="A2" s="51"/>
      <c r="B2" s="54"/>
      <c r="C2" s="55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</row>
    <row r="3" spans="1:16130" s="53" customFormat="1" ht="15.75" x14ac:dyDescent="0.25">
      <c r="A3" s="51"/>
      <c r="B3" s="54"/>
      <c r="C3" s="55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</row>
    <row r="4" spans="1:16130" s="53" customFormat="1" ht="62.25" customHeight="1" x14ac:dyDescent="0.2">
      <c r="A4" s="653" t="s">
        <v>1010</v>
      </c>
      <c r="B4" s="653"/>
      <c r="C4" s="653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</row>
    <row r="5" spans="1:16130" s="53" customFormat="1" ht="18.75" x14ac:dyDescent="0.3">
      <c r="A5" s="141"/>
      <c r="B5" s="142"/>
      <c r="C5" s="143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</row>
    <row r="6" spans="1:16130" s="53" customFormat="1" ht="18.75" x14ac:dyDescent="0.3">
      <c r="A6" s="141"/>
      <c r="B6" s="142"/>
      <c r="C6" s="143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</row>
    <row r="7" spans="1:16130" s="53" customFormat="1" ht="18.75" x14ac:dyDescent="0.3">
      <c r="A7" s="141"/>
      <c r="B7" s="142"/>
      <c r="C7" s="56" t="s">
        <v>83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</row>
    <row r="8" spans="1:16130" s="58" customFormat="1" ht="39.950000000000003" customHeight="1" x14ac:dyDescent="0.2">
      <c r="A8" s="69" t="s">
        <v>84</v>
      </c>
      <c r="B8" s="70" t="s">
        <v>85</v>
      </c>
      <c r="C8" s="187" t="s">
        <v>95</v>
      </c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</row>
    <row r="9" spans="1:16130" ht="60" customHeight="1" x14ac:dyDescent="0.2">
      <c r="A9" s="71" t="s">
        <v>86</v>
      </c>
      <c r="B9" s="72" t="s">
        <v>1011</v>
      </c>
      <c r="C9" s="399">
        <v>23873.54</v>
      </c>
      <c r="D9" s="52">
        <v>23873.54</v>
      </c>
    </row>
    <row r="10" spans="1:16130" ht="39.950000000000003" customHeight="1" x14ac:dyDescent="0.2">
      <c r="A10" s="71" t="s">
        <v>87</v>
      </c>
      <c r="B10" s="72" t="s">
        <v>1012</v>
      </c>
      <c r="C10" s="399">
        <v>292345.32</v>
      </c>
      <c r="D10" s="52">
        <v>292345.32</v>
      </c>
    </row>
    <row r="11" spans="1:16130" ht="55.5" customHeight="1" x14ac:dyDescent="0.2">
      <c r="A11" s="71" t="s">
        <v>88</v>
      </c>
      <c r="B11" s="72" t="s">
        <v>1013</v>
      </c>
      <c r="C11" s="399">
        <v>34916.36</v>
      </c>
      <c r="D11" s="52">
        <v>34916.36</v>
      </c>
    </row>
    <row r="12" spans="1:16130" ht="52.5" customHeight="1" x14ac:dyDescent="0.2">
      <c r="A12" s="71" t="s">
        <v>89</v>
      </c>
      <c r="B12" s="72" t="s">
        <v>1014</v>
      </c>
      <c r="C12" s="399">
        <f>9774.92-770</f>
        <v>9004.92</v>
      </c>
    </row>
    <row r="13" spans="1:16130" ht="39.950000000000003" hidden="1" customHeight="1" x14ac:dyDescent="0.3">
      <c r="A13" s="71" t="s">
        <v>90</v>
      </c>
      <c r="B13" s="59"/>
      <c r="C13" s="399"/>
    </row>
    <row r="14" spans="1:16130" ht="60" hidden="1" customHeight="1" x14ac:dyDescent="0.3">
      <c r="A14" s="71" t="s">
        <v>91</v>
      </c>
      <c r="B14" s="59"/>
      <c r="C14" s="399"/>
    </row>
    <row r="15" spans="1:16130" ht="39.950000000000003" hidden="1" customHeight="1" x14ac:dyDescent="0.3">
      <c r="A15" s="71" t="s">
        <v>92</v>
      </c>
      <c r="B15" s="60"/>
      <c r="C15" s="399"/>
    </row>
    <row r="16" spans="1:16130" ht="39.950000000000003" hidden="1" customHeight="1" x14ac:dyDescent="0.3">
      <c r="A16" s="71" t="s">
        <v>93</v>
      </c>
      <c r="B16" s="59"/>
      <c r="C16" s="399"/>
    </row>
    <row r="17" spans="1:3" ht="18.75" x14ac:dyDescent="0.2">
      <c r="A17" s="188"/>
      <c r="B17" s="188" t="s">
        <v>94</v>
      </c>
      <c r="C17" s="400">
        <f>C9+C10+C11+C12+C13+C14+C15+C16</f>
        <v>360140.13999999996</v>
      </c>
    </row>
    <row r="18" spans="1:3" ht="18" x14ac:dyDescent="0.2">
      <c r="A18" s="58"/>
      <c r="B18" s="144"/>
      <c r="C18" s="145"/>
    </row>
    <row r="19" spans="1:3" ht="18" x14ac:dyDescent="0.25">
      <c r="A19" s="58"/>
      <c r="B19" s="144"/>
      <c r="C19" s="146"/>
    </row>
  </sheetData>
  <mergeCells count="2">
    <mergeCell ref="B1:C1"/>
    <mergeCell ref="A4:C4"/>
  </mergeCells>
  <pageMargins left="0.94488188976377963" right="0.23622047244094491" top="0.51181102362204722" bottom="0.78740157480314965" header="0" footer="0"/>
  <pageSetup paperSize="9" scale="75" firstPageNumber="164" orientation="portrait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M19"/>
  <sheetViews>
    <sheetView view="pageBreakPreview" zoomScale="60" zoomScaleNormal="90" zoomScalePageLayoutView="20" workbookViewId="0">
      <selection activeCell="D7" sqref="D7"/>
    </sheetView>
  </sheetViews>
  <sheetFormatPr defaultRowHeight="12.75" x14ac:dyDescent="0.2"/>
  <cols>
    <col min="1" max="1" width="7.28515625" style="53" customWidth="1"/>
    <col min="2" max="2" width="80.140625" style="61" customWidth="1"/>
    <col min="3" max="3" width="19.28515625" style="61" customWidth="1"/>
    <col min="4" max="4" width="20.140625" style="53" customWidth="1"/>
    <col min="5" max="5" width="19" style="53" customWidth="1"/>
    <col min="6" max="6" width="26.42578125" style="52" customWidth="1"/>
    <col min="7" max="7" width="19.28515625" style="52" customWidth="1"/>
    <col min="8" max="8" width="20" style="52" customWidth="1"/>
    <col min="9" max="255" width="9.140625" style="52"/>
    <col min="256" max="256" width="14.42578125" style="52" customWidth="1"/>
    <col min="257" max="257" width="61.42578125" style="52" customWidth="1"/>
    <col min="258" max="258" width="18.42578125" style="52" customWidth="1"/>
    <col min="259" max="259" width="28.42578125" style="52" customWidth="1"/>
    <col min="260" max="511" width="9.140625" style="52"/>
    <col min="512" max="512" width="14.42578125" style="52" customWidth="1"/>
    <col min="513" max="513" width="61.42578125" style="52" customWidth="1"/>
    <col min="514" max="514" width="18.42578125" style="52" customWidth="1"/>
    <col min="515" max="515" width="28.42578125" style="52" customWidth="1"/>
    <col min="516" max="767" width="9.140625" style="52"/>
    <col min="768" max="768" width="14.42578125" style="52" customWidth="1"/>
    <col min="769" max="769" width="61.42578125" style="52" customWidth="1"/>
    <col min="770" max="770" width="18.42578125" style="52" customWidth="1"/>
    <col min="771" max="771" width="28.42578125" style="52" customWidth="1"/>
    <col min="772" max="1023" width="9.140625" style="52"/>
    <col min="1024" max="1024" width="14.42578125" style="52" customWidth="1"/>
    <col min="1025" max="1025" width="61.42578125" style="52" customWidth="1"/>
    <col min="1026" max="1026" width="18.42578125" style="52" customWidth="1"/>
    <col min="1027" max="1027" width="28.42578125" style="52" customWidth="1"/>
    <col min="1028" max="1279" width="9.140625" style="52"/>
    <col min="1280" max="1280" width="14.42578125" style="52" customWidth="1"/>
    <col min="1281" max="1281" width="61.42578125" style="52" customWidth="1"/>
    <col min="1282" max="1282" width="18.42578125" style="52" customWidth="1"/>
    <col min="1283" max="1283" width="28.42578125" style="52" customWidth="1"/>
    <col min="1284" max="1535" width="9.140625" style="52"/>
    <col min="1536" max="1536" width="14.42578125" style="52" customWidth="1"/>
    <col min="1537" max="1537" width="61.42578125" style="52" customWidth="1"/>
    <col min="1538" max="1538" width="18.42578125" style="52" customWidth="1"/>
    <col min="1539" max="1539" width="28.42578125" style="52" customWidth="1"/>
    <col min="1540" max="1791" width="9.140625" style="52"/>
    <col min="1792" max="1792" width="14.42578125" style="52" customWidth="1"/>
    <col min="1793" max="1793" width="61.42578125" style="52" customWidth="1"/>
    <col min="1794" max="1794" width="18.42578125" style="52" customWidth="1"/>
    <col min="1795" max="1795" width="28.42578125" style="52" customWidth="1"/>
    <col min="1796" max="2047" width="9.140625" style="52"/>
    <col min="2048" max="2048" width="14.42578125" style="52" customWidth="1"/>
    <col min="2049" max="2049" width="61.42578125" style="52" customWidth="1"/>
    <col min="2050" max="2050" width="18.42578125" style="52" customWidth="1"/>
    <col min="2051" max="2051" width="28.42578125" style="52" customWidth="1"/>
    <col min="2052" max="2303" width="9.140625" style="52"/>
    <col min="2304" max="2304" width="14.42578125" style="52" customWidth="1"/>
    <col min="2305" max="2305" width="61.42578125" style="52" customWidth="1"/>
    <col min="2306" max="2306" width="18.42578125" style="52" customWidth="1"/>
    <col min="2307" max="2307" width="28.42578125" style="52" customWidth="1"/>
    <col min="2308" max="2559" width="9.140625" style="52"/>
    <col min="2560" max="2560" width="14.42578125" style="52" customWidth="1"/>
    <col min="2561" max="2561" width="61.42578125" style="52" customWidth="1"/>
    <col min="2562" max="2562" width="18.42578125" style="52" customWidth="1"/>
    <col min="2563" max="2563" width="28.42578125" style="52" customWidth="1"/>
    <col min="2564" max="2815" width="9.140625" style="52"/>
    <col min="2816" max="2816" width="14.42578125" style="52" customWidth="1"/>
    <col min="2817" max="2817" width="61.42578125" style="52" customWidth="1"/>
    <col min="2818" max="2818" width="18.42578125" style="52" customWidth="1"/>
    <col min="2819" max="2819" width="28.42578125" style="52" customWidth="1"/>
    <col min="2820" max="3071" width="9.140625" style="52"/>
    <col min="3072" max="3072" width="14.42578125" style="52" customWidth="1"/>
    <col min="3073" max="3073" width="61.42578125" style="52" customWidth="1"/>
    <col min="3074" max="3074" width="18.42578125" style="52" customWidth="1"/>
    <col min="3075" max="3075" width="28.42578125" style="52" customWidth="1"/>
    <col min="3076" max="3327" width="9.140625" style="52"/>
    <col min="3328" max="3328" width="14.42578125" style="52" customWidth="1"/>
    <col min="3329" max="3329" width="61.42578125" style="52" customWidth="1"/>
    <col min="3330" max="3330" width="18.42578125" style="52" customWidth="1"/>
    <col min="3331" max="3331" width="28.42578125" style="52" customWidth="1"/>
    <col min="3332" max="3583" width="9.140625" style="52"/>
    <col min="3584" max="3584" width="14.42578125" style="52" customWidth="1"/>
    <col min="3585" max="3585" width="61.42578125" style="52" customWidth="1"/>
    <col min="3586" max="3586" width="18.42578125" style="52" customWidth="1"/>
    <col min="3587" max="3587" width="28.42578125" style="52" customWidth="1"/>
    <col min="3588" max="3839" width="9.140625" style="52"/>
    <col min="3840" max="3840" width="14.42578125" style="52" customWidth="1"/>
    <col min="3841" max="3841" width="61.42578125" style="52" customWidth="1"/>
    <col min="3842" max="3842" width="18.42578125" style="52" customWidth="1"/>
    <col min="3843" max="3843" width="28.42578125" style="52" customWidth="1"/>
    <col min="3844" max="4095" width="9.140625" style="52"/>
    <col min="4096" max="4096" width="14.42578125" style="52" customWidth="1"/>
    <col min="4097" max="4097" width="61.42578125" style="52" customWidth="1"/>
    <col min="4098" max="4098" width="18.42578125" style="52" customWidth="1"/>
    <col min="4099" max="4099" width="28.42578125" style="52" customWidth="1"/>
    <col min="4100" max="4351" width="9.140625" style="52"/>
    <col min="4352" max="4352" width="14.42578125" style="52" customWidth="1"/>
    <col min="4353" max="4353" width="61.42578125" style="52" customWidth="1"/>
    <col min="4354" max="4354" width="18.42578125" style="52" customWidth="1"/>
    <col min="4355" max="4355" width="28.42578125" style="52" customWidth="1"/>
    <col min="4356" max="4607" width="9.140625" style="52"/>
    <col min="4608" max="4608" width="14.42578125" style="52" customWidth="1"/>
    <col min="4609" max="4609" width="61.42578125" style="52" customWidth="1"/>
    <col min="4610" max="4610" width="18.42578125" style="52" customWidth="1"/>
    <col min="4611" max="4611" width="28.42578125" style="52" customWidth="1"/>
    <col min="4612" max="4863" width="9.140625" style="52"/>
    <col min="4864" max="4864" width="14.42578125" style="52" customWidth="1"/>
    <col min="4865" max="4865" width="61.42578125" style="52" customWidth="1"/>
    <col min="4866" max="4866" width="18.42578125" style="52" customWidth="1"/>
    <col min="4867" max="4867" width="28.42578125" style="52" customWidth="1"/>
    <col min="4868" max="5119" width="9.140625" style="52"/>
    <col min="5120" max="5120" width="14.42578125" style="52" customWidth="1"/>
    <col min="5121" max="5121" width="61.42578125" style="52" customWidth="1"/>
    <col min="5122" max="5122" width="18.42578125" style="52" customWidth="1"/>
    <col min="5123" max="5123" width="28.42578125" style="52" customWidth="1"/>
    <col min="5124" max="5375" width="9.140625" style="52"/>
    <col min="5376" max="5376" width="14.42578125" style="52" customWidth="1"/>
    <col min="5377" max="5377" width="61.42578125" style="52" customWidth="1"/>
    <col min="5378" max="5378" width="18.42578125" style="52" customWidth="1"/>
    <col min="5379" max="5379" width="28.42578125" style="52" customWidth="1"/>
    <col min="5380" max="5631" width="9.140625" style="52"/>
    <col min="5632" max="5632" width="14.42578125" style="52" customWidth="1"/>
    <col min="5633" max="5633" width="61.42578125" style="52" customWidth="1"/>
    <col min="5634" max="5634" width="18.42578125" style="52" customWidth="1"/>
    <col min="5635" max="5635" width="28.42578125" style="52" customWidth="1"/>
    <col min="5636" max="5887" width="9.140625" style="52"/>
    <col min="5888" max="5888" width="14.42578125" style="52" customWidth="1"/>
    <col min="5889" max="5889" width="61.42578125" style="52" customWidth="1"/>
    <col min="5890" max="5890" width="18.42578125" style="52" customWidth="1"/>
    <col min="5891" max="5891" width="28.42578125" style="52" customWidth="1"/>
    <col min="5892" max="6143" width="9.140625" style="52"/>
    <col min="6144" max="6144" width="14.42578125" style="52" customWidth="1"/>
    <col min="6145" max="6145" width="61.42578125" style="52" customWidth="1"/>
    <col min="6146" max="6146" width="18.42578125" style="52" customWidth="1"/>
    <col min="6147" max="6147" width="28.42578125" style="52" customWidth="1"/>
    <col min="6148" max="6399" width="9.140625" style="52"/>
    <col min="6400" max="6400" width="14.42578125" style="52" customWidth="1"/>
    <col min="6401" max="6401" width="61.42578125" style="52" customWidth="1"/>
    <col min="6402" max="6402" width="18.42578125" style="52" customWidth="1"/>
    <col min="6403" max="6403" width="28.42578125" style="52" customWidth="1"/>
    <col min="6404" max="6655" width="9.140625" style="52"/>
    <col min="6656" max="6656" width="14.42578125" style="52" customWidth="1"/>
    <col min="6657" max="6657" width="61.42578125" style="52" customWidth="1"/>
    <col min="6658" max="6658" width="18.42578125" style="52" customWidth="1"/>
    <col min="6659" max="6659" width="28.42578125" style="52" customWidth="1"/>
    <col min="6660" max="6911" width="9.140625" style="52"/>
    <col min="6912" max="6912" width="14.42578125" style="52" customWidth="1"/>
    <col min="6913" max="6913" width="61.42578125" style="52" customWidth="1"/>
    <col min="6914" max="6914" width="18.42578125" style="52" customWidth="1"/>
    <col min="6915" max="6915" width="28.42578125" style="52" customWidth="1"/>
    <col min="6916" max="7167" width="9.140625" style="52"/>
    <col min="7168" max="7168" width="14.42578125" style="52" customWidth="1"/>
    <col min="7169" max="7169" width="61.42578125" style="52" customWidth="1"/>
    <col min="7170" max="7170" width="18.42578125" style="52" customWidth="1"/>
    <col min="7171" max="7171" width="28.42578125" style="52" customWidth="1"/>
    <col min="7172" max="7423" width="9.140625" style="52"/>
    <col min="7424" max="7424" width="14.42578125" style="52" customWidth="1"/>
    <col min="7425" max="7425" width="61.42578125" style="52" customWidth="1"/>
    <col min="7426" max="7426" width="18.42578125" style="52" customWidth="1"/>
    <col min="7427" max="7427" width="28.42578125" style="52" customWidth="1"/>
    <col min="7428" max="7679" width="9.140625" style="52"/>
    <col min="7680" max="7680" width="14.42578125" style="52" customWidth="1"/>
    <col min="7681" max="7681" width="61.42578125" style="52" customWidth="1"/>
    <col min="7682" max="7682" width="18.42578125" style="52" customWidth="1"/>
    <col min="7683" max="7683" width="28.42578125" style="52" customWidth="1"/>
    <col min="7684" max="7935" width="9.140625" style="52"/>
    <col min="7936" max="7936" width="14.42578125" style="52" customWidth="1"/>
    <col min="7937" max="7937" width="61.42578125" style="52" customWidth="1"/>
    <col min="7938" max="7938" width="18.42578125" style="52" customWidth="1"/>
    <col min="7939" max="7939" width="28.42578125" style="52" customWidth="1"/>
    <col min="7940" max="8191" width="9.140625" style="52"/>
    <col min="8192" max="8192" width="14.42578125" style="52" customWidth="1"/>
    <col min="8193" max="8193" width="61.42578125" style="52" customWidth="1"/>
    <col min="8194" max="8194" width="18.42578125" style="52" customWidth="1"/>
    <col min="8195" max="8195" width="28.42578125" style="52" customWidth="1"/>
    <col min="8196" max="8447" width="9.140625" style="52"/>
    <col min="8448" max="8448" width="14.42578125" style="52" customWidth="1"/>
    <col min="8449" max="8449" width="61.42578125" style="52" customWidth="1"/>
    <col min="8450" max="8450" width="18.42578125" style="52" customWidth="1"/>
    <col min="8451" max="8451" width="28.42578125" style="52" customWidth="1"/>
    <col min="8452" max="8703" width="9.140625" style="52"/>
    <col min="8704" max="8704" width="14.42578125" style="52" customWidth="1"/>
    <col min="8705" max="8705" width="61.42578125" style="52" customWidth="1"/>
    <col min="8706" max="8706" width="18.42578125" style="52" customWidth="1"/>
    <col min="8707" max="8707" width="28.42578125" style="52" customWidth="1"/>
    <col min="8708" max="8959" width="9.140625" style="52"/>
    <col min="8960" max="8960" width="14.42578125" style="52" customWidth="1"/>
    <col min="8961" max="8961" width="61.42578125" style="52" customWidth="1"/>
    <col min="8962" max="8962" width="18.42578125" style="52" customWidth="1"/>
    <col min="8963" max="8963" width="28.42578125" style="52" customWidth="1"/>
    <col min="8964" max="9215" width="9.140625" style="52"/>
    <col min="9216" max="9216" width="14.42578125" style="52" customWidth="1"/>
    <col min="9217" max="9217" width="61.42578125" style="52" customWidth="1"/>
    <col min="9218" max="9218" width="18.42578125" style="52" customWidth="1"/>
    <col min="9219" max="9219" width="28.42578125" style="52" customWidth="1"/>
    <col min="9220" max="9471" width="9.140625" style="52"/>
    <col min="9472" max="9472" width="14.42578125" style="52" customWidth="1"/>
    <col min="9473" max="9473" width="61.42578125" style="52" customWidth="1"/>
    <col min="9474" max="9474" width="18.42578125" style="52" customWidth="1"/>
    <col min="9475" max="9475" width="28.42578125" style="52" customWidth="1"/>
    <col min="9476" max="9727" width="9.140625" style="52"/>
    <col min="9728" max="9728" width="14.42578125" style="52" customWidth="1"/>
    <col min="9729" max="9729" width="61.42578125" style="52" customWidth="1"/>
    <col min="9730" max="9730" width="18.42578125" style="52" customWidth="1"/>
    <col min="9731" max="9731" width="28.42578125" style="52" customWidth="1"/>
    <col min="9732" max="9983" width="9.140625" style="52"/>
    <col min="9984" max="9984" width="14.42578125" style="52" customWidth="1"/>
    <col min="9985" max="9985" width="61.42578125" style="52" customWidth="1"/>
    <col min="9986" max="9986" width="18.42578125" style="52" customWidth="1"/>
    <col min="9987" max="9987" width="28.42578125" style="52" customWidth="1"/>
    <col min="9988" max="10239" width="9.140625" style="52"/>
    <col min="10240" max="10240" width="14.42578125" style="52" customWidth="1"/>
    <col min="10241" max="10241" width="61.42578125" style="52" customWidth="1"/>
    <col min="10242" max="10242" width="18.42578125" style="52" customWidth="1"/>
    <col min="10243" max="10243" width="28.42578125" style="52" customWidth="1"/>
    <col min="10244" max="10495" width="9.140625" style="52"/>
    <col min="10496" max="10496" width="14.42578125" style="52" customWidth="1"/>
    <col min="10497" max="10497" width="61.42578125" style="52" customWidth="1"/>
    <col min="10498" max="10498" width="18.42578125" style="52" customWidth="1"/>
    <col min="10499" max="10499" width="28.42578125" style="52" customWidth="1"/>
    <col min="10500" max="10751" width="9.140625" style="52"/>
    <col min="10752" max="10752" width="14.42578125" style="52" customWidth="1"/>
    <col min="10753" max="10753" width="61.42578125" style="52" customWidth="1"/>
    <col min="10754" max="10754" width="18.42578125" style="52" customWidth="1"/>
    <col min="10755" max="10755" width="28.42578125" style="52" customWidth="1"/>
    <col min="10756" max="11007" width="9.140625" style="52"/>
    <col min="11008" max="11008" width="14.42578125" style="52" customWidth="1"/>
    <col min="11009" max="11009" width="61.42578125" style="52" customWidth="1"/>
    <col min="11010" max="11010" width="18.42578125" style="52" customWidth="1"/>
    <col min="11011" max="11011" width="28.42578125" style="52" customWidth="1"/>
    <col min="11012" max="11263" width="9.140625" style="52"/>
    <col min="11264" max="11264" width="14.42578125" style="52" customWidth="1"/>
    <col min="11265" max="11265" width="61.42578125" style="52" customWidth="1"/>
    <col min="11266" max="11266" width="18.42578125" style="52" customWidth="1"/>
    <col min="11267" max="11267" width="28.42578125" style="52" customWidth="1"/>
    <col min="11268" max="11519" width="9.140625" style="52"/>
    <col min="11520" max="11520" width="14.42578125" style="52" customWidth="1"/>
    <col min="11521" max="11521" width="61.42578125" style="52" customWidth="1"/>
    <col min="11522" max="11522" width="18.42578125" style="52" customWidth="1"/>
    <col min="11523" max="11523" width="28.42578125" style="52" customWidth="1"/>
    <col min="11524" max="11775" width="9.140625" style="52"/>
    <col min="11776" max="11776" width="14.42578125" style="52" customWidth="1"/>
    <col min="11777" max="11777" width="61.42578125" style="52" customWidth="1"/>
    <col min="11778" max="11778" width="18.42578125" style="52" customWidth="1"/>
    <col min="11779" max="11779" width="28.42578125" style="52" customWidth="1"/>
    <col min="11780" max="12031" width="9.140625" style="52"/>
    <col min="12032" max="12032" width="14.42578125" style="52" customWidth="1"/>
    <col min="12033" max="12033" width="61.42578125" style="52" customWidth="1"/>
    <col min="12034" max="12034" width="18.42578125" style="52" customWidth="1"/>
    <col min="12035" max="12035" width="28.42578125" style="52" customWidth="1"/>
    <col min="12036" max="12287" width="9.140625" style="52"/>
    <col min="12288" max="12288" width="14.42578125" style="52" customWidth="1"/>
    <col min="12289" max="12289" width="61.42578125" style="52" customWidth="1"/>
    <col min="12290" max="12290" width="18.42578125" style="52" customWidth="1"/>
    <col min="12291" max="12291" width="28.42578125" style="52" customWidth="1"/>
    <col min="12292" max="12543" width="9.140625" style="52"/>
    <col min="12544" max="12544" width="14.42578125" style="52" customWidth="1"/>
    <col min="12545" max="12545" width="61.42578125" style="52" customWidth="1"/>
    <col min="12546" max="12546" width="18.42578125" style="52" customWidth="1"/>
    <col min="12547" max="12547" width="28.42578125" style="52" customWidth="1"/>
    <col min="12548" max="12799" width="9.140625" style="52"/>
    <col min="12800" max="12800" width="14.42578125" style="52" customWidth="1"/>
    <col min="12801" max="12801" width="61.42578125" style="52" customWidth="1"/>
    <col min="12802" max="12802" width="18.42578125" style="52" customWidth="1"/>
    <col min="12803" max="12803" width="28.42578125" style="52" customWidth="1"/>
    <col min="12804" max="13055" width="9.140625" style="52"/>
    <col min="13056" max="13056" width="14.42578125" style="52" customWidth="1"/>
    <col min="13057" max="13057" width="61.42578125" style="52" customWidth="1"/>
    <col min="13058" max="13058" width="18.42578125" style="52" customWidth="1"/>
    <col min="13059" max="13059" width="28.42578125" style="52" customWidth="1"/>
    <col min="13060" max="13311" width="9.140625" style="52"/>
    <col min="13312" max="13312" width="14.42578125" style="52" customWidth="1"/>
    <col min="13313" max="13313" width="61.42578125" style="52" customWidth="1"/>
    <col min="13314" max="13314" width="18.42578125" style="52" customWidth="1"/>
    <col min="13315" max="13315" width="28.42578125" style="52" customWidth="1"/>
    <col min="13316" max="13567" width="9.140625" style="52"/>
    <col min="13568" max="13568" width="14.42578125" style="52" customWidth="1"/>
    <col min="13569" max="13569" width="61.42578125" style="52" customWidth="1"/>
    <col min="13570" max="13570" width="18.42578125" style="52" customWidth="1"/>
    <col min="13571" max="13571" width="28.42578125" style="52" customWidth="1"/>
    <col min="13572" max="13823" width="9.140625" style="52"/>
    <col min="13824" max="13824" width="14.42578125" style="52" customWidth="1"/>
    <col min="13825" max="13825" width="61.42578125" style="52" customWidth="1"/>
    <col min="13826" max="13826" width="18.42578125" style="52" customWidth="1"/>
    <col min="13827" max="13827" width="28.42578125" style="52" customWidth="1"/>
    <col min="13828" max="14079" width="9.140625" style="52"/>
    <col min="14080" max="14080" width="14.42578125" style="52" customWidth="1"/>
    <col min="14081" max="14081" width="61.42578125" style="52" customWidth="1"/>
    <col min="14082" max="14082" width="18.42578125" style="52" customWidth="1"/>
    <col min="14083" max="14083" width="28.42578125" style="52" customWidth="1"/>
    <col min="14084" max="14335" width="9.140625" style="52"/>
    <col min="14336" max="14336" width="14.42578125" style="52" customWidth="1"/>
    <col min="14337" max="14337" width="61.42578125" style="52" customWidth="1"/>
    <col min="14338" max="14338" width="18.42578125" style="52" customWidth="1"/>
    <col min="14339" max="14339" width="28.42578125" style="52" customWidth="1"/>
    <col min="14340" max="14591" width="9.140625" style="52"/>
    <col min="14592" max="14592" width="14.42578125" style="52" customWidth="1"/>
    <col min="14593" max="14593" width="61.42578125" style="52" customWidth="1"/>
    <col min="14594" max="14594" width="18.42578125" style="52" customWidth="1"/>
    <col min="14595" max="14595" width="28.42578125" style="52" customWidth="1"/>
    <col min="14596" max="14847" width="9.140625" style="52"/>
    <col min="14848" max="14848" width="14.42578125" style="52" customWidth="1"/>
    <col min="14849" max="14849" width="61.42578125" style="52" customWidth="1"/>
    <col min="14850" max="14850" width="18.42578125" style="52" customWidth="1"/>
    <col min="14851" max="14851" width="28.42578125" style="52" customWidth="1"/>
    <col min="14852" max="15103" width="9.140625" style="52"/>
    <col min="15104" max="15104" width="14.42578125" style="52" customWidth="1"/>
    <col min="15105" max="15105" width="61.42578125" style="52" customWidth="1"/>
    <col min="15106" max="15106" width="18.42578125" style="52" customWidth="1"/>
    <col min="15107" max="15107" width="28.42578125" style="52" customWidth="1"/>
    <col min="15108" max="15359" width="9.140625" style="52"/>
    <col min="15360" max="15360" width="14.42578125" style="52" customWidth="1"/>
    <col min="15361" max="15361" width="61.42578125" style="52" customWidth="1"/>
    <col min="15362" max="15362" width="18.42578125" style="52" customWidth="1"/>
    <col min="15363" max="15363" width="28.42578125" style="52" customWidth="1"/>
    <col min="15364" max="15615" width="9.140625" style="52"/>
    <col min="15616" max="15616" width="14.42578125" style="52" customWidth="1"/>
    <col min="15617" max="15617" width="61.42578125" style="52" customWidth="1"/>
    <col min="15618" max="15618" width="18.42578125" style="52" customWidth="1"/>
    <col min="15619" max="15619" width="28.42578125" style="52" customWidth="1"/>
    <col min="15620" max="15871" width="9.140625" style="52"/>
    <col min="15872" max="15872" width="14.42578125" style="52" customWidth="1"/>
    <col min="15873" max="15873" width="61.42578125" style="52" customWidth="1"/>
    <col min="15874" max="15874" width="18.42578125" style="52" customWidth="1"/>
    <col min="15875" max="15875" width="28.42578125" style="52" customWidth="1"/>
    <col min="15876" max="16127" width="9.140625" style="52"/>
    <col min="16128" max="16128" width="14.42578125" style="52" customWidth="1"/>
    <col min="16129" max="16129" width="61.42578125" style="52" customWidth="1"/>
    <col min="16130" max="16130" width="18.42578125" style="52" customWidth="1"/>
    <col min="16131" max="16131" width="28.42578125" style="52" customWidth="1"/>
    <col min="16132" max="16384" width="9.140625" style="52"/>
  </cols>
  <sheetData>
    <row r="1" spans="1:16133" s="53" customFormat="1" ht="96" customHeight="1" x14ac:dyDescent="0.25">
      <c r="A1" s="51"/>
      <c r="C1" s="652" t="s">
        <v>1015</v>
      </c>
      <c r="D1" s="6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2"/>
      <c r="JZ1" s="52"/>
      <c r="KA1" s="52"/>
      <c r="KB1" s="52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2"/>
      <c r="KP1" s="52"/>
      <c r="KQ1" s="52"/>
      <c r="KR1" s="52"/>
      <c r="KS1" s="52"/>
      <c r="KT1" s="52"/>
      <c r="KU1" s="52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52"/>
      <c r="LP1" s="52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2"/>
      <c r="MD1" s="52"/>
      <c r="ME1" s="52"/>
      <c r="MF1" s="52"/>
      <c r="MG1" s="52"/>
      <c r="MH1" s="52"/>
      <c r="MI1" s="52"/>
      <c r="MJ1" s="52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52"/>
      <c r="NO1" s="52"/>
      <c r="NP1" s="52"/>
      <c r="NQ1" s="52"/>
      <c r="NR1" s="52"/>
      <c r="NS1" s="52"/>
      <c r="NT1" s="52"/>
      <c r="NU1" s="52"/>
      <c r="NV1" s="52"/>
      <c r="NW1" s="52"/>
      <c r="NX1" s="52"/>
      <c r="NY1" s="52"/>
      <c r="NZ1" s="52"/>
      <c r="OA1" s="52"/>
      <c r="OB1" s="52"/>
      <c r="OC1" s="52"/>
      <c r="OD1" s="52"/>
      <c r="OE1" s="52"/>
      <c r="OF1" s="52"/>
      <c r="OG1" s="52"/>
      <c r="OH1" s="52"/>
      <c r="OI1" s="52"/>
      <c r="OJ1" s="52"/>
      <c r="OK1" s="52"/>
      <c r="OL1" s="52"/>
      <c r="OM1" s="52"/>
      <c r="ON1" s="52"/>
      <c r="OO1" s="52"/>
      <c r="OP1" s="52"/>
      <c r="OQ1" s="52"/>
      <c r="OR1" s="52"/>
      <c r="OS1" s="52"/>
      <c r="OT1" s="52"/>
      <c r="OU1" s="52"/>
      <c r="OV1" s="52"/>
      <c r="OW1" s="52"/>
      <c r="OX1" s="52"/>
      <c r="OY1" s="52"/>
      <c r="OZ1" s="52"/>
      <c r="PA1" s="52"/>
      <c r="PB1" s="52"/>
      <c r="PC1" s="52"/>
      <c r="PD1" s="52"/>
      <c r="PE1" s="52"/>
      <c r="PF1" s="52"/>
      <c r="PG1" s="52"/>
      <c r="PH1" s="52"/>
      <c r="PI1" s="52"/>
      <c r="PJ1" s="52"/>
      <c r="PK1" s="52"/>
      <c r="PL1" s="52"/>
      <c r="PM1" s="52"/>
      <c r="PN1" s="52"/>
      <c r="PO1" s="52"/>
      <c r="PP1" s="52"/>
      <c r="PQ1" s="52"/>
      <c r="PR1" s="52"/>
      <c r="PS1" s="52"/>
      <c r="PT1" s="52"/>
      <c r="PU1" s="52"/>
      <c r="PV1" s="52"/>
      <c r="PW1" s="52"/>
      <c r="PX1" s="52"/>
      <c r="PY1" s="52"/>
      <c r="PZ1" s="52"/>
      <c r="QA1" s="52"/>
      <c r="QB1" s="52"/>
      <c r="QC1" s="52"/>
      <c r="QD1" s="52"/>
      <c r="QE1" s="52"/>
      <c r="QF1" s="52"/>
      <c r="QG1" s="52"/>
      <c r="QH1" s="52"/>
      <c r="QI1" s="52"/>
      <c r="QJ1" s="52"/>
      <c r="QK1" s="52"/>
      <c r="QL1" s="52"/>
      <c r="QM1" s="52"/>
      <c r="QN1" s="52"/>
      <c r="QO1" s="52"/>
      <c r="QP1" s="52"/>
      <c r="QQ1" s="52"/>
      <c r="QR1" s="52"/>
      <c r="QS1" s="52"/>
      <c r="QT1" s="52"/>
      <c r="QU1" s="52"/>
      <c r="QV1" s="52"/>
      <c r="QW1" s="52"/>
      <c r="QX1" s="52"/>
      <c r="QY1" s="52"/>
      <c r="QZ1" s="52"/>
      <c r="RA1" s="52"/>
      <c r="RB1" s="52"/>
      <c r="RC1" s="52"/>
      <c r="RD1" s="52"/>
      <c r="RE1" s="52"/>
      <c r="RF1" s="52"/>
      <c r="RG1" s="52"/>
      <c r="RH1" s="52"/>
      <c r="RI1" s="52"/>
      <c r="RJ1" s="52"/>
      <c r="RK1" s="52"/>
      <c r="RL1" s="52"/>
      <c r="RM1" s="52"/>
      <c r="RN1" s="52"/>
      <c r="RO1" s="52"/>
      <c r="RP1" s="52"/>
      <c r="RQ1" s="52"/>
      <c r="RR1" s="52"/>
      <c r="RS1" s="52"/>
      <c r="RT1" s="52"/>
      <c r="RU1" s="52"/>
      <c r="RV1" s="52"/>
      <c r="RW1" s="52"/>
      <c r="RX1" s="52"/>
      <c r="RY1" s="52"/>
      <c r="RZ1" s="52"/>
      <c r="SA1" s="52"/>
      <c r="SB1" s="52"/>
      <c r="SC1" s="52"/>
      <c r="SD1" s="52"/>
      <c r="SE1" s="52"/>
      <c r="SF1" s="52"/>
      <c r="SG1" s="52"/>
      <c r="SH1" s="52"/>
      <c r="SI1" s="52"/>
      <c r="SJ1" s="52"/>
      <c r="SK1" s="52"/>
      <c r="SL1" s="52"/>
      <c r="SM1" s="52"/>
      <c r="SN1" s="52"/>
      <c r="SO1" s="52"/>
      <c r="SP1" s="52"/>
      <c r="SQ1" s="52"/>
      <c r="SR1" s="52"/>
      <c r="SS1" s="52"/>
      <c r="ST1" s="52"/>
      <c r="SU1" s="52"/>
      <c r="SV1" s="52"/>
      <c r="SW1" s="52"/>
      <c r="SX1" s="52"/>
      <c r="SY1" s="52"/>
      <c r="SZ1" s="52"/>
      <c r="TA1" s="52"/>
      <c r="TB1" s="52"/>
      <c r="TC1" s="52"/>
      <c r="TD1" s="52"/>
      <c r="TE1" s="52"/>
      <c r="TF1" s="52"/>
      <c r="TG1" s="52"/>
      <c r="TH1" s="52"/>
      <c r="TI1" s="52"/>
      <c r="TJ1" s="52"/>
      <c r="TK1" s="52"/>
      <c r="TL1" s="52"/>
      <c r="TM1" s="52"/>
      <c r="TN1" s="52"/>
      <c r="TO1" s="52"/>
      <c r="TP1" s="52"/>
      <c r="TQ1" s="52"/>
      <c r="TR1" s="52"/>
      <c r="TS1" s="52"/>
      <c r="TT1" s="52"/>
      <c r="TU1" s="52"/>
      <c r="TV1" s="52"/>
      <c r="TW1" s="52"/>
      <c r="TX1" s="52"/>
      <c r="TY1" s="52"/>
      <c r="TZ1" s="52"/>
      <c r="UA1" s="52"/>
      <c r="UB1" s="52"/>
      <c r="UC1" s="52"/>
      <c r="UD1" s="52"/>
      <c r="UE1" s="52"/>
      <c r="UF1" s="52"/>
      <c r="UG1" s="52"/>
      <c r="UH1" s="52"/>
      <c r="UI1" s="52"/>
      <c r="UJ1" s="52"/>
      <c r="UK1" s="52"/>
      <c r="UL1" s="52"/>
      <c r="UM1" s="52"/>
      <c r="UN1" s="52"/>
      <c r="UO1" s="52"/>
      <c r="UP1" s="52"/>
      <c r="UQ1" s="52"/>
      <c r="UR1" s="52"/>
      <c r="US1" s="52"/>
      <c r="UT1" s="52"/>
      <c r="UU1" s="52"/>
      <c r="UV1" s="52"/>
      <c r="UW1" s="52"/>
      <c r="UX1" s="52"/>
      <c r="UY1" s="52"/>
      <c r="UZ1" s="52"/>
      <c r="VA1" s="52"/>
      <c r="VB1" s="52"/>
      <c r="VC1" s="52"/>
      <c r="VD1" s="52"/>
      <c r="VE1" s="52"/>
      <c r="VF1" s="52"/>
      <c r="VG1" s="52"/>
      <c r="VH1" s="52"/>
      <c r="VI1" s="52"/>
      <c r="VJ1" s="52"/>
      <c r="VK1" s="52"/>
      <c r="VL1" s="52"/>
      <c r="VM1" s="52"/>
      <c r="VN1" s="52"/>
      <c r="VO1" s="52"/>
      <c r="VP1" s="52"/>
      <c r="VQ1" s="52"/>
      <c r="VR1" s="52"/>
      <c r="VS1" s="52"/>
      <c r="VT1" s="52"/>
      <c r="VU1" s="52"/>
      <c r="VV1" s="52"/>
      <c r="VW1" s="52"/>
      <c r="VX1" s="52"/>
      <c r="VY1" s="52"/>
      <c r="VZ1" s="52"/>
      <c r="WA1" s="52"/>
      <c r="WB1" s="52"/>
      <c r="WC1" s="52"/>
      <c r="WD1" s="52"/>
      <c r="WE1" s="52"/>
      <c r="WF1" s="52"/>
      <c r="WG1" s="52"/>
      <c r="WH1" s="52"/>
      <c r="WI1" s="52"/>
      <c r="WJ1" s="52"/>
      <c r="WK1" s="52"/>
      <c r="WL1" s="52"/>
      <c r="WM1" s="52"/>
      <c r="WN1" s="52"/>
      <c r="WO1" s="52"/>
      <c r="WP1" s="52"/>
      <c r="WQ1" s="52"/>
      <c r="WR1" s="52"/>
      <c r="WS1" s="52"/>
      <c r="WT1" s="52"/>
      <c r="WU1" s="52"/>
      <c r="WV1" s="52"/>
      <c r="WW1" s="52"/>
      <c r="WX1" s="52"/>
      <c r="WY1" s="52"/>
      <c r="WZ1" s="52"/>
      <c r="XA1" s="52"/>
      <c r="XB1" s="52"/>
      <c r="XC1" s="52"/>
      <c r="XD1" s="52"/>
      <c r="XE1" s="52"/>
      <c r="XF1" s="52"/>
      <c r="XG1" s="52"/>
      <c r="XH1" s="52"/>
      <c r="XI1" s="52"/>
      <c r="XJ1" s="52"/>
      <c r="XK1" s="52"/>
      <c r="XL1" s="52"/>
      <c r="XM1" s="52"/>
      <c r="XN1" s="52"/>
      <c r="XO1" s="52"/>
      <c r="XP1" s="52"/>
      <c r="XQ1" s="52"/>
      <c r="XR1" s="52"/>
      <c r="XS1" s="52"/>
      <c r="XT1" s="52"/>
      <c r="XU1" s="52"/>
      <c r="XV1" s="52"/>
      <c r="XW1" s="52"/>
      <c r="XX1" s="52"/>
      <c r="XY1" s="52"/>
      <c r="XZ1" s="52"/>
      <c r="YA1" s="52"/>
      <c r="YB1" s="52"/>
      <c r="YC1" s="52"/>
      <c r="YD1" s="52"/>
      <c r="YE1" s="52"/>
      <c r="YF1" s="52"/>
      <c r="YG1" s="52"/>
      <c r="YH1" s="52"/>
      <c r="YI1" s="52"/>
      <c r="YJ1" s="52"/>
      <c r="YK1" s="52"/>
      <c r="YL1" s="52"/>
      <c r="YM1" s="52"/>
      <c r="YN1" s="52"/>
      <c r="YO1" s="52"/>
      <c r="YP1" s="52"/>
      <c r="YQ1" s="52"/>
      <c r="YR1" s="52"/>
      <c r="YS1" s="52"/>
      <c r="YT1" s="52"/>
      <c r="YU1" s="52"/>
      <c r="YV1" s="52"/>
      <c r="YW1" s="52"/>
      <c r="YX1" s="52"/>
      <c r="YY1" s="52"/>
      <c r="YZ1" s="52"/>
      <c r="ZA1" s="52"/>
      <c r="ZB1" s="52"/>
      <c r="ZC1" s="52"/>
      <c r="ZD1" s="52"/>
      <c r="ZE1" s="52"/>
      <c r="ZF1" s="52"/>
      <c r="ZG1" s="52"/>
      <c r="ZH1" s="52"/>
      <c r="ZI1" s="52"/>
      <c r="ZJ1" s="52"/>
      <c r="ZK1" s="52"/>
      <c r="ZL1" s="52"/>
      <c r="ZM1" s="52"/>
      <c r="ZN1" s="52"/>
      <c r="ZO1" s="52"/>
      <c r="ZP1" s="52"/>
      <c r="ZQ1" s="52"/>
      <c r="ZR1" s="52"/>
      <c r="ZS1" s="52"/>
      <c r="ZT1" s="52"/>
      <c r="ZU1" s="52"/>
      <c r="ZV1" s="52"/>
      <c r="ZW1" s="52"/>
      <c r="ZX1" s="52"/>
      <c r="ZY1" s="52"/>
      <c r="ZZ1" s="52"/>
      <c r="AAA1" s="52"/>
      <c r="AAB1" s="52"/>
      <c r="AAC1" s="52"/>
      <c r="AAD1" s="52"/>
      <c r="AAE1" s="52"/>
      <c r="AAF1" s="52"/>
      <c r="AAG1" s="52"/>
      <c r="AAH1" s="52"/>
      <c r="AAI1" s="52"/>
      <c r="AAJ1" s="52"/>
      <c r="AAK1" s="52"/>
      <c r="AAL1" s="52"/>
      <c r="AAM1" s="52"/>
      <c r="AAN1" s="52"/>
      <c r="AAO1" s="52"/>
      <c r="AAP1" s="52"/>
      <c r="AAQ1" s="52"/>
      <c r="AAR1" s="52"/>
      <c r="AAS1" s="52"/>
      <c r="AAT1" s="52"/>
      <c r="AAU1" s="52"/>
      <c r="AAV1" s="52"/>
      <c r="AAW1" s="52"/>
      <c r="AAX1" s="52"/>
      <c r="AAY1" s="52"/>
      <c r="AAZ1" s="52"/>
      <c r="ABA1" s="52"/>
      <c r="ABB1" s="52"/>
      <c r="ABC1" s="52"/>
      <c r="ABD1" s="52"/>
      <c r="ABE1" s="52"/>
      <c r="ABF1" s="52"/>
      <c r="ABG1" s="52"/>
      <c r="ABH1" s="52"/>
      <c r="ABI1" s="52"/>
      <c r="ABJ1" s="52"/>
      <c r="ABK1" s="52"/>
      <c r="ABL1" s="52"/>
      <c r="ABM1" s="52"/>
      <c r="ABN1" s="52"/>
      <c r="ABO1" s="52"/>
      <c r="ABP1" s="52"/>
      <c r="ABQ1" s="52"/>
      <c r="ABR1" s="52"/>
      <c r="ABS1" s="52"/>
      <c r="ABT1" s="52"/>
      <c r="ABU1" s="52"/>
      <c r="ABV1" s="52"/>
      <c r="ABW1" s="52"/>
      <c r="ABX1" s="52"/>
      <c r="ABY1" s="52"/>
      <c r="ABZ1" s="52"/>
      <c r="ACA1" s="52"/>
      <c r="ACB1" s="52"/>
      <c r="ACC1" s="52"/>
      <c r="ACD1" s="52"/>
      <c r="ACE1" s="52"/>
      <c r="ACF1" s="52"/>
      <c r="ACG1" s="52"/>
      <c r="ACH1" s="52"/>
      <c r="ACI1" s="52"/>
      <c r="ACJ1" s="52"/>
      <c r="ACK1" s="52"/>
      <c r="ACL1" s="52"/>
      <c r="ACM1" s="52"/>
      <c r="ACN1" s="52"/>
      <c r="ACO1" s="52"/>
      <c r="ACP1" s="52"/>
      <c r="ACQ1" s="52"/>
      <c r="ACR1" s="52"/>
      <c r="ACS1" s="52"/>
      <c r="ACT1" s="52"/>
      <c r="ACU1" s="52"/>
      <c r="ACV1" s="52"/>
      <c r="ACW1" s="52"/>
      <c r="ACX1" s="52"/>
      <c r="ACY1" s="52"/>
      <c r="ACZ1" s="52"/>
      <c r="ADA1" s="52"/>
      <c r="ADB1" s="52"/>
      <c r="ADC1" s="52"/>
      <c r="ADD1" s="52"/>
      <c r="ADE1" s="52"/>
      <c r="ADF1" s="52"/>
      <c r="ADG1" s="52"/>
      <c r="ADH1" s="52"/>
      <c r="ADI1" s="52"/>
      <c r="ADJ1" s="52"/>
      <c r="ADK1" s="52"/>
      <c r="ADL1" s="52"/>
      <c r="ADM1" s="52"/>
      <c r="ADN1" s="52"/>
      <c r="ADO1" s="52"/>
      <c r="ADP1" s="52"/>
      <c r="ADQ1" s="52"/>
      <c r="ADR1" s="52"/>
      <c r="ADS1" s="52"/>
      <c r="ADT1" s="52"/>
      <c r="ADU1" s="52"/>
      <c r="ADV1" s="52"/>
      <c r="ADW1" s="52"/>
      <c r="ADX1" s="52"/>
      <c r="ADY1" s="52"/>
      <c r="ADZ1" s="52"/>
      <c r="AEA1" s="52"/>
      <c r="AEB1" s="52"/>
      <c r="AEC1" s="52"/>
      <c r="AED1" s="52"/>
      <c r="AEE1" s="52"/>
      <c r="AEF1" s="52"/>
      <c r="AEG1" s="52"/>
      <c r="AEH1" s="52"/>
      <c r="AEI1" s="52"/>
      <c r="AEJ1" s="52"/>
      <c r="AEK1" s="52"/>
      <c r="AEL1" s="52"/>
      <c r="AEM1" s="52"/>
      <c r="AEN1" s="52"/>
      <c r="AEO1" s="52"/>
      <c r="AEP1" s="52"/>
      <c r="AEQ1" s="52"/>
      <c r="AER1" s="52"/>
      <c r="AES1" s="52"/>
      <c r="AET1" s="52"/>
      <c r="AEU1" s="52"/>
      <c r="AEV1" s="52"/>
      <c r="AEW1" s="52"/>
      <c r="AEX1" s="52"/>
      <c r="AEY1" s="52"/>
      <c r="AEZ1" s="52"/>
      <c r="AFA1" s="52"/>
      <c r="AFB1" s="52"/>
      <c r="AFC1" s="52"/>
      <c r="AFD1" s="52"/>
      <c r="AFE1" s="52"/>
      <c r="AFF1" s="52"/>
      <c r="AFG1" s="52"/>
      <c r="AFH1" s="52"/>
      <c r="AFI1" s="52"/>
      <c r="AFJ1" s="52"/>
      <c r="AFK1" s="52"/>
      <c r="AFL1" s="52"/>
      <c r="AFM1" s="52"/>
      <c r="AFN1" s="52"/>
      <c r="AFO1" s="52"/>
      <c r="AFP1" s="52"/>
      <c r="AFQ1" s="52"/>
      <c r="AFR1" s="52"/>
      <c r="AFS1" s="52"/>
      <c r="AFT1" s="52"/>
      <c r="AFU1" s="52"/>
      <c r="AFV1" s="52"/>
      <c r="AFW1" s="52"/>
      <c r="AFX1" s="52"/>
      <c r="AFY1" s="52"/>
      <c r="AFZ1" s="52"/>
      <c r="AGA1" s="52"/>
      <c r="AGB1" s="52"/>
      <c r="AGC1" s="52"/>
      <c r="AGD1" s="52"/>
      <c r="AGE1" s="52"/>
      <c r="AGF1" s="52"/>
      <c r="AGG1" s="52"/>
      <c r="AGH1" s="52"/>
      <c r="AGI1" s="52"/>
      <c r="AGJ1" s="52"/>
      <c r="AGK1" s="52"/>
      <c r="AGL1" s="52"/>
      <c r="AGM1" s="52"/>
      <c r="AGN1" s="52"/>
      <c r="AGO1" s="52"/>
      <c r="AGP1" s="52"/>
      <c r="AGQ1" s="52"/>
      <c r="AGR1" s="52"/>
      <c r="AGS1" s="52"/>
      <c r="AGT1" s="52"/>
      <c r="AGU1" s="52"/>
      <c r="AGV1" s="52"/>
      <c r="AGW1" s="52"/>
      <c r="AGX1" s="52"/>
      <c r="AGY1" s="52"/>
      <c r="AGZ1" s="52"/>
      <c r="AHA1" s="52"/>
      <c r="AHB1" s="52"/>
      <c r="AHC1" s="52"/>
      <c r="AHD1" s="52"/>
      <c r="AHE1" s="52"/>
      <c r="AHF1" s="52"/>
      <c r="AHG1" s="52"/>
      <c r="AHH1" s="52"/>
      <c r="AHI1" s="52"/>
      <c r="AHJ1" s="52"/>
      <c r="AHK1" s="52"/>
      <c r="AHL1" s="52"/>
      <c r="AHM1" s="52"/>
      <c r="AHN1" s="52"/>
      <c r="AHO1" s="52"/>
      <c r="AHP1" s="52"/>
      <c r="AHQ1" s="52"/>
      <c r="AHR1" s="52"/>
      <c r="AHS1" s="52"/>
      <c r="AHT1" s="52"/>
      <c r="AHU1" s="52"/>
      <c r="AHV1" s="52"/>
      <c r="AHW1" s="52"/>
      <c r="AHX1" s="52"/>
      <c r="AHY1" s="52"/>
      <c r="AHZ1" s="52"/>
      <c r="AIA1" s="52"/>
      <c r="AIB1" s="52"/>
      <c r="AIC1" s="52"/>
      <c r="AID1" s="52"/>
      <c r="AIE1" s="52"/>
      <c r="AIF1" s="52"/>
      <c r="AIG1" s="52"/>
      <c r="AIH1" s="52"/>
      <c r="AII1" s="52"/>
      <c r="AIJ1" s="52"/>
      <c r="AIK1" s="52"/>
      <c r="AIL1" s="52"/>
      <c r="AIM1" s="52"/>
      <c r="AIN1" s="52"/>
      <c r="AIO1" s="52"/>
      <c r="AIP1" s="52"/>
      <c r="AIQ1" s="52"/>
      <c r="AIR1" s="52"/>
      <c r="AIS1" s="52"/>
      <c r="AIT1" s="52"/>
      <c r="AIU1" s="52"/>
      <c r="AIV1" s="52"/>
      <c r="AIW1" s="52"/>
      <c r="AIX1" s="52"/>
      <c r="AIY1" s="52"/>
      <c r="AIZ1" s="52"/>
      <c r="AJA1" s="52"/>
      <c r="AJB1" s="52"/>
      <c r="AJC1" s="52"/>
      <c r="AJD1" s="52"/>
      <c r="AJE1" s="52"/>
      <c r="AJF1" s="52"/>
      <c r="AJG1" s="52"/>
      <c r="AJH1" s="52"/>
      <c r="AJI1" s="52"/>
      <c r="AJJ1" s="52"/>
      <c r="AJK1" s="52"/>
      <c r="AJL1" s="52"/>
      <c r="AJM1" s="52"/>
      <c r="AJN1" s="52"/>
      <c r="AJO1" s="52"/>
      <c r="AJP1" s="52"/>
      <c r="AJQ1" s="52"/>
      <c r="AJR1" s="52"/>
      <c r="AJS1" s="52"/>
      <c r="AJT1" s="52"/>
      <c r="AJU1" s="52"/>
      <c r="AJV1" s="52"/>
      <c r="AJW1" s="52"/>
      <c r="AJX1" s="52"/>
      <c r="AJY1" s="52"/>
      <c r="AJZ1" s="52"/>
      <c r="AKA1" s="52"/>
      <c r="AKB1" s="52"/>
      <c r="AKC1" s="52"/>
      <c r="AKD1" s="52"/>
      <c r="AKE1" s="52"/>
      <c r="AKF1" s="52"/>
      <c r="AKG1" s="52"/>
      <c r="AKH1" s="52"/>
      <c r="AKI1" s="52"/>
      <c r="AKJ1" s="52"/>
      <c r="AKK1" s="52"/>
      <c r="AKL1" s="52"/>
      <c r="AKM1" s="52"/>
      <c r="AKN1" s="52"/>
      <c r="AKO1" s="52"/>
      <c r="AKP1" s="52"/>
      <c r="AKQ1" s="52"/>
      <c r="AKR1" s="52"/>
      <c r="AKS1" s="52"/>
      <c r="AKT1" s="52"/>
      <c r="AKU1" s="52"/>
      <c r="AKV1" s="52"/>
      <c r="AKW1" s="52"/>
      <c r="AKX1" s="52"/>
      <c r="AKY1" s="52"/>
      <c r="AKZ1" s="52"/>
      <c r="ALA1" s="52"/>
      <c r="ALB1" s="52"/>
      <c r="ALC1" s="52"/>
      <c r="ALD1" s="52"/>
      <c r="ALE1" s="52"/>
      <c r="ALF1" s="52"/>
      <c r="ALG1" s="52"/>
      <c r="ALH1" s="52"/>
      <c r="ALI1" s="52"/>
      <c r="ALJ1" s="52"/>
      <c r="ALK1" s="52"/>
      <c r="ALL1" s="52"/>
      <c r="ALM1" s="52"/>
      <c r="ALN1" s="52"/>
      <c r="ALO1" s="52"/>
      <c r="ALP1" s="52"/>
      <c r="ALQ1" s="52"/>
      <c r="ALR1" s="52"/>
      <c r="ALS1" s="52"/>
      <c r="ALT1" s="52"/>
      <c r="ALU1" s="52"/>
      <c r="ALV1" s="52"/>
      <c r="ALW1" s="52"/>
      <c r="ALX1" s="52"/>
      <c r="ALY1" s="52"/>
      <c r="ALZ1" s="52"/>
      <c r="AMA1" s="52"/>
      <c r="AMB1" s="52"/>
      <c r="AMC1" s="52"/>
      <c r="AMD1" s="52"/>
      <c r="AME1" s="52"/>
      <c r="AMF1" s="52"/>
      <c r="AMG1" s="52"/>
      <c r="AMH1" s="52"/>
      <c r="AMI1" s="52"/>
      <c r="AMJ1" s="52"/>
      <c r="AMK1" s="52"/>
      <c r="AML1" s="52"/>
      <c r="AMM1" s="52"/>
      <c r="AMN1" s="52"/>
      <c r="AMO1" s="52"/>
      <c r="AMP1" s="52"/>
      <c r="AMQ1" s="52"/>
      <c r="AMR1" s="52"/>
      <c r="AMS1" s="52"/>
      <c r="AMT1" s="52"/>
      <c r="AMU1" s="52"/>
      <c r="AMV1" s="52"/>
      <c r="AMW1" s="52"/>
      <c r="AMX1" s="52"/>
      <c r="AMY1" s="52"/>
      <c r="AMZ1" s="52"/>
      <c r="ANA1" s="52"/>
      <c r="ANB1" s="52"/>
      <c r="ANC1" s="52"/>
      <c r="AND1" s="52"/>
      <c r="ANE1" s="52"/>
      <c r="ANF1" s="52"/>
      <c r="ANG1" s="52"/>
      <c r="ANH1" s="52"/>
      <c r="ANI1" s="52"/>
      <c r="ANJ1" s="52"/>
      <c r="ANK1" s="52"/>
      <c r="ANL1" s="52"/>
      <c r="ANM1" s="52"/>
      <c r="ANN1" s="52"/>
      <c r="ANO1" s="52"/>
      <c r="ANP1" s="52"/>
      <c r="ANQ1" s="52"/>
      <c r="ANR1" s="52"/>
      <c r="ANS1" s="52"/>
      <c r="ANT1" s="52"/>
      <c r="ANU1" s="52"/>
      <c r="ANV1" s="52"/>
      <c r="ANW1" s="52"/>
      <c r="ANX1" s="52"/>
      <c r="ANY1" s="52"/>
      <c r="ANZ1" s="52"/>
      <c r="AOA1" s="52"/>
      <c r="AOB1" s="52"/>
      <c r="AOC1" s="52"/>
      <c r="AOD1" s="52"/>
      <c r="AOE1" s="52"/>
      <c r="AOF1" s="52"/>
      <c r="AOG1" s="52"/>
      <c r="AOH1" s="52"/>
      <c r="AOI1" s="52"/>
      <c r="AOJ1" s="52"/>
      <c r="AOK1" s="52"/>
      <c r="AOL1" s="52"/>
      <c r="AOM1" s="52"/>
      <c r="AON1" s="52"/>
      <c r="AOO1" s="52"/>
      <c r="AOP1" s="52"/>
      <c r="AOQ1" s="52"/>
      <c r="AOR1" s="52"/>
      <c r="AOS1" s="52"/>
      <c r="AOT1" s="52"/>
      <c r="AOU1" s="52"/>
      <c r="AOV1" s="52"/>
      <c r="AOW1" s="52"/>
      <c r="AOX1" s="52"/>
      <c r="AOY1" s="52"/>
      <c r="AOZ1" s="52"/>
      <c r="APA1" s="52"/>
      <c r="APB1" s="52"/>
      <c r="APC1" s="52"/>
      <c r="APD1" s="52"/>
      <c r="APE1" s="52"/>
      <c r="APF1" s="52"/>
      <c r="APG1" s="52"/>
      <c r="APH1" s="52"/>
      <c r="API1" s="52"/>
      <c r="APJ1" s="52"/>
      <c r="APK1" s="52"/>
      <c r="APL1" s="52"/>
      <c r="APM1" s="52"/>
      <c r="APN1" s="52"/>
      <c r="APO1" s="52"/>
      <c r="APP1" s="52"/>
      <c r="APQ1" s="52"/>
      <c r="APR1" s="52"/>
      <c r="APS1" s="52"/>
      <c r="APT1" s="52"/>
      <c r="APU1" s="52"/>
      <c r="APV1" s="52"/>
      <c r="APW1" s="52"/>
      <c r="APX1" s="52"/>
      <c r="APY1" s="52"/>
      <c r="APZ1" s="52"/>
      <c r="AQA1" s="52"/>
      <c r="AQB1" s="52"/>
      <c r="AQC1" s="52"/>
      <c r="AQD1" s="52"/>
      <c r="AQE1" s="52"/>
      <c r="AQF1" s="52"/>
      <c r="AQG1" s="52"/>
      <c r="AQH1" s="52"/>
      <c r="AQI1" s="52"/>
      <c r="AQJ1" s="52"/>
      <c r="AQK1" s="52"/>
      <c r="AQL1" s="52"/>
      <c r="AQM1" s="52"/>
      <c r="AQN1" s="52"/>
      <c r="AQO1" s="52"/>
      <c r="AQP1" s="52"/>
      <c r="AQQ1" s="52"/>
      <c r="AQR1" s="52"/>
      <c r="AQS1" s="52"/>
      <c r="AQT1" s="52"/>
      <c r="AQU1" s="52"/>
      <c r="AQV1" s="52"/>
      <c r="AQW1" s="52"/>
      <c r="AQX1" s="52"/>
      <c r="AQY1" s="52"/>
      <c r="AQZ1" s="52"/>
      <c r="ARA1" s="52"/>
      <c r="ARB1" s="52"/>
      <c r="ARC1" s="52"/>
      <c r="ARD1" s="52"/>
      <c r="ARE1" s="52"/>
      <c r="ARF1" s="52"/>
      <c r="ARG1" s="52"/>
      <c r="ARH1" s="52"/>
      <c r="ARI1" s="52"/>
      <c r="ARJ1" s="52"/>
      <c r="ARK1" s="52"/>
      <c r="ARL1" s="52"/>
      <c r="ARM1" s="52"/>
      <c r="ARN1" s="52"/>
      <c r="ARO1" s="52"/>
      <c r="ARP1" s="52"/>
      <c r="ARQ1" s="52"/>
      <c r="ARR1" s="52"/>
      <c r="ARS1" s="52"/>
      <c r="ART1" s="52"/>
      <c r="ARU1" s="52"/>
      <c r="ARV1" s="52"/>
      <c r="ARW1" s="52"/>
      <c r="ARX1" s="52"/>
      <c r="ARY1" s="52"/>
      <c r="ARZ1" s="52"/>
      <c r="ASA1" s="52"/>
      <c r="ASB1" s="52"/>
      <c r="ASC1" s="52"/>
      <c r="ASD1" s="52"/>
      <c r="ASE1" s="52"/>
      <c r="ASF1" s="52"/>
      <c r="ASG1" s="52"/>
      <c r="ASH1" s="52"/>
      <c r="ASI1" s="52"/>
      <c r="ASJ1" s="52"/>
      <c r="ASK1" s="52"/>
      <c r="ASL1" s="52"/>
      <c r="ASM1" s="52"/>
      <c r="ASN1" s="52"/>
      <c r="ASO1" s="52"/>
      <c r="ASP1" s="52"/>
      <c r="ASQ1" s="52"/>
      <c r="ASR1" s="52"/>
      <c r="ASS1" s="52"/>
      <c r="AST1" s="52"/>
      <c r="ASU1" s="52"/>
      <c r="ASV1" s="52"/>
      <c r="ASW1" s="52"/>
      <c r="ASX1" s="52"/>
      <c r="ASY1" s="52"/>
      <c r="ASZ1" s="52"/>
      <c r="ATA1" s="52"/>
      <c r="ATB1" s="52"/>
      <c r="ATC1" s="52"/>
      <c r="ATD1" s="52"/>
      <c r="ATE1" s="52"/>
      <c r="ATF1" s="52"/>
      <c r="ATG1" s="52"/>
      <c r="ATH1" s="52"/>
      <c r="ATI1" s="52"/>
      <c r="ATJ1" s="52"/>
      <c r="ATK1" s="52"/>
      <c r="ATL1" s="52"/>
      <c r="ATM1" s="52"/>
      <c r="ATN1" s="52"/>
      <c r="ATO1" s="52"/>
      <c r="ATP1" s="52"/>
      <c r="ATQ1" s="52"/>
      <c r="ATR1" s="52"/>
      <c r="ATS1" s="52"/>
      <c r="ATT1" s="52"/>
      <c r="ATU1" s="52"/>
      <c r="ATV1" s="52"/>
      <c r="ATW1" s="52"/>
      <c r="ATX1" s="52"/>
      <c r="ATY1" s="52"/>
      <c r="ATZ1" s="52"/>
      <c r="AUA1" s="52"/>
      <c r="AUB1" s="52"/>
      <c r="AUC1" s="52"/>
      <c r="AUD1" s="52"/>
      <c r="AUE1" s="52"/>
      <c r="AUF1" s="52"/>
      <c r="AUG1" s="52"/>
      <c r="AUH1" s="52"/>
      <c r="AUI1" s="52"/>
      <c r="AUJ1" s="52"/>
      <c r="AUK1" s="52"/>
      <c r="AUL1" s="52"/>
      <c r="AUM1" s="52"/>
      <c r="AUN1" s="52"/>
      <c r="AUO1" s="52"/>
      <c r="AUP1" s="52"/>
      <c r="AUQ1" s="52"/>
      <c r="AUR1" s="52"/>
      <c r="AUS1" s="52"/>
      <c r="AUT1" s="52"/>
      <c r="AUU1" s="52"/>
      <c r="AUV1" s="52"/>
      <c r="AUW1" s="52"/>
      <c r="AUX1" s="52"/>
      <c r="AUY1" s="52"/>
      <c r="AUZ1" s="52"/>
      <c r="AVA1" s="52"/>
      <c r="AVB1" s="52"/>
      <c r="AVC1" s="52"/>
      <c r="AVD1" s="52"/>
      <c r="AVE1" s="52"/>
      <c r="AVF1" s="52"/>
      <c r="AVG1" s="52"/>
      <c r="AVH1" s="52"/>
      <c r="AVI1" s="52"/>
      <c r="AVJ1" s="52"/>
      <c r="AVK1" s="52"/>
      <c r="AVL1" s="52"/>
      <c r="AVM1" s="52"/>
      <c r="AVN1" s="52"/>
      <c r="AVO1" s="52"/>
      <c r="AVP1" s="52"/>
      <c r="AVQ1" s="52"/>
      <c r="AVR1" s="52"/>
      <c r="AVS1" s="52"/>
      <c r="AVT1" s="52"/>
      <c r="AVU1" s="52"/>
      <c r="AVV1" s="52"/>
      <c r="AVW1" s="52"/>
      <c r="AVX1" s="52"/>
      <c r="AVY1" s="52"/>
      <c r="AVZ1" s="52"/>
      <c r="AWA1" s="52"/>
      <c r="AWB1" s="52"/>
      <c r="AWC1" s="52"/>
      <c r="AWD1" s="52"/>
      <c r="AWE1" s="52"/>
      <c r="AWF1" s="52"/>
      <c r="AWG1" s="52"/>
      <c r="AWH1" s="52"/>
      <c r="AWI1" s="52"/>
      <c r="AWJ1" s="52"/>
      <c r="AWK1" s="52"/>
      <c r="AWL1" s="52"/>
      <c r="AWM1" s="52"/>
      <c r="AWN1" s="52"/>
      <c r="AWO1" s="52"/>
      <c r="AWP1" s="52"/>
      <c r="AWQ1" s="52"/>
      <c r="AWR1" s="52"/>
      <c r="AWS1" s="52"/>
      <c r="AWT1" s="52"/>
      <c r="AWU1" s="52"/>
      <c r="AWV1" s="52"/>
      <c r="AWW1" s="52"/>
      <c r="AWX1" s="52"/>
      <c r="AWY1" s="52"/>
      <c r="AWZ1" s="52"/>
      <c r="AXA1" s="52"/>
      <c r="AXB1" s="52"/>
      <c r="AXC1" s="52"/>
      <c r="AXD1" s="52"/>
      <c r="AXE1" s="52"/>
      <c r="AXF1" s="52"/>
      <c r="AXG1" s="52"/>
      <c r="AXH1" s="52"/>
      <c r="AXI1" s="52"/>
      <c r="AXJ1" s="52"/>
      <c r="AXK1" s="52"/>
      <c r="AXL1" s="52"/>
      <c r="AXM1" s="52"/>
      <c r="AXN1" s="52"/>
      <c r="AXO1" s="52"/>
      <c r="AXP1" s="52"/>
      <c r="AXQ1" s="52"/>
      <c r="AXR1" s="52"/>
      <c r="AXS1" s="52"/>
      <c r="AXT1" s="52"/>
      <c r="AXU1" s="52"/>
      <c r="AXV1" s="52"/>
      <c r="AXW1" s="52"/>
      <c r="AXX1" s="52"/>
      <c r="AXY1" s="52"/>
      <c r="AXZ1" s="52"/>
      <c r="AYA1" s="52"/>
      <c r="AYB1" s="52"/>
      <c r="AYC1" s="52"/>
      <c r="AYD1" s="52"/>
      <c r="AYE1" s="52"/>
      <c r="AYF1" s="52"/>
      <c r="AYG1" s="52"/>
      <c r="AYH1" s="52"/>
      <c r="AYI1" s="52"/>
      <c r="AYJ1" s="52"/>
      <c r="AYK1" s="52"/>
      <c r="AYL1" s="52"/>
      <c r="AYM1" s="52"/>
      <c r="AYN1" s="52"/>
      <c r="AYO1" s="52"/>
      <c r="AYP1" s="52"/>
      <c r="AYQ1" s="52"/>
      <c r="AYR1" s="52"/>
      <c r="AYS1" s="52"/>
      <c r="AYT1" s="52"/>
      <c r="AYU1" s="52"/>
      <c r="AYV1" s="52"/>
      <c r="AYW1" s="52"/>
      <c r="AYX1" s="52"/>
      <c r="AYY1" s="52"/>
      <c r="AYZ1" s="52"/>
      <c r="AZA1" s="52"/>
      <c r="AZB1" s="52"/>
      <c r="AZC1" s="52"/>
      <c r="AZD1" s="52"/>
      <c r="AZE1" s="52"/>
      <c r="AZF1" s="52"/>
      <c r="AZG1" s="52"/>
      <c r="AZH1" s="52"/>
      <c r="AZI1" s="52"/>
      <c r="AZJ1" s="52"/>
      <c r="AZK1" s="52"/>
      <c r="AZL1" s="52"/>
      <c r="AZM1" s="52"/>
      <c r="AZN1" s="52"/>
      <c r="AZO1" s="52"/>
      <c r="AZP1" s="52"/>
      <c r="AZQ1" s="52"/>
      <c r="AZR1" s="52"/>
      <c r="AZS1" s="52"/>
      <c r="AZT1" s="52"/>
      <c r="AZU1" s="52"/>
      <c r="AZV1" s="52"/>
      <c r="AZW1" s="52"/>
      <c r="AZX1" s="52"/>
      <c r="AZY1" s="52"/>
      <c r="AZZ1" s="52"/>
      <c r="BAA1" s="52"/>
      <c r="BAB1" s="52"/>
      <c r="BAC1" s="52"/>
      <c r="BAD1" s="52"/>
      <c r="BAE1" s="52"/>
      <c r="BAF1" s="52"/>
      <c r="BAG1" s="52"/>
      <c r="BAH1" s="52"/>
      <c r="BAI1" s="52"/>
      <c r="BAJ1" s="52"/>
      <c r="BAK1" s="52"/>
      <c r="BAL1" s="52"/>
      <c r="BAM1" s="52"/>
      <c r="BAN1" s="52"/>
      <c r="BAO1" s="52"/>
      <c r="BAP1" s="52"/>
      <c r="BAQ1" s="52"/>
      <c r="BAR1" s="52"/>
      <c r="BAS1" s="52"/>
      <c r="BAT1" s="52"/>
      <c r="BAU1" s="52"/>
      <c r="BAV1" s="52"/>
      <c r="BAW1" s="52"/>
      <c r="BAX1" s="52"/>
      <c r="BAY1" s="52"/>
      <c r="BAZ1" s="52"/>
      <c r="BBA1" s="52"/>
      <c r="BBB1" s="52"/>
      <c r="BBC1" s="52"/>
      <c r="BBD1" s="52"/>
      <c r="BBE1" s="52"/>
      <c r="BBF1" s="52"/>
      <c r="BBG1" s="52"/>
      <c r="BBH1" s="52"/>
      <c r="BBI1" s="52"/>
      <c r="BBJ1" s="52"/>
      <c r="BBK1" s="52"/>
      <c r="BBL1" s="52"/>
      <c r="BBM1" s="52"/>
      <c r="BBN1" s="52"/>
      <c r="BBO1" s="52"/>
      <c r="BBP1" s="52"/>
      <c r="BBQ1" s="52"/>
      <c r="BBR1" s="52"/>
      <c r="BBS1" s="52"/>
      <c r="BBT1" s="52"/>
      <c r="BBU1" s="52"/>
      <c r="BBV1" s="52"/>
      <c r="BBW1" s="52"/>
      <c r="BBX1" s="52"/>
      <c r="BBY1" s="52"/>
      <c r="BBZ1" s="52"/>
      <c r="BCA1" s="52"/>
      <c r="BCB1" s="52"/>
      <c r="BCC1" s="52"/>
      <c r="BCD1" s="52"/>
      <c r="BCE1" s="52"/>
      <c r="BCF1" s="52"/>
      <c r="BCG1" s="52"/>
      <c r="BCH1" s="52"/>
      <c r="BCI1" s="52"/>
      <c r="BCJ1" s="52"/>
      <c r="BCK1" s="52"/>
      <c r="BCL1" s="52"/>
      <c r="BCM1" s="52"/>
      <c r="BCN1" s="52"/>
      <c r="BCO1" s="52"/>
      <c r="BCP1" s="52"/>
      <c r="BCQ1" s="52"/>
      <c r="BCR1" s="52"/>
      <c r="BCS1" s="52"/>
      <c r="BCT1" s="52"/>
      <c r="BCU1" s="52"/>
      <c r="BCV1" s="52"/>
      <c r="BCW1" s="52"/>
      <c r="BCX1" s="52"/>
      <c r="BCY1" s="52"/>
      <c r="BCZ1" s="52"/>
      <c r="BDA1" s="52"/>
      <c r="BDB1" s="52"/>
      <c r="BDC1" s="52"/>
      <c r="BDD1" s="52"/>
      <c r="BDE1" s="52"/>
      <c r="BDF1" s="52"/>
      <c r="BDG1" s="52"/>
      <c r="BDH1" s="52"/>
      <c r="BDI1" s="52"/>
      <c r="BDJ1" s="52"/>
      <c r="BDK1" s="52"/>
      <c r="BDL1" s="52"/>
      <c r="BDM1" s="52"/>
      <c r="BDN1" s="52"/>
      <c r="BDO1" s="52"/>
      <c r="BDP1" s="52"/>
      <c r="BDQ1" s="52"/>
      <c r="BDR1" s="52"/>
      <c r="BDS1" s="52"/>
      <c r="BDT1" s="52"/>
      <c r="BDU1" s="52"/>
      <c r="BDV1" s="52"/>
      <c r="BDW1" s="52"/>
      <c r="BDX1" s="52"/>
      <c r="BDY1" s="52"/>
      <c r="BDZ1" s="52"/>
      <c r="BEA1" s="52"/>
      <c r="BEB1" s="52"/>
      <c r="BEC1" s="52"/>
      <c r="BED1" s="52"/>
      <c r="BEE1" s="52"/>
      <c r="BEF1" s="52"/>
      <c r="BEG1" s="52"/>
      <c r="BEH1" s="52"/>
      <c r="BEI1" s="52"/>
      <c r="BEJ1" s="52"/>
      <c r="BEK1" s="52"/>
      <c r="BEL1" s="52"/>
      <c r="BEM1" s="52"/>
      <c r="BEN1" s="52"/>
      <c r="BEO1" s="52"/>
      <c r="BEP1" s="52"/>
      <c r="BEQ1" s="52"/>
      <c r="BER1" s="52"/>
      <c r="BES1" s="52"/>
      <c r="BET1" s="52"/>
      <c r="BEU1" s="52"/>
      <c r="BEV1" s="52"/>
      <c r="BEW1" s="52"/>
      <c r="BEX1" s="52"/>
      <c r="BEY1" s="52"/>
      <c r="BEZ1" s="52"/>
      <c r="BFA1" s="52"/>
      <c r="BFB1" s="52"/>
      <c r="BFC1" s="52"/>
      <c r="BFD1" s="52"/>
      <c r="BFE1" s="52"/>
      <c r="BFF1" s="52"/>
      <c r="BFG1" s="52"/>
      <c r="BFH1" s="52"/>
      <c r="BFI1" s="52"/>
      <c r="BFJ1" s="52"/>
      <c r="BFK1" s="52"/>
      <c r="BFL1" s="52"/>
      <c r="BFM1" s="52"/>
      <c r="BFN1" s="52"/>
      <c r="BFO1" s="52"/>
      <c r="BFP1" s="52"/>
      <c r="BFQ1" s="52"/>
      <c r="BFR1" s="52"/>
      <c r="BFS1" s="52"/>
      <c r="BFT1" s="52"/>
      <c r="BFU1" s="52"/>
      <c r="BFV1" s="52"/>
      <c r="BFW1" s="52"/>
      <c r="BFX1" s="52"/>
      <c r="BFY1" s="52"/>
      <c r="BFZ1" s="52"/>
      <c r="BGA1" s="52"/>
      <c r="BGB1" s="52"/>
      <c r="BGC1" s="52"/>
      <c r="BGD1" s="52"/>
      <c r="BGE1" s="52"/>
      <c r="BGF1" s="52"/>
      <c r="BGG1" s="52"/>
      <c r="BGH1" s="52"/>
      <c r="BGI1" s="52"/>
      <c r="BGJ1" s="52"/>
      <c r="BGK1" s="52"/>
      <c r="BGL1" s="52"/>
      <c r="BGM1" s="52"/>
      <c r="BGN1" s="52"/>
      <c r="BGO1" s="52"/>
      <c r="BGP1" s="52"/>
      <c r="BGQ1" s="52"/>
      <c r="BGR1" s="52"/>
      <c r="BGS1" s="52"/>
      <c r="BGT1" s="52"/>
      <c r="BGU1" s="52"/>
      <c r="BGV1" s="52"/>
      <c r="BGW1" s="52"/>
      <c r="BGX1" s="52"/>
      <c r="BGY1" s="52"/>
      <c r="BGZ1" s="52"/>
      <c r="BHA1" s="52"/>
      <c r="BHB1" s="52"/>
      <c r="BHC1" s="52"/>
      <c r="BHD1" s="52"/>
      <c r="BHE1" s="52"/>
      <c r="BHF1" s="52"/>
      <c r="BHG1" s="52"/>
      <c r="BHH1" s="52"/>
      <c r="BHI1" s="52"/>
      <c r="BHJ1" s="52"/>
      <c r="BHK1" s="52"/>
      <c r="BHL1" s="52"/>
      <c r="BHM1" s="52"/>
      <c r="BHN1" s="52"/>
      <c r="BHO1" s="52"/>
      <c r="BHP1" s="52"/>
      <c r="BHQ1" s="52"/>
      <c r="BHR1" s="52"/>
      <c r="BHS1" s="52"/>
      <c r="BHT1" s="52"/>
      <c r="BHU1" s="52"/>
      <c r="BHV1" s="52"/>
      <c r="BHW1" s="52"/>
      <c r="BHX1" s="52"/>
      <c r="BHY1" s="52"/>
      <c r="BHZ1" s="52"/>
      <c r="BIA1" s="52"/>
      <c r="BIB1" s="52"/>
      <c r="BIC1" s="52"/>
      <c r="BID1" s="52"/>
      <c r="BIE1" s="52"/>
      <c r="BIF1" s="52"/>
      <c r="BIG1" s="52"/>
      <c r="BIH1" s="52"/>
      <c r="BII1" s="52"/>
      <c r="BIJ1" s="52"/>
      <c r="BIK1" s="52"/>
      <c r="BIL1" s="52"/>
      <c r="BIM1" s="52"/>
      <c r="BIN1" s="52"/>
      <c r="BIO1" s="52"/>
      <c r="BIP1" s="52"/>
      <c r="BIQ1" s="52"/>
      <c r="BIR1" s="52"/>
      <c r="BIS1" s="52"/>
      <c r="BIT1" s="52"/>
      <c r="BIU1" s="52"/>
      <c r="BIV1" s="52"/>
      <c r="BIW1" s="52"/>
      <c r="BIX1" s="52"/>
      <c r="BIY1" s="52"/>
      <c r="BIZ1" s="52"/>
      <c r="BJA1" s="52"/>
      <c r="BJB1" s="52"/>
      <c r="BJC1" s="52"/>
      <c r="BJD1" s="52"/>
      <c r="BJE1" s="52"/>
      <c r="BJF1" s="52"/>
      <c r="BJG1" s="52"/>
      <c r="BJH1" s="52"/>
      <c r="BJI1" s="52"/>
      <c r="BJJ1" s="52"/>
      <c r="BJK1" s="52"/>
      <c r="BJL1" s="52"/>
      <c r="BJM1" s="52"/>
      <c r="BJN1" s="52"/>
      <c r="BJO1" s="52"/>
      <c r="BJP1" s="52"/>
      <c r="BJQ1" s="52"/>
      <c r="BJR1" s="52"/>
      <c r="BJS1" s="52"/>
      <c r="BJT1" s="52"/>
      <c r="BJU1" s="52"/>
      <c r="BJV1" s="52"/>
      <c r="BJW1" s="52"/>
      <c r="BJX1" s="52"/>
      <c r="BJY1" s="52"/>
      <c r="BJZ1" s="52"/>
      <c r="BKA1" s="52"/>
      <c r="BKB1" s="52"/>
      <c r="BKC1" s="52"/>
      <c r="BKD1" s="52"/>
      <c r="BKE1" s="52"/>
      <c r="BKF1" s="52"/>
      <c r="BKG1" s="52"/>
      <c r="BKH1" s="52"/>
      <c r="BKI1" s="52"/>
      <c r="BKJ1" s="52"/>
      <c r="BKK1" s="52"/>
      <c r="BKL1" s="52"/>
      <c r="BKM1" s="52"/>
      <c r="BKN1" s="52"/>
      <c r="BKO1" s="52"/>
      <c r="BKP1" s="52"/>
      <c r="BKQ1" s="52"/>
      <c r="BKR1" s="52"/>
      <c r="BKS1" s="52"/>
      <c r="BKT1" s="52"/>
      <c r="BKU1" s="52"/>
      <c r="BKV1" s="52"/>
      <c r="BKW1" s="52"/>
      <c r="BKX1" s="52"/>
      <c r="BKY1" s="52"/>
      <c r="BKZ1" s="52"/>
      <c r="BLA1" s="52"/>
      <c r="BLB1" s="52"/>
      <c r="BLC1" s="52"/>
      <c r="BLD1" s="52"/>
      <c r="BLE1" s="52"/>
      <c r="BLF1" s="52"/>
      <c r="BLG1" s="52"/>
      <c r="BLH1" s="52"/>
      <c r="BLI1" s="52"/>
      <c r="BLJ1" s="52"/>
      <c r="BLK1" s="52"/>
      <c r="BLL1" s="52"/>
      <c r="BLM1" s="52"/>
      <c r="BLN1" s="52"/>
      <c r="BLO1" s="52"/>
      <c r="BLP1" s="52"/>
      <c r="BLQ1" s="52"/>
      <c r="BLR1" s="52"/>
      <c r="BLS1" s="52"/>
      <c r="BLT1" s="52"/>
      <c r="BLU1" s="52"/>
      <c r="BLV1" s="52"/>
      <c r="BLW1" s="52"/>
      <c r="BLX1" s="52"/>
      <c r="BLY1" s="52"/>
      <c r="BLZ1" s="52"/>
      <c r="BMA1" s="52"/>
      <c r="BMB1" s="52"/>
      <c r="BMC1" s="52"/>
      <c r="BMD1" s="52"/>
      <c r="BME1" s="52"/>
      <c r="BMF1" s="52"/>
      <c r="BMG1" s="52"/>
      <c r="BMH1" s="52"/>
      <c r="BMI1" s="52"/>
      <c r="BMJ1" s="52"/>
      <c r="BMK1" s="52"/>
      <c r="BML1" s="52"/>
      <c r="BMM1" s="52"/>
      <c r="BMN1" s="52"/>
      <c r="BMO1" s="52"/>
      <c r="BMP1" s="52"/>
      <c r="BMQ1" s="52"/>
      <c r="BMR1" s="52"/>
      <c r="BMS1" s="52"/>
      <c r="BMT1" s="52"/>
      <c r="BMU1" s="52"/>
      <c r="BMV1" s="52"/>
      <c r="BMW1" s="52"/>
      <c r="BMX1" s="52"/>
      <c r="BMY1" s="52"/>
      <c r="BMZ1" s="52"/>
      <c r="BNA1" s="52"/>
      <c r="BNB1" s="52"/>
      <c r="BNC1" s="52"/>
      <c r="BND1" s="52"/>
      <c r="BNE1" s="52"/>
      <c r="BNF1" s="52"/>
      <c r="BNG1" s="52"/>
      <c r="BNH1" s="52"/>
      <c r="BNI1" s="52"/>
      <c r="BNJ1" s="52"/>
      <c r="BNK1" s="52"/>
      <c r="BNL1" s="52"/>
      <c r="BNM1" s="52"/>
      <c r="BNN1" s="52"/>
      <c r="BNO1" s="52"/>
      <c r="BNP1" s="52"/>
      <c r="BNQ1" s="52"/>
      <c r="BNR1" s="52"/>
      <c r="BNS1" s="52"/>
      <c r="BNT1" s="52"/>
      <c r="BNU1" s="52"/>
      <c r="BNV1" s="52"/>
      <c r="BNW1" s="52"/>
      <c r="BNX1" s="52"/>
      <c r="BNY1" s="52"/>
      <c r="BNZ1" s="52"/>
      <c r="BOA1" s="52"/>
      <c r="BOB1" s="52"/>
      <c r="BOC1" s="52"/>
      <c r="BOD1" s="52"/>
      <c r="BOE1" s="52"/>
      <c r="BOF1" s="52"/>
      <c r="BOG1" s="52"/>
      <c r="BOH1" s="52"/>
      <c r="BOI1" s="52"/>
      <c r="BOJ1" s="52"/>
      <c r="BOK1" s="52"/>
      <c r="BOL1" s="52"/>
      <c r="BOM1" s="52"/>
      <c r="BON1" s="52"/>
      <c r="BOO1" s="52"/>
      <c r="BOP1" s="52"/>
      <c r="BOQ1" s="52"/>
      <c r="BOR1" s="52"/>
      <c r="BOS1" s="52"/>
      <c r="BOT1" s="52"/>
      <c r="BOU1" s="52"/>
      <c r="BOV1" s="52"/>
      <c r="BOW1" s="52"/>
      <c r="BOX1" s="52"/>
      <c r="BOY1" s="52"/>
      <c r="BOZ1" s="52"/>
      <c r="BPA1" s="52"/>
      <c r="BPB1" s="52"/>
      <c r="BPC1" s="52"/>
      <c r="BPD1" s="52"/>
      <c r="BPE1" s="52"/>
      <c r="BPF1" s="52"/>
      <c r="BPG1" s="52"/>
      <c r="BPH1" s="52"/>
      <c r="BPI1" s="52"/>
      <c r="BPJ1" s="52"/>
      <c r="BPK1" s="52"/>
      <c r="BPL1" s="52"/>
      <c r="BPM1" s="52"/>
      <c r="BPN1" s="52"/>
      <c r="BPO1" s="52"/>
      <c r="BPP1" s="52"/>
      <c r="BPQ1" s="52"/>
      <c r="BPR1" s="52"/>
      <c r="BPS1" s="52"/>
      <c r="BPT1" s="52"/>
      <c r="BPU1" s="52"/>
      <c r="BPV1" s="52"/>
      <c r="BPW1" s="52"/>
      <c r="BPX1" s="52"/>
      <c r="BPY1" s="52"/>
      <c r="BPZ1" s="52"/>
      <c r="BQA1" s="52"/>
      <c r="BQB1" s="52"/>
      <c r="BQC1" s="52"/>
      <c r="BQD1" s="52"/>
      <c r="BQE1" s="52"/>
      <c r="BQF1" s="52"/>
      <c r="BQG1" s="52"/>
      <c r="BQH1" s="52"/>
      <c r="BQI1" s="52"/>
      <c r="BQJ1" s="52"/>
      <c r="BQK1" s="52"/>
      <c r="BQL1" s="52"/>
      <c r="BQM1" s="52"/>
      <c r="BQN1" s="52"/>
      <c r="BQO1" s="52"/>
      <c r="BQP1" s="52"/>
      <c r="BQQ1" s="52"/>
      <c r="BQR1" s="52"/>
      <c r="BQS1" s="52"/>
      <c r="BQT1" s="52"/>
      <c r="BQU1" s="52"/>
      <c r="BQV1" s="52"/>
      <c r="BQW1" s="52"/>
      <c r="BQX1" s="52"/>
      <c r="BQY1" s="52"/>
      <c r="BQZ1" s="52"/>
      <c r="BRA1" s="52"/>
      <c r="BRB1" s="52"/>
      <c r="BRC1" s="52"/>
      <c r="BRD1" s="52"/>
      <c r="BRE1" s="52"/>
      <c r="BRF1" s="52"/>
      <c r="BRG1" s="52"/>
      <c r="BRH1" s="52"/>
      <c r="BRI1" s="52"/>
      <c r="BRJ1" s="52"/>
      <c r="BRK1" s="52"/>
      <c r="BRL1" s="52"/>
      <c r="BRM1" s="52"/>
      <c r="BRN1" s="52"/>
      <c r="BRO1" s="52"/>
      <c r="BRP1" s="52"/>
      <c r="BRQ1" s="52"/>
      <c r="BRR1" s="52"/>
      <c r="BRS1" s="52"/>
      <c r="BRT1" s="52"/>
      <c r="BRU1" s="52"/>
      <c r="BRV1" s="52"/>
      <c r="BRW1" s="52"/>
      <c r="BRX1" s="52"/>
      <c r="BRY1" s="52"/>
      <c r="BRZ1" s="52"/>
      <c r="BSA1" s="52"/>
      <c r="BSB1" s="52"/>
      <c r="BSC1" s="52"/>
      <c r="BSD1" s="52"/>
      <c r="BSE1" s="52"/>
      <c r="BSF1" s="52"/>
      <c r="BSG1" s="52"/>
      <c r="BSH1" s="52"/>
      <c r="BSI1" s="52"/>
      <c r="BSJ1" s="52"/>
      <c r="BSK1" s="52"/>
      <c r="BSL1" s="52"/>
      <c r="BSM1" s="52"/>
      <c r="BSN1" s="52"/>
      <c r="BSO1" s="52"/>
      <c r="BSP1" s="52"/>
      <c r="BSQ1" s="52"/>
      <c r="BSR1" s="52"/>
      <c r="BSS1" s="52"/>
      <c r="BST1" s="52"/>
      <c r="BSU1" s="52"/>
      <c r="BSV1" s="52"/>
      <c r="BSW1" s="52"/>
      <c r="BSX1" s="52"/>
      <c r="BSY1" s="52"/>
      <c r="BSZ1" s="52"/>
      <c r="BTA1" s="52"/>
      <c r="BTB1" s="52"/>
      <c r="BTC1" s="52"/>
      <c r="BTD1" s="52"/>
      <c r="BTE1" s="52"/>
      <c r="BTF1" s="52"/>
      <c r="BTG1" s="52"/>
      <c r="BTH1" s="52"/>
      <c r="BTI1" s="52"/>
      <c r="BTJ1" s="52"/>
      <c r="BTK1" s="52"/>
      <c r="BTL1" s="52"/>
      <c r="BTM1" s="52"/>
      <c r="BTN1" s="52"/>
      <c r="BTO1" s="52"/>
      <c r="BTP1" s="52"/>
      <c r="BTQ1" s="52"/>
      <c r="BTR1" s="52"/>
      <c r="BTS1" s="52"/>
      <c r="BTT1" s="52"/>
      <c r="BTU1" s="52"/>
      <c r="BTV1" s="52"/>
      <c r="BTW1" s="52"/>
      <c r="BTX1" s="52"/>
      <c r="BTY1" s="52"/>
      <c r="BTZ1" s="52"/>
      <c r="BUA1" s="52"/>
      <c r="BUB1" s="52"/>
      <c r="BUC1" s="52"/>
      <c r="BUD1" s="52"/>
      <c r="BUE1" s="52"/>
      <c r="BUF1" s="52"/>
      <c r="BUG1" s="52"/>
      <c r="BUH1" s="52"/>
      <c r="BUI1" s="52"/>
      <c r="BUJ1" s="52"/>
      <c r="BUK1" s="52"/>
      <c r="BUL1" s="52"/>
      <c r="BUM1" s="52"/>
      <c r="BUN1" s="52"/>
      <c r="BUO1" s="52"/>
      <c r="BUP1" s="52"/>
      <c r="BUQ1" s="52"/>
      <c r="BUR1" s="52"/>
      <c r="BUS1" s="52"/>
      <c r="BUT1" s="52"/>
      <c r="BUU1" s="52"/>
      <c r="BUV1" s="52"/>
      <c r="BUW1" s="52"/>
      <c r="BUX1" s="52"/>
      <c r="BUY1" s="52"/>
      <c r="BUZ1" s="52"/>
      <c r="BVA1" s="52"/>
      <c r="BVB1" s="52"/>
      <c r="BVC1" s="52"/>
      <c r="BVD1" s="52"/>
      <c r="BVE1" s="52"/>
      <c r="BVF1" s="52"/>
      <c r="BVG1" s="52"/>
      <c r="BVH1" s="52"/>
      <c r="BVI1" s="52"/>
      <c r="BVJ1" s="52"/>
      <c r="BVK1" s="52"/>
      <c r="BVL1" s="52"/>
      <c r="BVM1" s="52"/>
      <c r="BVN1" s="52"/>
      <c r="BVO1" s="52"/>
      <c r="BVP1" s="52"/>
      <c r="BVQ1" s="52"/>
      <c r="BVR1" s="52"/>
      <c r="BVS1" s="52"/>
      <c r="BVT1" s="52"/>
      <c r="BVU1" s="52"/>
      <c r="BVV1" s="52"/>
      <c r="BVW1" s="52"/>
      <c r="BVX1" s="52"/>
      <c r="BVY1" s="52"/>
      <c r="BVZ1" s="52"/>
      <c r="BWA1" s="52"/>
      <c r="BWB1" s="52"/>
      <c r="BWC1" s="52"/>
      <c r="BWD1" s="52"/>
      <c r="BWE1" s="52"/>
      <c r="BWF1" s="52"/>
      <c r="BWG1" s="52"/>
      <c r="BWH1" s="52"/>
      <c r="BWI1" s="52"/>
      <c r="BWJ1" s="52"/>
      <c r="BWK1" s="52"/>
      <c r="BWL1" s="52"/>
      <c r="BWM1" s="52"/>
      <c r="BWN1" s="52"/>
      <c r="BWO1" s="52"/>
      <c r="BWP1" s="52"/>
      <c r="BWQ1" s="52"/>
      <c r="BWR1" s="52"/>
      <c r="BWS1" s="52"/>
      <c r="BWT1" s="52"/>
      <c r="BWU1" s="52"/>
      <c r="BWV1" s="52"/>
      <c r="BWW1" s="52"/>
      <c r="BWX1" s="52"/>
      <c r="BWY1" s="52"/>
      <c r="BWZ1" s="52"/>
      <c r="BXA1" s="52"/>
      <c r="BXB1" s="52"/>
      <c r="BXC1" s="52"/>
      <c r="BXD1" s="52"/>
      <c r="BXE1" s="52"/>
      <c r="BXF1" s="52"/>
      <c r="BXG1" s="52"/>
      <c r="BXH1" s="52"/>
      <c r="BXI1" s="52"/>
      <c r="BXJ1" s="52"/>
      <c r="BXK1" s="52"/>
      <c r="BXL1" s="52"/>
      <c r="BXM1" s="52"/>
      <c r="BXN1" s="52"/>
      <c r="BXO1" s="52"/>
      <c r="BXP1" s="52"/>
      <c r="BXQ1" s="52"/>
      <c r="BXR1" s="52"/>
      <c r="BXS1" s="52"/>
      <c r="BXT1" s="52"/>
      <c r="BXU1" s="52"/>
      <c r="BXV1" s="52"/>
      <c r="BXW1" s="52"/>
      <c r="BXX1" s="52"/>
      <c r="BXY1" s="52"/>
      <c r="BXZ1" s="52"/>
      <c r="BYA1" s="52"/>
      <c r="BYB1" s="52"/>
      <c r="BYC1" s="52"/>
      <c r="BYD1" s="52"/>
      <c r="BYE1" s="52"/>
      <c r="BYF1" s="52"/>
      <c r="BYG1" s="52"/>
      <c r="BYH1" s="52"/>
      <c r="BYI1" s="52"/>
      <c r="BYJ1" s="52"/>
      <c r="BYK1" s="52"/>
      <c r="BYL1" s="52"/>
      <c r="BYM1" s="52"/>
      <c r="BYN1" s="52"/>
      <c r="BYO1" s="52"/>
      <c r="BYP1" s="52"/>
      <c r="BYQ1" s="52"/>
      <c r="BYR1" s="52"/>
      <c r="BYS1" s="52"/>
      <c r="BYT1" s="52"/>
      <c r="BYU1" s="52"/>
      <c r="BYV1" s="52"/>
      <c r="BYW1" s="52"/>
      <c r="BYX1" s="52"/>
      <c r="BYY1" s="52"/>
      <c r="BYZ1" s="52"/>
      <c r="BZA1" s="52"/>
      <c r="BZB1" s="52"/>
      <c r="BZC1" s="52"/>
      <c r="BZD1" s="52"/>
      <c r="BZE1" s="52"/>
      <c r="BZF1" s="52"/>
      <c r="BZG1" s="52"/>
      <c r="BZH1" s="52"/>
      <c r="BZI1" s="52"/>
      <c r="BZJ1" s="52"/>
      <c r="BZK1" s="52"/>
      <c r="BZL1" s="52"/>
      <c r="BZM1" s="52"/>
      <c r="BZN1" s="52"/>
      <c r="BZO1" s="52"/>
      <c r="BZP1" s="52"/>
      <c r="BZQ1" s="52"/>
      <c r="BZR1" s="52"/>
      <c r="BZS1" s="52"/>
      <c r="BZT1" s="52"/>
      <c r="BZU1" s="52"/>
      <c r="BZV1" s="52"/>
      <c r="BZW1" s="52"/>
      <c r="BZX1" s="52"/>
      <c r="BZY1" s="52"/>
      <c r="BZZ1" s="52"/>
      <c r="CAA1" s="52"/>
      <c r="CAB1" s="52"/>
      <c r="CAC1" s="52"/>
      <c r="CAD1" s="52"/>
      <c r="CAE1" s="52"/>
      <c r="CAF1" s="52"/>
      <c r="CAG1" s="52"/>
      <c r="CAH1" s="52"/>
      <c r="CAI1" s="52"/>
      <c r="CAJ1" s="52"/>
      <c r="CAK1" s="52"/>
      <c r="CAL1" s="52"/>
      <c r="CAM1" s="52"/>
      <c r="CAN1" s="52"/>
      <c r="CAO1" s="52"/>
      <c r="CAP1" s="52"/>
      <c r="CAQ1" s="52"/>
      <c r="CAR1" s="52"/>
      <c r="CAS1" s="52"/>
      <c r="CAT1" s="52"/>
      <c r="CAU1" s="52"/>
      <c r="CAV1" s="52"/>
      <c r="CAW1" s="52"/>
      <c r="CAX1" s="52"/>
      <c r="CAY1" s="52"/>
      <c r="CAZ1" s="52"/>
      <c r="CBA1" s="52"/>
      <c r="CBB1" s="52"/>
      <c r="CBC1" s="52"/>
      <c r="CBD1" s="52"/>
      <c r="CBE1" s="52"/>
      <c r="CBF1" s="52"/>
      <c r="CBG1" s="52"/>
      <c r="CBH1" s="52"/>
      <c r="CBI1" s="52"/>
      <c r="CBJ1" s="52"/>
      <c r="CBK1" s="52"/>
      <c r="CBL1" s="52"/>
      <c r="CBM1" s="52"/>
      <c r="CBN1" s="52"/>
      <c r="CBO1" s="52"/>
      <c r="CBP1" s="52"/>
      <c r="CBQ1" s="52"/>
      <c r="CBR1" s="52"/>
      <c r="CBS1" s="52"/>
      <c r="CBT1" s="52"/>
      <c r="CBU1" s="52"/>
      <c r="CBV1" s="52"/>
      <c r="CBW1" s="52"/>
      <c r="CBX1" s="52"/>
      <c r="CBY1" s="52"/>
      <c r="CBZ1" s="52"/>
      <c r="CCA1" s="52"/>
      <c r="CCB1" s="52"/>
      <c r="CCC1" s="52"/>
      <c r="CCD1" s="52"/>
      <c r="CCE1" s="52"/>
      <c r="CCF1" s="52"/>
      <c r="CCG1" s="52"/>
      <c r="CCH1" s="52"/>
      <c r="CCI1" s="52"/>
      <c r="CCJ1" s="52"/>
      <c r="CCK1" s="52"/>
      <c r="CCL1" s="52"/>
      <c r="CCM1" s="52"/>
      <c r="CCN1" s="52"/>
      <c r="CCO1" s="52"/>
      <c r="CCP1" s="52"/>
      <c r="CCQ1" s="52"/>
      <c r="CCR1" s="52"/>
      <c r="CCS1" s="52"/>
      <c r="CCT1" s="52"/>
      <c r="CCU1" s="52"/>
      <c r="CCV1" s="52"/>
      <c r="CCW1" s="52"/>
      <c r="CCX1" s="52"/>
      <c r="CCY1" s="52"/>
      <c r="CCZ1" s="52"/>
      <c r="CDA1" s="52"/>
      <c r="CDB1" s="52"/>
      <c r="CDC1" s="52"/>
      <c r="CDD1" s="52"/>
      <c r="CDE1" s="52"/>
      <c r="CDF1" s="52"/>
      <c r="CDG1" s="52"/>
      <c r="CDH1" s="52"/>
      <c r="CDI1" s="52"/>
      <c r="CDJ1" s="52"/>
      <c r="CDK1" s="52"/>
      <c r="CDL1" s="52"/>
      <c r="CDM1" s="52"/>
      <c r="CDN1" s="52"/>
      <c r="CDO1" s="52"/>
      <c r="CDP1" s="52"/>
      <c r="CDQ1" s="52"/>
      <c r="CDR1" s="52"/>
      <c r="CDS1" s="52"/>
      <c r="CDT1" s="52"/>
      <c r="CDU1" s="52"/>
      <c r="CDV1" s="52"/>
      <c r="CDW1" s="52"/>
      <c r="CDX1" s="52"/>
      <c r="CDY1" s="52"/>
      <c r="CDZ1" s="52"/>
      <c r="CEA1" s="52"/>
      <c r="CEB1" s="52"/>
      <c r="CEC1" s="52"/>
      <c r="CED1" s="52"/>
      <c r="CEE1" s="52"/>
      <c r="CEF1" s="52"/>
      <c r="CEG1" s="52"/>
      <c r="CEH1" s="52"/>
      <c r="CEI1" s="52"/>
      <c r="CEJ1" s="52"/>
      <c r="CEK1" s="52"/>
      <c r="CEL1" s="52"/>
      <c r="CEM1" s="52"/>
      <c r="CEN1" s="52"/>
      <c r="CEO1" s="52"/>
      <c r="CEP1" s="52"/>
      <c r="CEQ1" s="52"/>
      <c r="CER1" s="52"/>
      <c r="CES1" s="52"/>
      <c r="CET1" s="52"/>
      <c r="CEU1" s="52"/>
      <c r="CEV1" s="52"/>
      <c r="CEW1" s="52"/>
      <c r="CEX1" s="52"/>
      <c r="CEY1" s="52"/>
      <c r="CEZ1" s="52"/>
      <c r="CFA1" s="52"/>
      <c r="CFB1" s="52"/>
      <c r="CFC1" s="52"/>
      <c r="CFD1" s="52"/>
      <c r="CFE1" s="52"/>
      <c r="CFF1" s="52"/>
      <c r="CFG1" s="52"/>
      <c r="CFH1" s="52"/>
      <c r="CFI1" s="52"/>
      <c r="CFJ1" s="52"/>
      <c r="CFK1" s="52"/>
      <c r="CFL1" s="52"/>
      <c r="CFM1" s="52"/>
      <c r="CFN1" s="52"/>
      <c r="CFO1" s="52"/>
      <c r="CFP1" s="52"/>
      <c r="CFQ1" s="52"/>
      <c r="CFR1" s="52"/>
      <c r="CFS1" s="52"/>
      <c r="CFT1" s="52"/>
      <c r="CFU1" s="52"/>
      <c r="CFV1" s="52"/>
      <c r="CFW1" s="52"/>
      <c r="CFX1" s="52"/>
      <c r="CFY1" s="52"/>
      <c r="CFZ1" s="52"/>
      <c r="CGA1" s="52"/>
      <c r="CGB1" s="52"/>
      <c r="CGC1" s="52"/>
      <c r="CGD1" s="52"/>
      <c r="CGE1" s="52"/>
      <c r="CGF1" s="52"/>
      <c r="CGG1" s="52"/>
      <c r="CGH1" s="52"/>
      <c r="CGI1" s="52"/>
      <c r="CGJ1" s="52"/>
      <c r="CGK1" s="52"/>
      <c r="CGL1" s="52"/>
      <c r="CGM1" s="52"/>
      <c r="CGN1" s="52"/>
      <c r="CGO1" s="52"/>
      <c r="CGP1" s="52"/>
      <c r="CGQ1" s="52"/>
      <c r="CGR1" s="52"/>
      <c r="CGS1" s="52"/>
      <c r="CGT1" s="52"/>
      <c r="CGU1" s="52"/>
      <c r="CGV1" s="52"/>
      <c r="CGW1" s="52"/>
      <c r="CGX1" s="52"/>
      <c r="CGY1" s="52"/>
      <c r="CGZ1" s="52"/>
      <c r="CHA1" s="52"/>
      <c r="CHB1" s="52"/>
      <c r="CHC1" s="52"/>
      <c r="CHD1" s="52"/>
      <c r="CHE1" s="52"/>
      <c r="CHF1" s="52"/>
      <c r="CHG1" s="52"/>
      <c r="CHH1" s="52"/>
      <c r="CHI1" s="52"/>
      <c r="CHJ1" s="52"/>
      <c r="CHK1" s="52"/>
      <c r="CHL1" s="52"/>
      <c r="CHM1" s="52"/>
      <c r="CHN1" s="52"/>
      <c r="CHO1" s="52"/>
      <c r="CHP1" s="52"/>
      <c r="CHQ1" s="52"/>
      <c r="CHR1" s="52"/>
      <c r="CHS1" s="52"/>
      <c r="CHT1" s="52"/>
      <c r="CHU1" s="52"/>
      <c r="CHV1" s="52"/>
      <c r="CHW1" s="52"/>
      <c r="CHX1" s="52"/>
      <c r="CHY1" s="52"/>
      <c r="CHZ1" s="52"/>
      <c r="CIA1" s="52"/>
      <c r="CIB1" s="52"/>
      <c r="CIC1" s="52"/>
      <c r="CID1" s="52"/>
      <c r="CIE1" s="52"/>
      <c r="CIF1" s="52"/>
      <c r="CIG1" s="52"/>
      <c r="CIH1" s="52"/>
      <c r="CII1" s="52"/>
      <c r="CIJ1" s="52"/>
      <c r="CIK1" s="52"/>
      <c r="CIL1" s="52"/>
      <c r="CIM1" s="52"/>
      <c r="CIN1" s="52"/>
      <c r="CIO1" s="52"/>
      <c r="CIP1" s="52"/>
      <c r="CIQ1" s="52"/>
      <c r="CIR1" s="52"/>
      <c r="CIS1" s="52"/>
      <c r="CIT1" s="52"/>
      <c r="CIU1" s="52"/>
      <c r="CIV1" s="52"/>
      <c r="CIW1" s="52"/>
      <c r="CIX1" s="52"/>
      <c r="CIY1" s="52"/>
      <c r="CIZ1" s="52"/>
      <c r="CJA1" s="52"/>
      <c r="CJB1" s="52"/>
      <c r="CJC1" s="52"/>
      <c r="CJD1" s="52"/>
      <c r="CJE1" s="52"/>
      <c r="CJF1" s="52"/>
      <c r="CJG1" s="52"/>
      <c r="CJH1" s="52"/>
      <c r="CJI1" s="52"/>
      <c r="CJJ1" s="52"/>
      <c r="CJK1" s="52"/>
      <c r="CJL1" s="52"/>
      <c r="CJM1" s="52"/>
      <c r="CJN1" s="52"/>
      <c r="CJO1" s="52"/>
      <c r="CJP1" s="52"/>
      <c r="CJQ1" s="52"/>
      <c r="CJR1" s="52"/>
      <c r="CJS1" s="52"/>
      <c r="CJT1" s="52"/>
      <c r="CJU1" s="52"/>
      <c r="CJV1" s="52"/>
      <c r="CJW1" s="52"/>
      <c r="CJX1" s="52"/>
      <c r="CJY1" s="52"/>
      <c r="CJZ1" s="52"/>
      <c r="CKA1" s="52"/>
      <c r="CKB1" s="52"/>
      <c r="CKC1" s="52"/>
      <c r="CKD1" s="52"/>
      <c r="CKE1" s="52"/>
      <c r="CKF1" s="52"/>
      <c r="CKG1" s="52"/>
      <c r="CKH1" s="52"/>
      <c r="CKI1" s="52"/>
      <c r="CKJ1" s="52"/>
      <c r="CKK1" s="52"/>
      <c r="CKL1" s="52"/>
      <c r="CKM1" s="52"/>
      <c r="CKN1" s="52"/>
      <c r="CKO1" s="52"/>
      <c r="CKP1" s="52"/>
      <c r="CKQ1" s="52"/>
      <c r="CKR1" s="52"/>
      <c r="CKS1" s="52"/>
      <c r="CKT1" s="52"/>
      <c r="CKU1" s="52"/>
      <c r="CKV1" s="52"/>
      <c r="CKW1" s="52"/>
      <c r="CKX1" s="52"/>
      <c r="CKY1" s="52"/>
      <c r="CKZ1" s="52"/>
      <c r="CLA1" s="52"/>
      <c r="CLB1" s="52"/>
      <c r="CLC1" s="52"/>
      <c r="CLD1" s="52"/>
      <c r="CLE1" s="52"/>
      <c r="CLF1" s="52"/>
      <c r="CLG1" s="52"/>
      <c r="CLH1" s="52"/>
      <c r="CLI1" s="52"/>
      <c r="CLJ1" s="52"/>
      <c r="CLK1" s="52"/>
      <c r="CLL1" s="52"/>
      <c r="CLM1" s="52"/>
      <c r="CLN1" s="52"/>
      <c r="CLO1" s="52"/>
      <c r="CLP1" s="52"/>
      <c r="CLQ1" s="52"/>
      <c r="CLR1" s="52"/>
      <c r="CLS1" s="52"/>
      <c r="CLT1" s="52"/>
      <c r="CLU1" s="52"/>
      <c r="CLV1" s="52"/>
      <c r="CLW1" s="52"/>
      <c r="CLX1" s="52"/>
      <c r="CLY1" s="52"/>
      <c r="CLZ1" s="52"/>
      <c r="CMA1" s="52"/>
      <c r="CMB1" s="52"/>
      <c r="CMC1" s="52"/>
      <c r="CMD1" s="52"/>
      <c r="CME1" s="52"/>
      <c r="CMF1" s="52"/>
      <c r="CMG1" s="52"/>
      <c r="CMH1" s="52"/>
      <c r="CMI1" s="52"/>
      <c r="CMJ1" s="52"/>
      <c r="CMK1" s="52"/>
      <c r="CML1" s="52"/>
      <c r="CMM1" s="52"/>
      <c r="CMN1" s="52"/>
      <c r="CMO1" s="52"/>
      <c r="CMP1" s="52"/>
      <c r="CMQ1" s="52"/>
      <c r="CMR1" s="52"/>
      <c r="CMS1" s="52"/>
      <c r="CMT1" s="52"/>
      <c r="CMU1" s="52"/>
      <c r="CMV1" s="52"/>
      <c r="CMW1" s="52"/>
      <c r="CMX1" s="52"/>
      <c r="CMY1" s="52"/>
      <c r="CMZ1" s="52"/>
      <c r="CNA1" s="52"/>
      <c r="CNB1" s="52"/>
      <c r="CNC1" s="52"/>
      <c r="CND1" s="52"/>
      <c r="CNE1" s="52"/>
      <c r="CNF1" s="52"/>
      <c r="CNG1" s="52"/>
      <c r="CNH1" s="52"/>
      <c r="CNI1" s="52"/>
      <c r="CNJ1" s="52"/>
      <c r="CNK1" s="52"/>
      <c r="CNL1" s="52"/>
      <c r="CNM1" s="52"/>
      <c r="CNN1" s="52"/>
      <c r="CNO1" s="52"/>
      <c r="CNP1" s="52"/>
      <c r="CNQ1" s="52"/>
      <c r="CNR1" s="52"/>
      <c r="CNS1" s="52"/>
      <c r="CNT1" s="52"/>
      <c r="CNU1" s="52"/>
      <c r="CNV1" s="52"/>
      <c r="CNW1" s="52"/>
      <c r="CNX1" s="52"/>
      <c r="CNY1" s="52"/>
      <c r="CNZ1" s="52"/>
      <c r="COA1" s="52"/>
      <c r="COB1" s="52"/>
      <c r="COC1" s="52"/>
      <c r="COD1" s="52"/>
      <c r="COE1" s="52"/>
      <c r="COF1" s="52"/>
      <c r="COG1" s="52"/>
      <c r="COH1" s="52"/>
      <c r="COI1" s="52"/>
      <c r="COJ1" s="52"/>
      <c r="COK1" s="52"/>
      <c r="COL1" s="52"/>
      <c r="COM1" s="52"/>
      <c r="CON1" s="52"/>
      <c r="COO1" s="52"/>
      <c r="COP1" s="52"/>
      <c r="COQ1" s="52"/>
      <c r="COR1" s="52"/>
      <c r="COS1" s="52"/>
      <c r="COT1" s="52"/>
      <c r="COU1" s="52"/>
      <c r="COV1" s="52"/>
      <c r="COW1" s="52"/>
      <c r="COX1" s="52"/>
      <c r="COY1" s="52"/>
      <c r="COZ1" s="52"/>
      <c r="CPA1" s="52"/>
      <c r="CPB1" s="52"/>
      <c r="CPC1" s="52"/>
      <c r="CPD1" s="52"/>
      <c r="CPE1" s="52"/>
      <c r="CPF1" s="52"/>
      <c r="CPG1" s="52"/>
      <c r="CPH1" s="52"/>
      <c r="CPI1" s="52"/>
      <c r="CPJ1" s="52"/>
      <c r="CPK1" s="52"/>
      <c r="CPL1" s="52"/>
      <c r="CPM1" s="52"/>
      <c r="CPN1" s="52"/>
      <c r="CPO1" s="52"/>
      <c r="CPP1" s="52"/>
      <c r="CPQ1" s="52"/>
      <c r="CPR1" s="52"/>
      <c r="CPS1" s="52"/>
      <c r="CPT1" s="52"/>
      <c r="CPU1" s="52"/>
      <c r="CPV1" s="52"/>
      <c r="CPW1" s="52"/>
      <c r="CPX1" s="52"/>
      <c r="CPY1" s="52"/>
      <c r="CPZ1" s="52"/>
      <c r="CQA1" s="52"/>
      <c r="CQB1" s="52"/>
      <c r="CQC1" s="52"/>
      <c r="CQD1" s="52"/>
      <c r="CQE1" s="52"/>
      <c r="CQF1" s="52"/>
      <c r="CQG1" s="52"/>
      <c r="CQH1" s="52"/>
      <c r="CQI1" s="52"/>
      <c r="CQJ1" s="52"/>
      <c r="CQK1" s="52"/>
      <c r="CQL1" s="52"/>
      <c r="CQM1" s="52"/>
      <c r="CQN1" s="52"/>
      <c r="CQO1" s="52"/>
      <c r="CQP1" s="52"/>
      <c r="CQQ1" s="52"/>
      <c r="CQR1" s="52"/>
      <c r="CQS1" s="52"/>
      <c r="CQT1" s="52"/>
      <c r="CQU1" s="52"/>
      <c r="CQV1" s="52"/>
      <c r="CQW1" s="52"/>
      <c r="CQX1" s="52"/>
      <c r="CQY1" s="52"/>
      <c r="CQZ1" s="52"/>
      <c r="CRA1" s="52"/>
      <c r="CRB1" s="52"/>
      <c r="CRC1" s="52"/>
      <c r="CRD1" s="52"/>
      <c r="CRE1" s="52"/>
      <c r="CRF1" s="52"/>
      <c r="CRG1" s="52"/>
      <c r="CRH1" s="52"/>
      <c r="CRI1" s="52"/>
      <c r="CRJ1" s="52"/>
      <c r="CRK1" s="52"/>
      <c r="CRL1" s="52"/>
      <c r="CRM1" s="52"/>
      <c r="CRN1" s="52"/>
      <c r="CRO1" s="52"/>
      <c r="CRP1" s="52"/>
      <c r="CRQ1" s="52"/>
      <c r="CRR1" s="52"/>
      <c r="CRS1" s="52"/>
      <c r="CRT1" s="52"/>
      <c r="CRU1" s="52"/>
      <c r="CRV1" s="52"/>
      <c r="CRW1" s="52"/>
      <c r="CRX1" s="52"/>
      <c r="CRY1" s="52"/>
      <c r="CRZ1" s="52"/>
      <c r="CSA1" s="52"/>
      <c r="CSB1" s="52"/>
      <c r="CSC1" s="52"/>
      <c r="CSD1" s="52"/>
      <c r="CSE1" s="52"/>
      <c r="CSF1" s="52"/>
      <c r="CSG1" s="52"/>
      <c r="CSH1" s="52"/>
      <c r="CSI1" s="52"/>
      <c r="CSJ1" s="52"/>
      <c r="CSK1" s="52"/>
      <c r="CSL1" s="52"/>
      <c r="CSM1" s="52"/>
      <c r="CSN1" s="52"/>
      <c r="CSO1" s="52"/>
      <c r="CSP1" s="52"/>
      <c r="CSQ1" s="52"/>
      <c r="CSR1" s="52"/>
      <c r="CSS1" s="52"/>
      <c r="CST1" s="52"/>
      <c r="CSU1" s="52"/>
      <c r="CSV1" s="52"/>
      <c r="CSW1" s="52"/>
      <c r="CSX1" s="52"/>
      <c r="CSY1" s="52"/>
      <c r="CSZ1" s="52"/>
      <c r="CTA1" s="52"/>
      <c r="CTB1" s="52"/>
      <c r="CTC1" s="52"/>
      <c r="CTD1" s="52"/>
      <c r="CTE1" s="52"/>
      <c r="CTF1" s="52"/>
      <c r="CTG1" s="52"/>
      <c r="CTH1" s="52"/>
      <c r="CTI1" s="52"/>
      <c r="CTJ1" s="52"/>
      <c r="CTK1" s="52"/>
      <c r="CTL1" s="52"/>
      <c r="CTM1" s="52"/>
      <c r="CTN1" s="52"/>
      <c r="CTO1" s="52"/>
      <c r="CTP1" s="52"/>
      <c r="CTQ1" s="52"/>
      <c r="CTR1" s="52"/>
      <c r="CTS1" s="52"/>
      <c r="CTT1" s="52"/>
      <c r="CTU1" s="52"/>
      <c r="CTV1" s="52"/>
      <c r="CTW1" s="52"/>
      <c r="CTX1" s="52"/>
      <c r="CTY1" s="52"/>
      <c r="CTZ1" s="52"/>
      <c r="CUA1" s="52"/>
      <c r="CUB1" s="52"/>
      <c r="CUC1" s="52"/>
      <c r="CUD1" s="52"/>
      <c r="CUE1" s="52"/>
      <c r="CUF1" s="52"/>
      <c r="CUG1" s="52"/>
      <c r="CUH1" s="52"/>
      <c r="CUI1" s="52"/>
      <c r="CUJ1" s="52"/>
      <c r="CUK1" s="52"/>
      <c r="CUL1" s="52"/>
      <c r="CUM1" s="52"/>
      <c r="CUN1" s="52"/>
      <c r="CUO1" s="52"/>
      <c r="CUP1" s="52"/>
      <c r="CUQ1" s="52"/>
      <c r="CUR1" s="52"/>
      <c r="CUS1" s="52"/>
      <c r="CUT1" s="52"/>
      <c r="CUU1" s="52"/>
      <c r="CUV1" s="52"/>
      <c r="CUW1" s="52"/>
      <c r="CUX1" s="52"/>
      <c r="CUY1" s="52"/>
      <c r="CUZ1" s="52"/>
      <c r="CVA1" s="52"/>
      <c r="CVB1" s="52"/>
      <c r="CVC1" s="52"/>
      <c r="CVD1" s="52"/>
      <c r="CVE1" s="52"/>
      <c r="CVF1" s="52"/>
      <c r="CVG1" s="52"/>
      <c r="CVH1" s="52"/>
      <c r="CVI1" s="52"/>
      <c r="CVJ1" s="52"/>
      <c r="CVK1" s="52"/>
      <c r="CVL1" s="52"/>
      <c r="CVM1" s="52"/>
      <c r="CVN1" s="52"/>
      <c r="CVO1" s="52"/>
      <c r="CVP1" s="52"/>
      <c r="CVQ1" s="52"/>
      <c r="CVR1" s="52"/>
      <c r="CVS1" s="52"/>
      <c r="CVT1" s="52"/>
      <c r="CVU1" s="52"/>
      <c r="CVV1" s="52"/>
      <c r="CVW1" s="52"/>
      <c r="CVX1" s="52"/>
      <c r="CVY1" s="52"/>
      <c r="CVZ1" s="52"/>
      <c r="CWA1" s="52"/>
      <c r="CWB1" s="52"/>
      <c r="CWC1" s="52"/>
      <c r="CWD1" s="52"/>
      <c r="CWE1" s="52"/>
      <c r="CWF1" s="52"/>
      <c r="CWG1" s="52"/>
      <c r="CWH1" s="52"/>
      <c r="CWI1" s="52"/>
      <c r="CWJ1" s="52"/>
      <c r="CWK1" s="52"/>
      <c r="CWL1" s="52"/>
      <c r="CWM1" s="52"/>
      <c r="CWN1" s="52"/>
      <c r="CWO1" s="52"/>
      <c r="CWP1" s="52"/>
      <c r="CWQ1" s="52"/>
      <c r="CWR1" s="52"/>
      <c r="CWS1" s="52"/>
      <c r="CWT1" s="52"/>
      <c r="CWU1" s="52"/>
      <c r="CWV1" s="52"/>
      <c r="CWW1" s="52"/>
      <c r="CWX1" s="52"/>
      <c r="CWY1" s="52"/>
      <c r="CWZ1" s="52"/>
      <c r="CXA1" s="52"/>
      <c r="CXB1" s="52"/>
      <c r="CXC1" s="52"/>
      <c r="CXD1" s="52"/>
      <c r="CXE1" s="52"/>
      <c r="CXF1" s="52"/>
      <c r="CXG1" s="52"/>
      <c r="CXH1" s="52"/>
      <c r="CXI1" s="52"/>
      <c r="CXJ1" s="52"/>
      <c r="CXK1" s="52"/>
      <c r="CXL1" s="52"/>
      <c r="CXM1" s="52"/>
      <c r="CXN1" s="52"/>
      <c r="CXO1" s="52"/>
      <c r="CXP1" s="52"/>
      <c r="CXQ1" s="52"/>
      <c r="CXR1" s="52"/>
      <c r="CXS1" s="52"/>
      <c r="CXT1" s="52"/>
      <c r="CXU1" s="52"/>
      <c r="CXV1" s="52"/>
      <c r="CXW1" s="52"/>
      <c r="CXX1" s="52"/>
      <c r="CXY1" s="52"/>
      <c r="CXZ1" s="52"/>
      <c r="CYA1" s="52"/>
      <c r="CYB1" s="52"/>
      <c r="CYC1" s="52"/>
      <c r="CYD1" s="52"/>
      <c r="CYE1" s="52"/>
      <c r="CYF1" s="52"/>
      <c r="CYG1" s="52"/>
      <c r="CYH1" s="52"/>
      <c r="CYI1" s="52"/>
      <c r="CYJ1" s="52"/>
      <c r="CYK1" s="52"/>
      <c r="CYL1" s="52"/>
      <c r="CYM1" s="52"/>
      <c r="CYN1" s="52"/>
      <c r="CYO1" s="52"/>
      <c r="CYP1" s="52"/>
      <c r="CYQ1" s="52"/>
      <c r="CYR1" s="52"/>
      <c r="CYS1" s="52"/>
      <c r="CYT1" s="52"/>
      <c r="CYU1" s="52"/>
      <c r="CYV1" s="52"/>
      <c r="CYW1" s="52"/>
      <c r="CYX1" s="52"/>
      <c r="CYY1" s="52"/>
      <c r="CYZ1" s="52"/>
      <c r="CZA1" s="52"/>
      <c r="CZB1" s="52"/>
      <c r="CZC1" s="52"/>
      <c r="CZD1" s="52"/>
      <c r="CZE1" s="52"/>
      <c r="CZF1" s="52"/>
      <c r="CZG1" s="52"/>
      <c r="CZH1" s="52"/>
      <c r="CZI1" s="52"/>
      <c r="CZJ1" s="52"/>
      <c r="CZK1" s="52"/>
      <c r="CZL1" s="52"/>
      <c r="CZM1" s="52"/>
      <c r="CZN1" s="52"/>
      <c r="CZO1" s="52"/>
      <c r="CZP1" s="52"/>
      <c r="CZQ1" s="52"/>
      <c r="CZR1" s="52"/>
      <c r="CZS1" s="52"/>
      <c r="CZT1" s="52"/>
      <c r="CZU1" s="52"/>
      <c r="CZV1" s="52"/>
      <c r="CZW1" s="52"/>
      <c r="CZX1" s="52"/>
      <c r="CZY1" s="52"/>
      <c r="CZZ1" s="52"/>
      <c r="DAA1" s="52"/>
      <c r="DAB1" s="52"/>
      <c r="DAC1" s="52"/>
      <c r="DAD1" s="52"/>
      <c r="DAE1" s="52"/>
      <c r="DAF1" s="52"/>
      <c r="DAG1" s="52"/>
      <c r="DAH1" s="52"/>
      <c r="DAI1" s="52"/>
      <c r="DAJ1" s="52"/>
      <c r="DAK1" s="52"/>
      <c r="DAL1" s="52"/>
      <c r="DAM1" s="52"/>
      <c r="DAN1" s="52"/>
      <c r="DAO1" s="52"/>
      <c r="DAP1" s="52"/>
      <c r="DAQ1" s="52"/>
      <c r="DAR1" s="52"/>
      <c r="DAS1" s="52"/>
      <c r="DAT1" s="52"/>
      <c r="DAU1" s="52"/>
      <c r="DAV1" s="52"/>
      <c r="DAW1" s="52"/>
      <c r="DAX1" s="52"/>
      <c r="DAY1" s="52"/>
      <c r="DAZ1" s="52"/>
      <c r="DBA1" s="52"/>
      <c r="DBB1" s="52"/>
      <c r="DBC1" s="52"/>
      <c r="DBD1" s="52"/>
      <c r="DBE1" s="52"/>
      <c r="DBF1" s="52"/>
      <c r="DBG1" s="52"/>
      <c r="DBH1" s="52"/>
      <c r="DBI1" s="52"/>
      <c r="DBJ1" s="52"/>
      <c r="DBK1" s="52"/>
      <c r="DBL1" s="52"/>
      <c r="DBM1" s="52"/>
      <c r="DBN1" s="52"/>
      <c r="DBO1" s="52"/>
      <c r="DBP1" s="52"/>
      <c r="DBQ1" s="52"/>
      <c r="DBR1" s="52"/>
      <c r="DBS1" s="52"/>
      <c r="DBT1" s="52"/>
      <c r="DBU1" s="52"/>
      <c r="DBV1" s="52"/>
      <c r="DBW1" s="52"/>
      <c r="DBX1" s="52"/>
      <c r="DBY1" s="52"/>
      <c r="DBZ1" s="52"/>
      <c r="DCA1" s="52"/>
      <c r="DCB1" s="52"/>
      <c r="DCC1" s="52"/>
      <c r="DCD1" s="52"/>
      <c r="DCE1" s="52"/>
      <c r="DCF1" s="52"/>
      <c r="DCG1" s="52"/>
      <c r="DCH1" s="52"/>
      <c r="DCI1" s="52"/>
      <c r="DCJ1" s="52"/>
      <c r="DCK1" s="52"/>
      <c r="DCL1" s="52"/>
      <c r="DCM1" s="52"/>
      <c r="DCN1" s="52"/>
      <c r="DCO1" s="52"/>
      <c r="DCP1" s="52"/>
      <c r="DCQ1" s="52"/>
      <c r="DCR1" s="52"/>
      <c r="DCS1" s="52"/>
      <c r="DCT1" s="52"/>
      <c r="DCU1" s="52"/>
      <c r="DCV1" s="52"/>
      <c r="DCW1" s="52"/>
      <c r="DCX1" s="52"/>
      <c r="DCY1" s="52"/>
      <c r="DCZ1" s="52"/>
      <c r="DDA1" s="52"/>
      <c r="DDB1" s="52"/>
      <c r="DDC1" s="52"/>
      <c r="DDD1" s="52"/>
      <c r="DDE1" s="52"/>
      <c r="DDF1" s="52"/>
      <c r="DDG1" s="52"/>
      <c r="DDH1" s="52"/>
      <c r="DDI1" s="52"/>
      <c r="DDJ1" s="52"/>
      <c r="DDK1" s="52"/>
      <c r="DDL1" s="52"/>
      <c r="DDM1" s="52"/>
      <c r="DDN1" s="52"/>
      <c r="DDO1" s="52"/>
      <c r="DDP1" s="52"/>
      <c r="DDQ1" s="52"/>
      <c r="DDR1" s="52"/>
      <c r="DDS1" s="52"/>
      <c r="DDT1" s="52"/>
      <c r="DDU1" s="52"/>
      <c r="DDV1" s="52"/>
      <c r="DDW1" s="52"/>
      <c r="DDX1" s="52"/>
      <c r="DDY1" s="52"/>
      <c r="DDZ1" s="52"/>
      <c r="DEA1" s="52"/>
      <c r="DEB1" s="52"/>
      <c r="DEC1" s="52"/>
      <c r="DED1" s="52"/>
      <c r="DEE1" s="52"/>
      <c r="DEF1" s="52"/>
      <c r="DEG1" s="52"/>
      <c r="DEH1" s="52"/>
      <c r="DEI1" s="52"/>
      <c r="DEJ1" s="52"/>
      <c r="DEK1" s="52"/>
      <c r="DEL1" s="52"/>
      <c r="DEM1" s="52"/>
      <c r="DEN1" s="52"/>
      <c r="DEO1" s="52"/>
      <c r="DEP1" s="52"/>
      <c r="DEQ1" s="52"/>
      <c r="DER1" s="52"/>
      <c r="DES1" s="52"/>
      <c r="DET1" s="52"/>
      <c r="DEU1" s="52"/>
      <c r="DEV1" s="52"/>
      <c r="DEW1" s="52"/>
      <c r="DEX1" s="52"/>
      <c r="DEY1" s="52"/>
      <c r="DEZ1" s="52"/>
      <c r="DFA1" s="52"/>
      <c r="DFB1" s="52"/>
      <c r="DFC1" s="52"/>
      <c r="DFD1" s="52"/>
      <c r="DFE1" s="52"/>
      <c r="DFF1" s="52"/>
      <c r="DFG1" s="52"/>
      <c r="DFH1" s="52"/>
      <c r="DFI1" s="52"/>
      <c r="DFJ1" s="52"/>
      <c r="DFK1" s="52"/>
      <c r="DFL1" s="52"/>
      <c r="DFM1" s="52"/>
      <c r="DFN1" s="52"/>
      <c r="DFO1" s="52"/>
      <c r="DFP1" s="52"/>
      <c r="DFQ1" s="52"/>
      <c r="DFR1" s="52"/>
      <c r="DFS1" s="52"/>
      <c r="DFT1" s="52"/>
      <c r="DFU1" s="52"/>
      <c r="DFV1" s="52"/>
      <c r="DFW1" s="52"/>
      <c r="DFX1" s="52"/>
      <c r="DFY1" s="52"/>
      <c r="DFZ1" s="52"/>
      <c r="DGA1" s="52"/>
      <c r="DGB1" s="52"/>
      <c r="DGC1" s="52"/>
      <c r="DGD1" s="52"/>
      <c r="DGE1" s="52"/>
      <c r="DGF1" s="52"/>
      <c r="DGG1" s="52"/>
      <c r="DGH1" s="52"/>
      <c r="DGI1" s="52"/>
      <c r="DGJ1" s="52"/>
      <c r="DGK1" s="52"/>
      <c r="DGL1" s="52"/>
      <c r="DGM1" s="52"/>
      <c r="DGN1" s="52"/>
      <c r="DGO1" s="52"/>
      <c r="DGP1" s="52"/>
      <c r="DGQ1" s="52"/>
      <c r="DGR1" s="52"/>
      <c r="DGS1" s="52"/>
      <c r="DGT1" s="52"/>
      <c r="DGU1" s="52"/>
      <c r="DGV1" s="52"/>
      <c r="DGW1" s="52"/>
      <c r="DGX1" s="52"/>
      <c r="DGY1" s="52"/>
      <c r="DGZ1" s="52"/>
      <c r="DHA1" s="52"/>
      <c r="DHB1" s="52"/>
      <c r="DHC1" s="52"/>
      <c r="DHD1" s="52"/>
      <c r="DHE1" s="52"/>
      <c r="DHF1" s="52"/>
      <c r="DHG1" s="52"/>
      <c r="DHH1" s="52"/>
      <c r="DHI1" s="52"/>
      <c r="DHJ1" s="52"/>
      <c r="DHK1" s="52"/>
      <c r="DHL1" s="52"/>
      <c r="DHM1" s="52"/>
      <c r="DHN1" s="52"/>
      <c r="DHO1" s="52"/>
      <c r="DHP1" s="52"/>
      <c r="DHQ1" s="52"/>
      <c r="DHR1" s="52"/>
      <c r="DHS1" s="52"/>
      <c r="DHT1" s="52"/>
      <c r="DHU1" s="52"/>
      <c r="DHV1" s="52"/>
      <c r="DHW1" s="52"/>
      <c r="DHX1" s="52"/>
      <c r="DHY1" s="52"/>
      <c r="DHZ1" s="52"/>
      <c r="DIA1" s="52"/>
      <c r="DIB1" s="52"/>
      <c r="DIC1" s="52"/>
      <c r="DID1" s="52"/>
      <c r="DIE1" s="52"/>
      <c r="DIF1" s="52"/>
      <c r="DIG1" s="52"/>
      <c r="DIH1" s="52"/>
      <c r="DII1" s="52"/>
      <c r="DIJ1" s="52"/>
      <c r="DIK1" s="52"/>
      <c r="DIL1" s="52"/>
      <c r="DIM1" s="52"/>
      <c r="DIN1" s="52"/>
      <c r="DIO1" s="52"/>
      <c r="DIP1" s="52"/>
      <c r="DIQ1" s="52"/>
      <c r="DIR1" s="52"/>
      <c r="DIS1" s="52"/>
      <c r="DIT1" s="52"/>
      <c r="DIU1" s="52"/>
      <c r="DIV1" s="52"/>
      <c r="DIW1" s="52"/>
      <c r="DIX1" s="52"/>
      <c r="DIY1" s="52"/>
      <c r="DIZ1" s="52"/>
      <c r="DJA1" s="52"/>
      <c r="DJB1" s="52"/>
      <c r="DJC1" s="52"/>
      <c r="DJD1" s="52"/>
      <c r="DJE1" s="52"/>
      <c r="DJF1" s="52"/>
      <c r="DJG1" s="52"/>
      <c r="DJH1" s="52"/>
      <c r="DJI1" s="52"/>
      <c r="DJJ1" s="52"/>
      <c r="DJK1" s="52"/>
      <c r="DJL1" s="52"/>
      <c r="DJM1" s="52"/>
      <c r="DJN1" s="52"/>
      <c r="DJO1" s="52"/>
      <c r="DJP1" s="52"/>
      <c r="DJQ1" s="52"/>
      <c r="DJR1" s="52"/>
      <c r="DJS1" s="52"/>
      <c r="DJT1" s="52"/>
      <c r="DJU1" s="52"/>
      <c r="DJV1" s="52"/>
      <c r="DJW1" s="52"/>
      <c r="DJX1" s="52"/>
      <c r="DJY1" s="52"/>
      <c r="DJZ1" s="52"/>
      <c r="DKA1" s="52"/>
      <c r="DKB1" s="52"/>
      <c r="DKC1" s="52"/>
      <c r="DKD1" s="52"/>
      <c r="DKE1" s="52"/>
      <c r="DKF1" s="52"/>
      <c r="DKG1" s="52"/>
      <c r="DKH1" s="52"/>
      <c r="DKI1" s="52"/>
      <c r="DKJ1" s="52"/>
      <c r="DKK1" s="52"/>
      <c r="DKL1" s="52"/>
      <c r="DKM1" s="52"/>
      <c r="DKN1" s="52"/>
      <c r="DKO1" s="52"/>
      <c r="DKP1" s="52"/>
      <c r="DKQ1" s="52"/>
      <c r="DKR1" s="52"/>
      <c r="DKS1" s="52"/>
      <c r="DKT1" s="52"/>
      <c r="DKU1" s="52"/>
      <c r="DKV1" s="52"/>
      <c r="DKW1" s="52"/>
      <c r="DKX1" s="52"/>
      <c r="DKY1" s="52"/>
      <c r="DKZ1" s="52"/>
      <c r="DLA1" s="52"/>
      <c r="DLB1" s="52"/>
      <c r="DLC1" s="52"/>
      <c r="DLD1" s="52"/>
      <c r="DLE1" s="52"/>
      <c r="DLF1" s="52"/>
      <c r="DLG1" s="52"/>
      <c r="DLH1" s="52"/>
      <c r="DLI1" s="52"/>
      <c r="DLJ1" s="52"/>
      <c r="DLK1" s="52"/>
      <c r="DLL1" s="52"/>
      <c r="DLM1" s="52"/>
      <c r="DLN1" s="52"/>
      <c r="DLO1" s="52"/>
      <c r="DLP1" s="52"/>
      <c r="DLQ1" s="52"/>
      <c r="DLR1" s="52"/>
      <c r="DLS1" s="52"/>
      <c r="DLT1" s="52"/>
      <c r="DLU1" s="52"/>
      <c r="DLV1" s="52"/>
      <c r="DLW1" s="52"/>
      <c r="DLX1" s="52"/>
      <c r="DLY1" s="52"/>
      <c r="DLZ1" s="52"/>
      <c r="DMA1" s="52"/>
      <c r="DMB1" s="52"/>
      <c r="DMC1" s="52"/>
      <c r="DMD1" s="52"/>
      <c r="DME1" s="52"/>
      <c r="DMF1" s="52"/>
      <c r="DMG1" s="52"/>
      <c r="DMH1" s="52"/>
      <c r="DMI1" s="52"/>
      <c r="DMJ1" s="52"/>
      <c r="DMK1" s="52"/>
      <c r="DML1" s="52"/>
      <c r="DMM1" s="52"/>
      <c r="DMN1" s="52"/>
      <c r="DMO1" s="52"/>
      <c r="DMP1" s="52"/>
      <c r="DMQ1" s="52"/>
      <c r="DMR1" s="52"/>
      <c r="DMS1" s="52"/>
      <c r="DMT1" s="52"/>
      <c r="DMU1" s="52"/>
      <c r="DMV1" s="52"/>
      <c r="DMW1" s="52"/>
      <c r="DMX1" s="52"/>
      <c r="DMY1" s="52"/>
      <c r="DMZ1" s="52"/>
      <c r="DNA1" s="52"/>
      <c r="DNB1" s="52"/>
      <c r="DNC1" s="52"/>
      <c r="DND1" s="52"/>
      <c r="DNE1" s="52"/>
      <c r="DNF1" s="52"/>
      <c r="DNG1" s="52"/>
      <c r="DNH1" s="52"/>
      <c r="DNI1" s="52"/>
      <c r="DNJ1" s="52"/>
      <c r="DNK1" s="52"/>
      <c r="DNL1" s="52"/>
      <c r="DNM1" s="52"/>
      <c r="DNN1" s="52"/>
      <c r="DNO1" s="52"/>
      <c r="DNP1" s="52"/>
      <c r="DNQ1" s="52"/>
      <c r="DNR1" s="52"/>
      <c r="DNS1" s="52"/>
      <c r="DNT1" s="52"/>
      <c r="DNU1" s="52"/>
      <c r="DNV1" s="52"/>
      <c r="DNW1" s="52"/>
      <c r="DNX1" s="52"/>
      <c r="DNY1" s="52"/>
      <c r="DNZ1" s="52"/>
      <c r="DOA1" s="52"/>
      <c r="DOB1" s="52"/>
      <c r="DOC1" s="52"/>
      <c r="DOD1" s="52"/>
      <c r="DOE1" s="52"/>
      <c r="DOF1" s="52"/>
      <c r="DOG1" s="52"/>
      <c r="DOH1" s="52"/>
      <c r="DOI1" s="52"/>
      <c r="DOJ1" s="52"/>
      <c r="DOK1" s="52"/>
      <c r="DOL1" s="52"/>
      <c r="DOM1" s="52"/>
      <c r="DON1" s="52"/>
      <c r="DOO1" s="52"/>
      <c r="DOP1" s="52"/>
      <c r="DOQ1" s="52"/>
      <c r="DOR1" s="52"/>
      <c r="DOS1" s="52"/>
      <c r="DOT1" s="52"/>
      <c r="DOU1" s="52"/>
      <c r="DOV1" s="52"/>
      <c r="DOW1" s="52"/>
      <c r="DOX1" s="52"/>
      <c r="DOY1" s="52"/>
      <c r="DOZ1" s="52"/>
      <c r="DPA1" s="52"/>
      <c r="DPB1" s="52"/>
      <c r="DPC1" s="52"/>
      <c r="DPD1" s="52"/>
      <c r="DPE1" s="52"/>
      <c r="DPF1" s="52"/>
      <c r="DPG1" s="52"/>
      <c r="DPH1" s="52"/>
      <c r="DPI1" s="52"/>
      <c r="DPJ1" s="52"/>
      <c r="DPK1" s="52"/>
      <c r="DPL1" s="52"/>
      <c r="DPM1" s="52"/>
      <c r="DPN1" s="52"/>
      <c r="DPO1" s="52"/>
      <c r="DPP1" s="52"/>
      <c r="DPQ1" s="52"/>
      <c r="DPR1" s="52"/>
      <c r="DPS1" s="52"/>
      <c r="DPT1" s="52"/>
      <c r="DPU1" s="52"/>
      <c r="DPV1" s="52"/>
      <c r="DPW1" s="52"/>
      <c r="DPX1" s="52"/>
      <c r="DPY1" s="52"/>
      <c r="DPZ1" s="52"/>
      <c r="DQA1" s="52"/>
      <c r="DQB1" s="52"/>
      <c r="DQC1" s="52"/>
      <c r="DQD1" s="52"/>
      <c r="DQE1" s="52"/>
      <c r="DQF1" s="52"/>
      <c r="DQG1" s="52"/>
      <c r="DQH1" s="52"/>
      <c r="DQI1" s="52"/>
      <c r="DQJ1" s="52"/>
      <c r="DQK1" s="52"/>
      <c r="DQL1" s="52"/>
      <c r="DQM1" s="52"/>
      <c r="DQN1" s="52"/>
      <c r="DQO1" s="52"/>
      <c r="DQP1" s="52"/>
      <c r="DQQ1" s="52"/>
      <c r="DQR1" s="52"/>
      <c r="DQS1" s="52"/>
      <c r="DQT1" s="52"/>
      <c r="DQU1" s="52"/>
      <c r="DQV1" s="52"/>
      <c r="DQW1" s="52"/>
      <c r="DQX1" s="52"/>
      <c r="DQY1" s="52"/>
      <c r="DQZ1" s="52"/>
      <c r="DRA1" s="52"/>
      <c r="DRB1" s="52"/>
      <c r="DRC1" s="52"/>
      <c r="DRD1" s="52"/>
      <c r="DRE1" s="52"/>
      <c r="DRF1" s="52"/>
      <c r="DRG1" s="52"/>
      <c r="DRH1" s="52"/>
      <c r="DRI1" s="52"/>
      <c r="DRJ1" s="52"/>
      <c r="DRK1" s="52"/>
      <c r="DRL1" s="52"/>
      <c r="DRM1" s="52"/>
      <c r="DRN1" s="52"/>
      <c r="DRO1" s="52"/>
      <c r="DRP1" s="52"/>
      <c r="DRQ1" s="52"/>
      <c r="DRR1" s="52"/>
      <c r="DRS1" s="52"/>
      <c r="DRT1" s="52"/>
      <c r="DRU1" s="52"/>
      <c r="DRV1" s="52"/>
      <c r="DRW1" s="52"/>
      <c r="DRX1" s="52"/>
      <c r="DRY1" s="52"/>
      <c r="DRZ1" s="52"/>
      <c r="DSA1" s="52"/>
      <c r="DSB1" s="52"/>
      <c r="DSC1" s="52"/>
      <c r="DSD1" s="52"/>
      <c r="DSE1" s="52"/>
      <c r="DSF1" s="52"/>
      <c r="DSG1" s="52"/>
      <c r="DSH1" s="52"/>
      <c r="DSI1" s="52"/>
      <c r="DSJ1" s="52"/>
      <c r="DSK1" s="52"/>
      <c r="DSL1" s="52"/>
      <c r="DSM1" s="52"/>
      <c r="DSN1" s="52"/>
      <c r="DSO1" s="52"/>
      <c r="DSP1" s="52"/>
      <c r="DSQ1" s="52"/>
      <c r="DSR1" s="52"/>
      <c r="DSS1" s="52"/>
      <c r="DST1" s="52"/>
      <c r="DSU1" s="52"/>
      <c r="DSV1" s="52"/>
      <c r="DSW1" s="52"/>
      <c r="DSX1" s="52"/>
      <c r="DSY1" s="52"/>
      <c r="DSZ1" s="52"/>
      <c r="DTA1" s="52"/>
      <c r="DTB1" s="52"/>
      <c r="DTC1" s="52"/>
      <c r="DTD1" s="52"/>
      <c r="DTE1" s="52"/>
      <c r="DTF1" s="52"/>
      <c r="DTG1" s="52"/>
      <c r="DTH1" s="52"/>
      <c r="DTI1" s="52"/>
      <c r="DTJ1" s="52"/>
      <c r="DTK1" s="52"/>
      <c r="DTL1" s="52"/>
      <c r="DTM1" s="52"/>
      <c r="DTN1" s="52"/>
      <c r="DTO1" s="52"/>
      <c r="DTP1" s="52"/>
      <c r="DTQ1" s="52"/>
      <c r="DTR1" s="52"/>
      <c r="DTS1" s="52"/>
      <c r="DTT1" s="52"/>
      <c r="DTU1" s="52"/>
      <c r="DTV1" s="52"/>
      <c r="DTW1" s="52"/>
      <c r="DTX1" s="52"/>
      <c r="DTY1" s="52"/>
      <c r="DTZ1" s="52"/>
      <c r="DUA1" s="52"/>
      <c r="DUB1" s="52"/>
      <c r="DUC1" s="52"/>
      <c r="DUD1" s="52"/>
      <c r="DUE1" s="52"/>
      <c r="DUF1" s="52"/>
      <c r="DUG1" s="52"/>
      <c r="DUH1" s="52"/>
      <c r="DUI1" s="52"/>
      <c r="DUJ1" s="52"/>
      <c r="DUK1" s="52"/>
      <c r="DUL1" s="52"/>
      <c r="DUM1" s="52"/>
      <c r="DUN1" s="52"/>
      <c r="DUO1" s="52"/>
      <c r="DUP1" s="52"/>
      <c r="DUQ1" s="52"/>
      <c r="DUR1" s="52"/>
      <c r="DUS1" s="52"/>
      <c r="DUT1" s="52"/>
      <c r="DUU1" s="52"/>
      <c r="DUV1" s="52"/>
      <c r="DUW1" s="52"/>
      <c r="DUX1" s="52"/>
      <c r="DUY1" s="52"/>
      <c r="DUZ1" s="52"/>
      <c r="DVA1" s="52"/>
      <c r="DVB1" s="52"/>
      <c r="DVC1" s="52"/>
      <c r="DVD1" s="52"/>
      <c r="DVE1" s="52"/>
      <c r="DVF1" s="52"/>
      <c r="DVG1" s="52"/>
      <c r="DVH1" s="52"/>
      <c r="DVI1" s="52"/>
      <c r="DVJ1" s="52"/>
      <c r="DVK1" s="52"/>
      <c r="DVL1" s="52"/>
      <c r="DVM1" s="52"/>
      <c r="DVN1" s="52"/>
      <c r="DVO1" s="52"/>
      <c r="DVP1" s="52"/>
      <c r="DVQ1" s="52"/>
      <c r="DVR1" s="52"/>
      <c r="DVS1" s="52"/>
      <c r="DVT1" s="52"/>
      <c r="DVU1" s="52"/>
      <c r="DVV1" s="52"/>
      <c r="DVW1" s="52"/>
      <c r="DVX1" s="52"/>
      <c r="DVY1" s="52"/>
      <c r="DVZ1" s="52"/>
      <c r="DWA1" s="52"/>
      <c r="DWB1" s="52"/>
      <c r="DWC1" s="52"/>
      <c r="DWD1" s="52"/>
      <c r="DWE1" s="52"/>
      <c r="DWF1" s="52"/>
      <c r="DWG1" s="52"/>
      <c r="DWH1" s="52"/>
      <c r="DWI1" s="52"/>
      <c r="DWJ1" s="52"/>
      <c r="DWK1" s="52"/>
      <c r="DWL1" s="52"/>
      <c r="DWM1" s="52"/>
      <c r="DWN1" s="52"/>
      <c r="DWO1" s="52"/>
      <c r="DWP1" s="52"/>
      <c r="DWQ1" s="52"/>
      <c r="DWR1" s="52"/>
      <c r="DWS1" s="52"/>
      <c r="DWT1" s="52"/>
      <c r="DWU1" s="52"/>
      <c r="DWV1" s="52"/>
      <c r="DWW1" s="52"/>
      <c r="DWX1" s="52"/>
      <c r="DWY1" s="52"/>
      <c r="DWZ1" s="52"/>
      <c r="DXA1" s="52"/>
      <c r="DXB1" s="52"/>
      <c r="DXC1" s="52"/>
      <c r="DXD1" s="52"/>
      <c r="DXE1" s="52"/>
      <c r="DXF1" s="52"/>
      <c r="DXG1" s="52"/>
      <c r="DXH1" s="52"/>
      <c r="DXI1" s="52"/>
      <c r="DXJ1" s="52"/>
      <c r="DXK1" s="52"/>
      <c r="DXL1" s="52"/>
      <c r="DXM1" s="52"/>
      <c r="DXN1" s="52"/>
      <c r="DXO1" s="52"/>
      <c r="DXP1" s="52"/>
      <c r="DXQ1" s="52"/>
      <c r="DXR1" s="52"/>
      <c r="DXS1" s="52"/>
      <c r="DXT1" s="52"/>
      <c r="DXU1" s="52"/>
      <c r="DXV1" s="52"/>
      <c r="DXW1" s="52"/>
      <c r="DXX1" s="52"/>
      <c r="DXY1" s="52"/>
      <c r="DXZ1" s="52"/>
      <c r="DYA1" s="52"/>
      <c r="DYB1" s="52"/>
      <c r="DYC1" s="52"/>
      <c r="DYD1" s="52"/>
      <c r="DYE1" s="52"/>
      <c r="DYF1" s="52"/>
      <c r="DYG1" s="52"/>
      <c r="DYH1" s="52"/>
      <c r="DYI1" s="52"/>
      <c r="DYJ1" s="52"/>
      <c r="DYK1" s="52"/>
      <c r="DYL1" s="52"/>
      <c r="DYM1" s="52"/>
      <c r="DYN1" s="52"/>
      <c r="DYO1" s="52"/>
      <c r="DYP1" s="52"/>
      <c r="DYQ1" s="52"/>
      <c r="DYR1" s="52"/>
      <c r="DYS1" s="52"/>
      <c r="DYT1" s="52"/>
      <c r="DYU1" s="52"/>
      <c r="DYV1" s="52"/>
      <c r="DYW1" s="52"/>
      <c r="DYX1" s="52"/>
      <c r="DYY1" s="52"/>
      <c r="DYZ1" s="52"/>
      <c r="DZA1" s="52"/>
      <c r="DZB1" s="52"/>
      <c r="DZC1" s="52"/>
      <c r="DZD1" s="52"/>
      <c r="DZE1" s="52"/>
      <c r="DZF1" s="52"/>
      <c r="DZG1" s="52"/>
      <c r="DZH1" s="52"/>
      <c r="DZI1" s="52"/>
      <c r="DZJ1" s="52"/>
      <c r="DZK1" s="52"/>
      <c r="DZL1" s="52"/>
      <c r="DZM1" s="52"/>
      <c r="DZN1" s="52"/>
      <c r="DZO1" s="52"/>
      <c r="DZP1" s="52"/>
      <c r="DZQ1" s="52"/>
      <c r="DZR1" s="52"/>
      <c r="DZS1" s="52"/>
      <c r="DZT1" s="52"/>
      <c r="DZU1" s="52"/>
      <c r="DZV1" s="52"/>
      <c r="DZW1" s="52"/>
      <c r="DZX1" s="52"/>
      <c r="DZY1" s="52"/>
      <c r="DZZ1" s="52"/>
      <c r="EAA1" s="52"/>
      <c r="EAB1" s="52"/>
      <c r="EAC1" s="52"/>
      <c r="EAD1" s="52"/>
      <c r="EAE1" s="52"/>
      <c r="EAF1" s="52"/>
      <c r="EAG1" s="52"/>
      <c r="EAH1" s="52"/>
      <c r="EAI1" s="52"/>
      <c r="EAJ1" s="52"/>
      <c r="EAK1" s="52"/>
      <c r="EAL1" s="52"/>
      <c r="EAM1" s="52"/>
      <c r="EAN1" s="52"/>
      <c r="EAO1" s="52"/>
      <c r="EAP1" s="52"/>
      <c r="EAQ1" s="52"/>
      <c r="EAR1" s="52"/>
      <c r="EAS1" s="52"/>
      <c r="EAT1" s="52"/>
      <c r="EAU1" s="52"/>
      <c r="EAV1" s="52"/>
      <c r="EAW1" s="52"/>
      <c r="EAX1" s="52"/>
      <c r="EAY1" s="52"/>
      <c r="EAZ1" s="52"/>
      <c r="EBA1" s="52"/>
      <c r="EBB1" s="52"/>
      <c r="EBC1" s="52"/>
      <c r="EBD1" s="52"/>
      <c r="EBE1" s="52"/>
      <c r="EBF1" s="52"/>
      <c r="EBG1" s="52"/>
      <c r="EBH1" s="52"/>
      <c r="EBI1" s="52"/>
      <c r="EBJ1" s="52"/>
      <c r="EBK1" s="52"/>
      <c r="EBL1" s="52"/>
      <c r="EBM1" s="52"/>
      <c r="EBN1" s="52"/>
      <c r="EBO1" s="52"/>
      <c r="EBP1" s="52"/>
      <c r="EBQ1" s="52"/>
      <c r="EBR1" s="52"/>
      <c r="EBS1" s="52"/>
      <c r="EBT1" s="52"/>
      <c r="EBU1" s="52"/>
      <c r="EBV1" s="52"/>
      <c r="EBW1" s="52"/>
      <c r="EBX1" s="52"/>
      <c r="EBY1" s="52"/>
      <c r="EBZ1" s="52"/>
      <c r="ECA1" s="52"/>
      <c r="ECB1" s="52"/>
      <c r="ECC1" s="52"/>
      <c r="ECD1" s="52"/>
      <c r="ECE1" s="52"/>
      <c r="ECF1" s="52"/>
      <c r="ECG1" s="52"/>
      <c r="ECH1" s="52"/>
      <c r="ECI1" s="52"/>
      <c r="ECJ1" s="52"/>
      <c r="ECK1" s="52"/>
      <c r="ECL1" s="52"/>
      <c r="ECM1" s="52"/>
      <c r="ECN1" s="52"/>
      <c r="ECO1" s="52"/>
      <c r="ECP1" s="52"/>
      <c r="ECQ1" s="52"/>
      <c r="ECR1" s="52"/>
      <c r="ECS1" s="52"/>
      <c r="ECT1" s="52"/>
      <c r="ECU1" s="52"/>
      <c r="ECV1" s="52"/>
      <c r="ECW1" s="52"/>
      <c r="ECX1" s="52"/>
      <c r="ECY1" s="52"/>
      <c r="ECZ1" s="52"/>
      <c r="EDA1" s="52"/>
      <c r="EDB1" s="52"/>
      <c r="EDC1" s="52"/>
      <c r="EDD1" s="52"/>
      <c r="EDE1" s="52"/>
      <c r="EDF1" s="52"/>
      <c r="EDG1" s="52"/>
      <c r="EDH1" s="52"/>
      <c r="EDI1" s="52"/>
      <c r="EDJ1" s="52"/>
      <c r="EDK1" s="52"/>
      <c r="EDL1" s="52"/>
      <c r="EDM1" s="52"/>
      <c r="EDN1" s="52"/>
      <c r="EDO1" s="52"/>
      <c r="EDP1" s="52"/>
      <c r="EDQ1" s="52"/>
      <c r="EDR1" s="52"/>
      <c r="EDS1" s="52"/>
      <c r="EDT1" s="52"/>
      <c r="EDU1" s="52"/>
      <c r="EDV1" s="52"/>
      <c r="EDW1" s="52"/>
      <c r="EDX1" s="52"/>
      <c r="EDY1" s="52"/>
      <c r="EDZ1" s="52"/>
      <c r="EEA1" s="52"/>
      <c r="EEB1" s="52"/>
      <c r="EEC1" s="52"/>
      <c r="EED1" s="52"/>
      <c r="EEE1" s="52"/>
      <c r="EEF1" s="52"/>
      <c r="EEG1" s="52"/>
      <c r="EEH1" s="52"/>
      <c r="EEI1" s="52"/>
      <c r="EEJ1" s="52"/>
      <c r="EEK1" s="52"/>
      <c r="EEL1" s="52"/>
      <c r="EEM1" s="52"/>
      <c r="EEN1" s="52"/>
      <c r="EEO1" s="52"/>
      <c r="EEP1" s="52"/>
      <c r="EEQ1" s="52"/>
      <c r="EER1" s="52"/>
      <c r="EES1" s="52"/>
      <c r="EET1" s="52"/>
      <c r="EEU1" s="52"/>
      <c r="EEV1" s="52"/>
      <c r="EEW1" s="52"/>
      <c r="EEX1" s="52"/>
      <c r="EEY1" s="52"/>
      <c r="EEZ1" s="52"/>
      <c r="EFA1" s="52"/>
      <c r="EFB1" s="52"/>
      <c r="EFC1" s="52"/>
      <c r="EFD1" s="52"/>
      <c r="EFE1" s="52"/>
      <c r="EFF1" s="52"/>
      <c r="EFG1" s="52"/>
      <c r="EFH1" s="52"/>
      <c r="EFI1" s="52"/>
      <c r="EFJ1" s="52"/>
      <c r="EFK1" s="52"/>
      <c r="EFL1" s="52"/>
      <c r="EFM1" s="52"/>
      <c r="EFN1" s="52"/>
      <c r="EFO1" s="52"/>
      <c r="EFP1" s="52"/>
      <c r="EFQ1" s="52"/>
      <c r="EFR1" s="52"/>
      <c r="EFS1" s="52"/>
      <c r="EFT1" s="52"/>
      <c r="EFU1" s="52"/>
      <c r="EFV1" s="52"/>
      <c r="EFW1" s="52"/>
      <c r="EFX1" s="52"/>
      <c r="EFY1" s="52"/>
      <c r="EFZ1" s="52"/>
      <c r="EGA1" s="52"/>
      <c r="EGB1" s="52"/>
      <c r="EGC1" s="52"/>
      <c r="EGD1" s="52"/>
      <c r="EGE1" s="52"/>
      <c r="EGF1" s="52"/>
      <c r="EGG1" s="52"/>
      <c r="EGH1" s="52"/>
      <c r="EGI1" s="52"/>
      <c r="EGJ1" s="52"/>
      <c r="EGK1" s="52"/>
      <c r="EGL1" s="52"/>
      <c r="EGM1" s="52"/>
      <c r="EGN1" s="52"/>
      <c r="EGO1" s="52"/>
      <c r="EGP1" s="52"/>
      <c r="EGQ1" s="52"/>
      <c r="EGR1" s="52"/>
      <c r="EGS1" s="52"/>
      <c r="EGT1" s="52"/>
      <c r="EGU1" s="52"/>
      <c r="EGV1" s="52"/>
      <c r="EGW1" s="52"/>
      <c r="EGX1" s="52"/>
      <c r="EGY1" s="52"/>
      <c r="EGZ1" s="52"/>
      <c r="EHA1" s="52"/>
      <c r="EHB1" s="52"/>
      <c r="EHC1" s="52"/>
      <c r="EHD1" s="52"/>
      <c r="EHE1" s="52"/>
      <c r="EHF1" s="52"/>
      <c r="EHG1" s="52"/>
      <c r="EHH1" s="52"/>
      <c r="EHI1" s="52"/>
      <c r="EHJ1" s="52"/>
      <c r="EHK1" s="52"/>
      <c r="EHL1" s="52"/>
      <c r="EHM1" s="52"/>
      <c r="EHN1" s="52"/>
      <c r="EHO1" s="52"/>
      <c r="EHP1" s="52"/>
      <c r="EHQ1" s="52"/>
      <c r="EHR1" s="52"/>
      <c r="EHS1" s="52"/>
      <c r="EHT1" s="52"/>
      <c r="EHU1" s="52"/>
      <c r="EHV1" s="52"/>
      <c r="EHW1" s="52"/>
      <c r="EHX1" s="52"/>
      <c r="EHY1" s="52"/>
      <c r="EHZ1" s="52"/>
      <c r="EIA1" s="52"/>
      <c r="EIB1" s="52"/>
      <c r="EIC1" s="52"/>
      <c r="EID1" s="52"/>
      <c r="EIE1" s="52"/>
      <c r="EIF1" s="52"/>
      <c r="EIG1" s="52"/>
      <c r="EIH1" s="52"/>
      <c r="EII1" s="52"/>
      <c r="EIJ1" s="52"/>
      <c r="EIK1" s="52"/>
      <c r="EIL1" s="52"/>
      <c r="EIM1" s="52"/>
      <c r="EIN1" s="52"/>
      <c r="EIO1" s="52"/>
      <c r="EIP1" s="52"/>
      <c r="EIQ1" s="52"/>
      <c r="EIR1" s="52"/>
      <c r="EIS1" s="52"/>
      <c r="EIT1" s="52"/>
      <c r="EIU1" s="52"/>
      <c r="EIV1" s="52"/>
      <c r="EIW1" s="52"/>
      <c r="EIX1" s="52"/>
      <c r="EIY1" s="52"/>
      <c r="EIZ1" s="52"/>
      <c r="EJA1" s="52"/>
      <c r="EJB1" s="52"/>
      <c r="EJC1" s="52"/>
      <c r="EJD1" s="52"/>
      <c r="EJE1" s="52"/>
      <c r="EJF1" s="52"/>
      <c r="EJG1" s="52"/>
      <c r="EJH1" s="52"/>
      <c r="EJI1" s="52"/>
      <c r="EJJ1" s="52"/>
      <c r="EJK1" s="52"/>
      <c r="EJL1" s="52"/>
      <c r="EJM1" s="52"/>
      <c r="EJN1" s="52"/>
      <c r="EJO1" s="52"/>
      <c r="EJP1" s="52"/>
      <c r="EJQ1" s="52"/>
      <c r="EJR1" s="52"/>
      <c r="EJS1" s="52"/>
      <c r="EJT1" s="52"/>
      <c r="EJU1" s="52"/>
      <c r="EJV1" s="52"/>
      <c r="EJW1" s="52"/>
      <c r="EJX1" s="52"/>
      <c r="EJY1" s="52"/>
      <c r="EJZ1" s="52"/>
      <c r="EKA1" s="52"/>
      <c r="EKB1" s="52"/>
      <c r="EKC1" s="52"/>
      <c r="EKD1" s="52"/>
      <c r="EKE1" s="52"/>
      <c r="EKF1" s="52"/>
      <c r="EKG1" s="52"/>
      <c r="EKH1" s="52"/>
      <c r="EKI1" s="52"/>
      <c r="EKJ1" s="52"/>
      <c r="EKK1" s="52"/>
      <c r="EKL1" s="52"/>
      <c r="EKM1" s="52"/>
      <c r="EKN1" s="52"/>
      <c r="EKO1" s="52"/>
      <c r="EKP1" s="52"/>
      <c r="EKQ1" s="52"/>
      <c r="EKR1" s="52"/>
      <c r="EKS1" s="52"/>
      <c r="EKT1" s="52"/>
      <c r="EKU1" s="52"/>
      <c r="EKV1" s="52"/>
      <c r="EKW1" s="52"/>
      <c r="EKX1" s="52"/>
      <c r="EKY1" s="52"/>
      <c r="EKZ1" s="52"/>
      <c r="ELA1" s="52"/>
      <c r="ELB1" s="52"/>
      <c r="ELC1" s="52"/>
      <c r="ELD1" s="52"/>
      <c r="ELE1" s="52"/>
      <c r="ELF1" s="52"/>
      <c r="ELG1" s="52"/>
      <c r="ELH1" s="52"/>
      <c r="ELI1" s="52"/>
      <c r="ELJ1" s="52"/>
      <c r="ELK1" s="52"/>
      <c r="ELL1" s="52"/>
      <c r="ELM1" s="52"/>
      <c r="ELN1" s="52"/>
      <c r="ELO1" s="52"/>
      <c r="ELP1" s="52"/>
      <c r="ELQ1" s="52"/>
      <c r="ELR1" s="52"/>
      <c r="ELS1" s="52"/>
      <c r="ELT1" s="52"/>
      <c r="ELU1" s="52"/>
      <c r="ELV1" s="52"/>
      <c r="ELW1" s="52"/>
      <c r="ELX1" s="52"/>
      <c r="ELY1" s="52"/>
      <c r="ELZ1" s="52"/>
      <c r="EMA1" s="52"/>
      <c r="EMB1" s="52"/>
      <c r="EMC1" s="52"/>
      <c r="EMD1" s="52"/>
      <c r="EME1" s="52"/>
      <c r="EMF1" s="52"/>
      <c r="EMG1" s="52"/>
      <c r="EMH1" s="52"/>
      <c r="EMI1" s="52"/>
      <c r="EMJ1" s="52"/>
      <c r="EMK1" s="52"/>
      <c r="EML1" s="52"/>
      <c r="EMM1" s="52"/>
      <c r="EMN1" s="52"/>
      <c r="EMO1" s="52"/>
      <c r="EMP1" s="52"/>
      <c r="EMQ1" s="52"/>
      <c r="EMR1" s="52"/>
      <c r="EMS1" s="52"/>
      <c r="EMT1" s="52"/>
      <c r="EMU1" s="52"/>
      <c r="EMV1" s="52"/>
      <c r="EMW1" s="52"/>
      <c r="EMX1" s="52"/>
      <c r="EMY1" s="52"/>
      <c r="EMZ1" s="52"/>
      <c r="ENA1" s="52"/>
      <c r="ENB1" s="52"/>
      <c r="ENC1" s="52"/>
      <c r="END1" s="52"/>
      <c r="ENE1" s="52"/>
      <c r="ENF1" s="52"/>
      <c r="ENG1" s="52"/>
      <c r="ENH1" s="52"/>
      <c r="ENI1" s="52"/>
      <c r="ENJ1" s="52"/>
      <c r="ENK1" s="52"/>
      <c r="ENL1" s="52"/>
      <c r="ENM1" s="52"/>
      <c r="ENN1" s="52"/>
      <c r="ENO1" s="52"/>
      <c r="ENP1" s="52"/>
      <c r="ENQ1" s="52"/>
      <c r="ENR1" s="52"/>
      <c r="ENS1" s="52"/>
      <c r="ENT1" s="52"/>
      <c r="ENU1" s="52"/>
      <c r="ENV1" s="52"/>
      <c r="ENW1" s="52"/>
      <c r="ENX1" s="52"/>
      <c r="ENY1" s="52"/>
      <c r="ENZ1" s="52"/>
      <c r="EOA1" s="52"/>
      <c r="EOB1" s="52"/>
      <c r="EOC1" s="52"/>
      <c r="EOD1" s="52"/>
      <c r="EOE1" s="52"/>
      <c r="EOF1" s="52"/>
      <c r="EOG1" s="52"/>
      <c r="EOH1" s="52"/>
      <c r="EOI1" s="52"/>
      <c r="EOJ1" s="52"/>
      <c r="EOK1" s="52"/>
      <c r="EOL1" s="52"/>
      <c r="EOM1" s="52"/>
      <c r="EON1" s="52"/>
      <c r="EOO1" s="52"/>
      <c r="EOP1" s="52"/>
      <c r="EOQ1" s="52"/>
      <c r="EOR1" s="52"/>
      <c r="EOS1" s="52"/>
      <c r="EOT1" s="52"/>
      <c r="EOU1" s="52"/>
      <c r="EOV1" s="52"/>
      <c r="EOW1" s="52"/>
      <c r="EOX1" s="52"/>
      <c r="EOY1" s="52"/>
      <c r="EOZ1" s="52"/>
      <c r="EPA1" s="52"/>
      <c r="EPB1" s="52"/>
      <c r="EPC1" s="52"/>
      <c r="EPD1" s="52"/>
      <c r="EPE1" s="52"/>
      <c r="EPF1" s="52"/>
      <c r="EPG1" s="52"/>
      <c r="EPH1" s="52"/>
      <c r="EPI1" s="52"/>
      <c r="EPJ1" s="52"/>
      <c r="EPK1" s="52"/>
      <c r="EPL1" s="52"/>
      <c r="EPM1" s="52"/>
      <c r="EPN1" s="52"/>
      <c r="EPO1" s="52"/>
      <c r="EPP1" s="52"/>
      <c r="EPQ1" s="52"/>
      <c r="EPR1" s="52"/>
      <c r="EPS1" s="52"/>
      <c r="EPT1" s="52"/>
      <c r="EPU1" s="52"/>
      <c r="EPV1" s="52"/>
      <c r="EPW1" s="52"/>
      <c r="EPX1" s="52"/>
      <c r="EPY1" s="52"/>
      <c r="EPZ1" s="52"/>
      <c r="EQA1" s="52"/>
      <c r="EQB1" s="52"/>
      <c r="EQC1" s="52"/>
      <c r="EQD1" s="52"/>
      <c r="EQE1" s="52"/>
      <c r="EQF1" s="52"/>
      <c r="EQG1" s="52"/>
      <c r="EQH1" s="52"/>
      <c r="EQI1" s="52"/>
      <c r="EQJ1" s="52"/>
      <c r="EQK1" s="52"/>
      <c r="EQL1" s="52"/>
      <c r="EQM1" s="52"/>
      <c r="EQN1" s="52"/>
      <c r="EQO1" s="52"/>
      <c r="EQP1" s="52"/>
      <c r="EQQ1" s="52"/>
      <c r="EQR1" s="52"/>
      <c r="EQS1" s="52"/>
      <c r="EQT1" s="52"/>
      <c r="EQU1" s="52"/>
      <c r="EQV1" s="52"/>
      <c r="EQW1" s="52"/>
      <c r="EQX1" s="52"/>
      <c r="EQY1" s="52"/>
      <c r="EQZ1" s="52"/>
      <c r="ERA1" s="52"/>
      <c r="ERB1" s="52"/>
      <c r="ERC1" s="52"/>
      <c r="ERD1" s="52"/>
      <c r="ERE1" s="52"/>
      <c r="ERF1" s="52"/>
      <c r="ERG1" s="52"/>
      <c r="ERH1" s="52"/>
      <c r="ERI1" s="52"/>
      <c r="ERJ1" s="52"/>
      <c r="ERK1" s="52"/>
      <c r="ERL1" s="52"/>
      <c r="ERM1" s="52"/>
      <c r="ERN1" s="52"/>
      <c r="ERO1" s="52"/>
      <c r="ERP1" s="52"/>
      <c r="ERQ1" s="52"/>
      <c r="ERR1" s="52"/>
      <c r="ERS1" s="52"/>
      <c r="ERT1" s="52"/>
      <c r="ERU1" s="52"/>
      <c r="ERV1" s="52"/>
      <c r="ERW1" s="52"/>
      <c r="ERX1" s="52"/>
      <c r="ERY1" s="52"/>
      <c r="ERZ1" s="52"/>
      <c r="ESA1" s="52"/>
      <c r="ESB1" s="52"/>
      <c r="ESC1" s="52"/>
      <c r="ESD1" s="52"/>
      <c r="ESE1" s="52"/>
      <c r="ESF1" s="52"/>
      <c r="ESG1" s="52"/>
      <c r="ESH1" s="52"/>
      <c r="ESI1" s="52"/>
      <c r="ESJ1" s="52"/>
      <c r="ESK1" s="52"/>
      <c r="ESL1" s="52"/>
      <c r="ESM1" s="52"/>
      <c r="ESN1" s="52"/>
      <c r="ESO1" s="52"/>
      <c r="ESP1" s="52"/>
      <c r="ESQ1" s="52"/>
      <c r="ESR1" s="52"/>
      <c r="ESS1" s="52"/>
      <c r="EST1" s="52"/>
      <c r="ESU1" s="52"/>
      <c r="ESV1" s="52"/>
      <c r="ESW1" s="52"/>
      <c r="ESX1" s="52"/>
      <c r="ESY1" s="52"/>
      <c r="ESZ1" s="52"/>
      <c r="ETA1" s="52"/>
      <c r="ETB1" s="52"/>
      <c r="ETC1" s="52"/>
      <c r="ETD1" s="52"/>
      <c r="ETE1" s="52"/>
      <c r="ETF1" s="52"/>
      <c r="ETG1" s="52"/>
      <c r="ETH1" s="52"/>
      <c r="ETI1" s="52"/>
      <c r="ETJ1" s="52"/>
      <c r="ETK1" s="52"/>
      <c r="ETL1" s="52"/>
      <c r="ETM1" s="52"/>
      <c r="ETN1" s="52"/>
      <c r="ETO1" s="52"/>
      <c r="ETP1" s="52"/>
      <c r="ETQ1" s="52"/>
      <c r="ETR1" s="52"/>
      <c r="ETS1" s="52"/>
      <c r="ETT1" s="52"/>
      <c r="ETU1" s="52"/>
      <c r="ETV1" s="52"/>
      <c r="ETW1" s="52"/>
      <c r="ETX1" s="52"/>
      <c r="ETY1" s="52"/>
      <c r="ETZ1" s="52"/>
      <c r="EUA1" s="52"/>
      <c r="EUB1" s="52"/>
      <c r="EUC1" s="52"/>
      <c r="EUD1" s="52"/>
      <c r="EUE1" s="52"/>
      <c r="EUF1" s="52"/>
      <c r="EUG1" s="52"/>
      <c r="EUH1" s="52"/>
      <c r="EUI1" s="52"/>
      <c r="EUJ1" s="52"/>
      <c r="EUK1" s="52"/>
      <c r="EUL1" s="52"/>
      <c r="EUM1" s="52"/>
      <c r="EUN1" s="52"/>
      <c r="EUO1" s="52"/>
      <c r="EUP1" s="52"/>
      <c r="EUQ1" s="52"/>
      <c r="EUR1" s="52"/>
      <c r="EUS1" s="52"/>
      <c r="EUT1" s="52"/>
      <c r="EUU1" s="52"/>
      <c r="EUV1" s="52"/>
      <c r="EUW1" s="52"/>
      <c r="EUX1" s="52"/>
      <c r="EUY1" s="52"/>
      <c r="EUZ1" s="52"/>
      <c r="EVA1" s="52"/>
      <c r="EVB1" s="52"/>
      <c r="EVC1" s="52"/>
      <c r="EVD1" s="52"/>
      <c r="EVE1" s="52"/>
      <c r="EVF1" s="52"/>
      <c r="EVG1" s="52"/>
      <c r="EVH1" s="52"/>
      <c r="EVI1" s="52"/>
      <c r="EVJ1" s="52"/>
      <c r="EVK1" s="52"/>
      <c r="EVL1" s="52"/>
      <c r="EVM1" s="52"/>
      <c r="EVN1" s="52"/>
      <c r="EVO1" s="52"/>
      <c r="EVP1" s="52"/>
      <c r="EVQ1" s="52"/>
      <c r="EVR1" s="52"/>
      <c r="EVS1" s="52"/>
      <c r="EVT1" s="52"/>
      <c r="EVU1" s="52"/>
      <c r="EVV1" s="52"/>
      <c r="EVW1" s="52"/>
      <c r="EVX1" s="52"/>
      <c r="EVY1" s="52"/>
      <c r="EVZ1" s="52"/>
      <c r="EWA1" s="52"/>
      <c r="EWB1" s="52"/>
      <c r="EWC1" s="52"/>
      <c r="EWD1" s="52"/>
      <c r="EWE1" s="52"/>
      <c r="EWF1" s="52"/>
      <c r="EWG1" s="52"/>
      <c r="EWH1" s="52"/>
      <c r="EWI1" s="52"/>
      <c r="EWJ1" s="52"/>
      <c r="EWK1" s="52"/>
      <c r="EWL1" s="52"/>
      <c r="EWM1" s="52"/>
      <c r="EWN1" s="52"/>
      <c r="EWO1" s="52"/>
      <c r="EWP1" s="52"/>
      <c r="EWQ1" s="52"/>
      <c r="EWR1" s="52"/>
      <c r="EWS1" s="52"/>
      <c r="EWT1" s="52"/>
      <c r="EWU1" s="52"/>
      <c r="EWV1" s="52"/>
      <c r="EWW1" s="52"/>
      <c r="EWX1" s="52"/>
      <c r="EWY1" s="52"/>
      <c r="EWZ1" s="52"/>
      <c r="EXA1" s="52"/>
      <c r="EXB1" s="52"/>
      <c r="EXC1" s="52"/>
      <c r="EXD1" s="52"/>
      <c r="EXE1" s="52"/>
      <c r="EXF1" s="52"/>
      <c r="EXG1" s="52"/>
      <c r="EXH1" s="52"/>
      <c r="EXI1" s="52"/>
      <c r="EXJ1" s="52"/>
      <c r="EXK1" s="52"/>
      <c r="EXL1" s="52"/>
      <c r="EXM1" s="52"/>
      <c r="EXN1" s="52"/>
      <c r="EXO1" s="52"/>
      <c r="EXP1" s="52"/>
      <c r="EXQ1" s="52"/>
      <c r="EXR1" s="52"/>
      <c r="EXS1" s="52"/>
      <c r="EXT1" s="52"/>
      <c r="EXU1" s="52"/>
      <c r="EXV1" s="52"/>
      <c r="EXW1" s="52"/>
      <c r="EXX1" s="52"/>
      <c r="EXY1" s="52"/>
      <c r="EXZ1" s="52"/>
      <c r="EYA1" s="52"/>
      <c r="EYB1" s="52"/>
      <c r="EYC1" s="52"/>
      <c r="EYD1" s="52"/>
      <c r="EYE1" s="52"/>
      <c r="EYF1" s="52"/>
      <c r="EYG1" s="52"/>
      <c r="EYH1" s="52"/>
      <c r="EYI1" s="52"/>
      <c r="EYJ1" s="52"/>
      <c r="EYK1" s="52"/>
      <c r="EYL1" s="52"/>
      <c r="EYM1" s="52"/>
      <c r="EYN1" s="52"/>
      <c r="EYO1" s="52"/>
      <c r="EYP1" s="52"/>
      <c r="EYQ1" s="52"/>
      <c r="EYR1" s="52"/>
      <c r="EYS1" s="52"/>
      <c r="EYT1" s="52"/>
      <c r="EYU1" s="52"/>
      <c r="EYV1" s="52"/>
      <c r="EYW1" s="52"/>
      <c r="EYX1" s="52"/>
      <c r="EYY1" s="52"/>
      <c r="EYZ1" s="52"/>
      <c r="EZA1" s="52"/>
      <c r="EZB1" s="52"/>
      <c r="EZC1" s="52"/>
      <c r="EZD1" s="52"/>
      <c r="EZE1" s="52"/>
      <c r="EZF1" s="52"/>
      <c r="EZG1" s="52"/>
      <c r="EZH1" s="52"/>
      <c r="EZI1" s="52"/>
      <c r="EZJ1" s="52"/>
      <c r="EZK1" s="52"/>
      <c r="EZL1" s="52"/>
      <c r="EZM1" s="52"/>
      <c r="EZN1" s="52"/>
      <c r="EZO1" s="52"/>
      <c r="EZP1" s="52"/>
      <c r="EZQ1" s="52"/>
      <c r="EZR1" s="52"/>
      <c r="EZS1" s="52"/>
      <c r="EZT1" s="52"/>
      <c r="EZU1" s="52"/>
      <c r="EZV1" s="52"/>
      <c r="EZW1" s="52"/>
      <c r="EZX1" s="52"/>
      <c r="EZY1" s="52"/>
      <c r="EZZ1" s="52"/>
      <c r="FAA1" s="52"/>
      <c r="FAB1" s="52"/>
      <c r="FAC1" s="52"/>
      <c r="FAD1" s="52"/>
      <c r="FAE1" s="52"/>
      <c r="FAF1" s="52"/>
      <c r="FAG1" s="52"/>
      <c r="FAH1" s="52"/>
      <c r="FAI1" s="52"/>
      <c r="FAJ1" s="52"/>
      <c r="FAK1" s="52"/>
      <c r="FAL1" s="52"/>
      <c r="FAM1" s="52"/>
      <c r="FAN1" s="52"/>
      <c r="FAO1" s="52"/>
      <c r="FAP1" s="52"/>
      <c r="FAQ1" s="52"/>
      <c r="FAR1" s="52"/>
      <c r="FAS1" s="52"/>
      <c r="FAT1" s="52"/>
      <c r="FAU1" s="52"/>
      <c r="FAV1" s="52"/>
      <c r="FAW1" s="52"/>
      <c r="FAX1" s="52"/>
      <c r="FAY1" s="52"/>
      <c r="FAZ1" s="52"/>
      <c r="FBA1" s="52"/>
      <c r="FBB1" s="52"/>
      <c r="FBC1" s="52"/>
      <c r="FBD1" s="52"/>
      <c r="FBE1" s="52"/>
      <c r="FBF1" s="52"/>
      <c r="FBG1" s="52"/>
      <c r="FBH1" s="52"/>
      <c r="FBI1" s="52"/>
      <c r="FBJ1" s="52"/>
      <c r="FBK1" s="52"/>
      <c r="FBL1" s="52"/>
      <c r="FBM1" s="52"/>
      <c r="FBN1" s="52"/>
      <c r="FBO1" s="52"/>
      <c r="FBP1" s="52"/>
      <c r="FBQ1" s="52"/>
      <c r="FBR1" s="52"/>
      <c r="FBS1" s="52"/>
      <c r="FBT1" s="52"/>
      <c r="FBU1" s="52"/>
      <c r="FBV1" s="52"/>
      <c r="FBW1" s="52"/>
      <c r="FBX1" s="52"/>
      <c r="FBY1" s="52"/>
      <c r="FBZ1" s="52"/>
      <c r="FCA1" s="52"/>
      <c r="FCB1" s="52"/>
      <c r="FCC1" s="52"/>
      <c r="FCD1" s="52"/>
      <c r="FCE1" s="52"/>
      <c r="FCF1" s="52"/>
      <c r="FCG1" s="52"/>
      <c r="FCH1" s="52"/>
      <c r="FCI1" s="52"/>
      <c r="FCJ1" s="52"/>
      <c r="FCK1" s="52"/>
      <c r="FCL1" s="52"/>
      <c r="FCM1" s="52"/>
      <c r="FCN1" s="52"/>
      <c r="FCO1" s="52"/>
      <c r="FCP1" s="52"/>
      <c r="FCQ1" s="52"/>
      <c r="FCR1" s="52"/>
      <c r="FCS1" s="52"/>
      <c r="FCT1" s="52"/>
      <c r="FCU1" s="52"/>
      <c r="FCV1" s="52"/>
      <c r="FCW1" s="52"/>
      <c r="FCX1" s="52"/>
      <c r="FCY1" s="52"/>
      <c r="FCZ1" s="52"/>
      <c r="FDA1" s="52"/>
      <c r="FDB1" s="52"/>
      <c r="FDC1" s="52"/>
      <c r="FDD1" s="52"/>
      <c r="FDE1" s="52"/>
      <c r="FDF1" s="52"/>
      <c r="FDG1" s="52"/>
      <c r="FDH1" s="52"/>
      <c r="FDI1" s="52"/>
      <c r="FDJ1" s="52"/>
      <c r="FDK1" s="52"/>
      <c r="FDL1" s="52"/>
      <c r="FDM1" s="52"/>
      <c r="FDN1" s="52"/>
      <c r="FDO1" s="52"/>
      <c r="FDP1" s="52"/>
      <c r="FDQ1" s="52"/>
      <c r="FDR1" s="52"/>
      <c r="FDS1" s="52"/>
      <c r="FDT1" s="52"/>
      <c r="FDU1" s="52"/>
      <c r="FDV1" s="52"/>
      <c r="FDW1" s="52"/>
      <c r="FDX1" s="52"/>
      <c r="FDY1" s="52"/>
      <c r="FDZ1" s="52"/>
      <c r="FEA1" s="52"/>
      <c r="FEB1" s="52"/>
      <c r="FEC1" s="52"/>
      <c r="FED1" s="52"/>
      <c r="FEE1" s="52"/>
      <c r="FEF1" s="52"/>
      <c r="FEG1" s="52"/>
      <c r="FEH1" s="52"/>
      <c r="FEI1" s="52"/>
      <c r="FEJ1" s="52"/>
      <c r="FEK1" s="52"/>
      <c r="FEL1" s="52"/>
      <c r="FEM1" s="52"/>
      <c r="FEN1" s="52"/>
      <c r="FEO1" s="52"/>
      <c r="FEP1" s="52"/>
      <c r="FEQ1" s="52"/>
      <c r="FER1" s="52"/>
      <c r="FES1" s="52"/>
      <c r="FET1" s="52"/>
      <c r="FEU1" s="52"/>
      <c r="FEV1" s="52"/>
      <c r="FEW1" s="52"/>
      <c r="FEX1" s="52"/>
      <c r="FEY1" s="52"/>
      <c r="FEZ1" s="52"/>
      <c r="FFA1" s="52"/>
      <c r="FFB1" s="52"/>
      <c r="FFC1" s="52"/>
      <c r="FFD1" s="52"/>
      <c r="FFE1" s="52"/>
      <c r="FFF1" s="52"/>
      <c r="FFG1" s="52"/>
      <c r="FFH1" s="52"/>
      <c r="FFI1" s="52"/>
      <c r="FFJ1" s="52"/>
      <c r="FFK1" s="52"/>
      <c r="FFL1" s="52"/>
      <c r="FFM1" s="52"/>
      <c r="FFN1" s="52"/>
      <c r="FFO1" s="52"/>
      <c r="FFP1" s="52"/>
      <c r="FFQ1" s="52"/>
      <c r="FFR1" s="52"/>
      <c r="FFS1" s="52"/>
      <c r="FFT1" s="52"/>
      <c r="FFU1" s="52"/>
      <c r="FFV1" s="52"/>
      <c r="FFW1" s="52"/>
      <c r="FFX1" s="52"/>
      <c r="FFY1" s="52"/>
      <c r="FFZ1" s="52"/>
      <c r="FGA1" s="52"/>
      <c r="FGB1" s="52"/>
      <c r="FGC1" s="52"/>
      <c r="FGD1" s="52"/>
      <c r="FGE1" s="52"/>
      <c r="FGF1" s="52"/>
      <c r="FGG1" s="52"/>
      <c r="FGH1" s="52"/>
      <c r="FGI1" s="52"/>
      <c r="FGJ1" s="52"/>
      <c r="FGK1" s="52"/>
      <c r="FGL1" s="52"/>
      <c r="FGM1" s="52"/>
      <c r="FGN1" s="52"/>
      <c r="FGO1" s="52"/>
      <c r="FGP1" s="52"/>
      <c r="FGQ1" s="52"/>
      <c r="FGR1" s="52"/>
      <c r="FGS1" s="52"/>
      <c r="FGT1" s="52"/>
      <c r="FGU1" s="52"/>
      <c r="FGV1" s="52"/>
      <c r="FGW1" s="52"/>
      <c r="FGX1" s="52"/>
      <c r="FGY1" s="52"/>
      <c r="FGZ1" s="52"/>
      <c r="FHA1" s="52"/>
      <c r="FHB1" s="52"/>
      <c r="FHC1" s="52"/>
      <c r="FHD1" s="52"/>
      <c r="FHE1" s="52"/>
      <c r="FHF1" s="52"/>
      <c r="FHG1" s="52"/>
      <c r="FHH1" s="52"/>
      <c r="FHI1" s="52"/>
      <c r="FHJ1" s="52"/>
      <c r="FHK1" s="52"/>
      <c r="FHL1" s="52"/>
      <c r="FHM1" s="52"/>
      <c r="FHN1" s="52"/>
      <c r="FHO1" s="52"/>
      <c r="FHP1" s="52"/>
      <c r="FHQ1" s="52"/>
      <c r="FHR1" s="52"/>
      <c r="FHS1" s="52"/>
      <c r="FHT1" s="52"/>
      <c r="FHU1" s="52"/>
      <c r="FHV1" s="52"/>
      <c r="FHW1" s="52"/>
      <c r="FHX1" s="52"/>
      <c r="FHY1" s="52"/>
      <c r="FHZ1" s="52"/>
      <c r="FIA1" s="52"/>
      <c r="FIB1" s="52"/>
      <c r="FIC1" s="52"/>
      <c r="FID1" s="52"/>
      <c r="FIE1" s="52"/>
      <c r="FIF1" s="52"/>
      <c r="FIG1" s="52"/>
      <c r="FIH1" s="52"/>
      <c r="FII1" s="52"/>
      <c r="FIJ1" s="52"/>
      <c r="FIK1" s="52"/>
      <c r="FIL1" s="52"/>
      <c r="FIM1" s="52"/>
      <c r="FIN1" s="52"/>
      <c r="FIO1" s="52"/>
      <c r="FIP1" s="52"/>
      <c r="FIQ1" s="52"/>
      <c r="FIR1" s="52"/>
      <c r="FIS1" s="52"/>
      <c r="FIT1" s="52"/>
      <c r="FIU1" s="52"/>
      <c r="FIV1" s="52"/>
      <c r="FIW1" s="52"/>
      <c r="FIX1" s="52"/>
      <c r="FIY1" s="52"/>
      <c r="FIZ1" s="52"/>
      <c r="FJA1" s="52"/>
      <c r="FJB1" s="52"/>
      <c r="FJC1" s="52"/>
      <c r="FJD1" s="52"/>
      <c r="FJE1" s="52"/>
      <c r="FJF1" s="52"/>
      <c r="FJG1" s="52"/>
      <c r="FJH1" s="52"/>
      <c r="FJI1" s="52"/>
      <c r="FJJ1" s="52"/>
      <c r="FJK1" s="52"/>
      <c r="FJL1" s="52"/>
      <c r="FJM1" s="52"/>
      <c r="FJN1" s="52"/>
      <c r="FJO1" s="52"/>
      <c r="FJP1" s="52"/>
      <c r="FJQ1" s="52"/>
      <c r="FJR1" s="52"/>
      <c r="FJS1" s="52"/>
      <c r="FJT1" s="52"/>
      <c r="FJU1" s="52"/>
      <c r="FJV1" s="52"/>
      <c r="FJW1" s="52"/>
      <c r="FJX1" s="52"/>
      <c r="FJY1" s="52"/>
      <c r="FJZ1" s="52"/>
      <c r="FKA1" s="52"/>
      <c r="FKB1" s="52"/>
      <c r="FKC1" s="52"/>
      <c r="FKD1" s="52"/>
      <c r="FKE1" s="52"/>
      <c r="FKF1" s="52"/>
      <c r="FKG1" s="52"/>
      <c r="FKH1" s="52"/>
      <c r="FKI1" s="52"/>
      <c r="FKJ1" s="52"/>
      <c r="FKK1" s="52"/>
      <c r="FKL1" s="52"/>
      <c r="FKM1" s="52"/>
      <c r="FKN1" s="52"/>
      <c r="FKO1" s="52"/>
      <c r="FKP1" s="52"/>
      <c r="FKQ1" s="52"/>
      <c r="FKR1" s="52"/>
      <c r="FKS1" s="52"/>
      <c r="FKT1" s="52"/>
      <c r="FKU1" s="52"/>
      <c r="FKV1" s="52"/>
      <c r="FKW1" s="52"/>
      <c r="FKX1" s="52"/>
      <c r="FKY1" s="52"/>
      <c r="FKZ1" s="52"/>
      <c r="FLA1" s="52"/>
      <c r="FLB1" s="52"/>
      <c r="FLC1" s="52"/>
      <c r="FLD1" s="52"/>
      <c r="FLE1" s="52"/>
      <c r="FLF1" s="52"/>
      <c r="FLG1" s="52"/>
      <c r="FLH1" s="52"/>
      <c r="FLI1" s="52"/>
      <c r="FLJ1" s="52"/>
      <c r="FLK1" s="52"/>
      <c r="FLL1" s="52"/>
      <c r="FLM1" s="52"/>
      <c r="FLN1" s="52"/>
      <c r="FLO1" s="52"/>
      <c r="FLP1" s="52"/>
      <c r="FLQ1" s="52"/>
      <c r="FLR1" s="52"/>
      <c r="FLS1" s="52"/>
      <c r="FLT1" s="52"/>
      <c r="FLU1" s="52"/>
      <c r="FLV1" s="52"/>
      <c r="FLW1" s="52"/>
      <c r="FLX1" s="52"/>
      <c r="FLY1" s="52"/>
      <c r="FLZ1" s="52"/>
      <c r="FMA1" s="52"/>
      <c r="FMB1" s="52"/>
      <c r="FMC1" s="52"/>
      <c r="FMD1" s="52"/>
      <c r="FME1" s="52"/>
      <c r="FMF1" s="52"/>
      <c r="FMG1" s="52"/>
      <c r="FMH1" s="52"/>
      <c r="FMI1" s="52"/>
      <c r="FMJ1" s="52"/>
      <c r="FMK1" s="52"/>
      <c r="FML1" s="52"/>
      <c r="FMM1" s="52"/>
      <c r="FMN1" s="52"/>
      <c r="FMO1" s="52"/>
      <c r="FMP1" s="52"/>
      <c r="FMQ1" s="52"/>
      <c r="FMR1" s="52"/>
      <c r="FMS1" s="52"/>
      <c r="FMT1" s="52"/>
      <c r="FMU1" s="52"/>
      <c r="FMV1" s="52"/>
      <c r="FMW1" s="52"/>
      <c r="FMX1" s="52"/>
      <c r="FMY1" s="52"/>
      <c r="FMZ1" s="52"/>
      <c r="FNA1" s="52"/>
      <c r="FNB1" s="52"/>
      <c r="FNC1" s="52"/>
      <c r="FND1" s="52"/>
      <c r="FNE1" s="52"/>
      <c r="FNF1" s="52"/>
      <c r="FNG1" s="52"/>
      <c r="FNH1" s="52"/>
      <c r="FNI1" s="52"/>
      <c r="FNJ1" s="52"/>
      <c r="FNK1" s="52"/>
      <c r="FNL1" s="52"/>
      <c r="FNM1" s="52"/>
      <c r="FNN1" s="52"/>
      <c r="FNO1" s="52"/>
      <c r="FNP1" s="52"/>
      <c r="FNQ1" s="52"/>
      <c r="FNR1" s="52"/>
      <c r="FNS1" s="52"/>
      <c r="FNT1" s="52"/>
      <c r="FNU1" s="52"/>
      <c r="FNV1" s="52"/>
      <c r="FNW1" s="52"/>
      <c r="FNX1" s="52"/>
      <c r="FNY1" s="52"/>
      <c r="FNZ1" s="52"/>
      <c r="FOA1" s="52"/>
      <c r="FOB1" s="52"/>
      <c r="FOC1" s="52"/>
      <c r="FOD1" s="52"/>
      <c r="FOE1" s="52"/>
      <c r="FOF1" s="52"/>
      <c r="FOG1" s="52"/>
      <c r="FOH1" s="52"/>
      <c r="FOI1" s="52"/>
      <c r="FOJ1" s="52"/>
      <c r="FOK1" s="52"/>
      <c r="FOL1" s="52"/>
      <c r="FOM1" s="52"/>
      <c r="FON1" s="52"/>
      <c r="FOO1" s="52"/>
      <c r="FOP1" s="52"/>
      <c r="FOQ1" s="52"/>
      <c r="FOR1" s="52"/>
      <c r="FOS1" s="52"/>
      <c r="FOT1" s="52"/>
      <c r="FOU1" s="52"/>
      <c r="FOV1" s="52"/>
      <c r="FOW1" s="52"/>
      <c r="FOX1" s="52"/>
      <c r="FOY1" s="52"/>
      <c r="FOZ1" s="52"/>
      <c r="FPA1" s="52"/>
      <c r="FPB1" s="52"/>
      <c r="FPC1" s="52"/>
      <c r="FPD1" s="52"/>
      <c r="FPE1" s="52"/>
      <c r="FPF1" s="52"/>
      <c r="FPG1" s="52"/>
      <c r="FPH1" s="52"/>
      <c r="FPI1" s="52"/>
      <c r="FPJ1" s="52"/>
      <c r="FPK1" s="52"/>
      <c r="FPL1" s="52"/>
      <c r="FPM1" s="52"/>
      <c r="FPN1" s="52"/>
      <c r="FPO1" s="52"/>
      <c r="FPP1" s="52"/>
      <c r="FPQ1" s="52"/>
      <c r="FPR1" s="52"/>
      <c r="FPS1" s="52"/>
      <c r="FPT1" s="52"/>
      <c r="FPU1" s="52"/>
      <c r="FPV1" s="52"/>
      <c r="FPW1" s="52"/>
      <c r="FPX1" s="52"/>
      <c r="FPY1" s="52"/>
      <c r="FPZ1" s="52"/>
      <c r="FQA1" s="52"/>
      <c r="FQB1" s="52"/>
      <c r="FQC1" s="52"/>
      <c r="FQD1" s="52"/>
      <c r="FQE1" s="52"/>
      <c r="FQF1" s="52"/>
      <c r="FQG1" s="52"/>
      <c r="FQH1" s="52"/>
      <c r="FQI1" s="52"/>
      <c r="FQJ1" s="52"/>
      <c r="FQK1" s="52"/>
      <c r="FQL1" s="52"/>
      <c r="FQM1" s="52"/>
      <c r="FQN1" s="52"/>
      <c r="FQO1" s="52"/>
      <c r="FQP1" s="52"/>
      <c r="FQQ1" s="52"/>
      <c r="FQR1" s="52"/>
      <c r="FQS1" s="52"/>
      <c r="FQT1" s="52"/>
      <c r="FQU1" s="52"/>
      <c r="FQV1" s="52"/>
      <c r="FQW1" s="52"/>
      <c r="FQX1" s="52"/>
      <c r="FQY1" s="52"/>
      <c r="FQZ1" s="52"/>
      <c r="FRA1" s="52"/>
      <c r="FRB1" s="52"/>
      <c r="FRC1" s="52"/>
      <c r="FRD1" s="52"/>
      <c r="FRE1" s="52"/>
      <c r="FRF1" s="52"/>
      <c r="FRG1" s="52"/>
      <c r="FRH1" s="52"/>
      <c r="FRI1" s="52"/>
      <c r="FRJ1" s="52"/>
      <c r="FRK1" s="52"/>
      <c r="FRL1" s="52"/>
      <c r="FRM1" s="52"/>
      <c r="FRN1" s="52"/>
      <c r="FRO1" s="52"/>
      <c r="FRP1" s="52"/>
      <c r="FRQ1" s="52"/>
      <c r="FRR1" s="52"/>
      <c r="FRS1" s="52"/>
      <c r="FRT1" s="52"/>
      <c r="FRU1" s="52"/>
      <c r="FRV1" s="52"/>
      <c r="FRW1" s="52"/>
      <c r="FRX1" s="52"/>
      <c r="FRY1" s="52"/>
      <c r="FRZ1" s="52"/>
      <c r="FSA1" s="52"/>
      <c r="FSB1" s="52"/>
      <c r="FSC1" s="52"/>
      <c r="FSD1" s="52"/>
      <c r="FSE1" s="52"/>
      <c r="FSF1" s="52"/>
      <c r="FSG1" s="52"/>
      <c r="FSH1" s="52"/>
      <c r="FSI1" s="52"/>
      <c r="FSJ1" s="52"/>
      <c r="FSK1" s="52"/>
      <c r="FSL1" s="52"/>
      <c r="FSM1" s="52"/>
      <c r="FSN1" s="52"/>
      <c r="FSO1" s="52"/>
      <c r="FSP1" s="52"/>
      <c r="FSQ1" s="52"/>
      <c r="FSR1" s="52"/>
      <c r="FSS1" s="52"/>
      <c r="FST1" s="52"/>
      <c r="FSU1" s="52"/>
      <c r="FSV1" s="52"/>
      <c r="FSW1" s="52"/>
      <c r="FSX1" s="52"/>
      <c r="FSY1" s="52"/>
      <c r="FSZ1" s="52"/>
      <c r="FTA1" s="52"/>
      <c r="FTB1" s="52"/>
      <c r="FTC1" s="52"/>
      <c r="FTD1" s="52"/>
      <c r="FTE1" s="52"/>
      <c r="FTF1" s="52"/>
      <c r="FTG1" s="52"/>
      <c r="FTH1" s="52"/>
      <c r="FTI1" s="52"/>
      <c r="FTJ1" s="52"/>
      <c r="FTK1" s="52"/>
      <c r="FTL1" s="52"/>
      <c r="FTM1" s="52"/>
      <c r="FTN1" s="52"/>
      <c r="FTO1" s="52"/>
      <c r="FTP1" s="52"/>
      <c r="FTQ1" s="52"/>
      <c r="FTR1" s="52"/>
      <c r="FTS1" s="52"/>
      <c r="FTT1" s="52"/>
      <c r="FTU1" s="52"/>
      <c r="FTV1" s="52"/>
      <c r="FTW1" s="52"/>
      <c r="FTX1" s="52"/>
      <c r="FTY1" s="52"/>
      <c r="FTZ1" s="52"/>
      <c r="FUA1" s="52"/>
      <c r="FUB1" s="52"/>
      <c r="FUC1" s="52"/>
      <c r="FUD1" s="52"/>
      <c r="FUE1" s="52"/>
      <c r="FUF1" s="52"/>
      <c r="FUG1" s="52"/>
      <c r="FUH1" s="52"/>
      <c r="FUI1" s="52"/>
      <c r="FUJ1" s="52"/>
      <c r="FUK1" s="52"/>
      <c r="FUL1" s="52"/>
      <c r="FUM1" s="52"/>
      <c r="FUN1" s="52"/>
      <c r="FUO1" s="52"/>
      <c r="FUP1" s="52"/>
      <c r="FUQ1" s="52"/>
      <c r="FUR1" s="52"/>
      <c r="FUS1" s="52"/>
      <c r="FUT1" s="52"/>
      <c r="FUU1" s="52"/>
      <c r="FUV1" s="52"/>
      <c r="FUW1" s="52"/>
      <c r="FUX1" s="52"/>
      <c r="FUY1" s="52"/>
      <c r="FUZ1" s="52"/>
      <c r="FVA1" s="52"/>
      <c r="FVB1" s="52"/>
      <c r="FVC1" s="52"/>
      <c r="FVD1" s="52"/>
      <c r="FVE1" s="52"/>
      <c r="FVF1" s="52"/>
      <c r="FVG1" s="52"/>
      <c r="FVH1" s="52"/>
      <c r="FVI1" s="52"/>
      <c r="FVJ1" s="52"/>
      <c r="FVK1" s="52"/>
      <c r="FVL1" s="52"/>
      <c r="FVM1" s="52"/>
      <c r="FVN1" s="52"/>
      <c r="FVO1" s="52"/>
      <c r="FVP1" s="52"/>
      <c r="FVQ1" s="52"/>
      <c r="FVR1" s="52"/>
      <c r="FVS1" s="52"/>
      <c r="FVT1" s="52"/>
      <c r="FVU1" s="52"/>
      <c r="FVV1" s="52"/>
      <c r="FVW1" s="52"/>
      <c r="FVX1" s="52"/>
      <c r="FVY1" s="52"/>
      <c r="FVZ1" s="52"/>
      <c r="FWA1" s="52"/>
      <c r="FWB1" s="52"/>
      <c r="FWC1" s="52"/>
      <c r="FWD1" s="52"/>
      <c r="FWE1" s="52"/>
      <c r="FWF1" s="52"/>
      <c r="FWG1" s="52"/>
      <c r="FWH1" s="52"/>
      <c r="FWI1" s="52"/>
      <c r="FWJ1" s="52"/>
      <c r="FWK1" s="52"/>
      <c r="FWL1" s="52"/>
      <c r="FWM1" s="52"/>
      <c r="FWN1" s="52"/>
      <c r="FWO1" s="52"/>
      <c r="FWP1" s="52"/>
      <c r="FWQ1" s="52"/>
      <c r="FWR1" s="52"/>
      <c r="FWS1" s="52"/>
      <c r="FWT1" s="52"/>
      <c r="FWU1" s="52"/>
      <c r="FWV1" s="52"/>
      <c r="FWW1" s="52"/>
      <c r="FWX1" s="52"/>
      <c r="FWY1" s="52"/>
      <c r="FWZ1" s="52"/>
      <c r="FXA1" s="52"/>
      <c r="FXB1" s="52"/>
      <c r="FXC1" s="52"/>
      <c r="FXD1" s="52"/>
      <c r="FXE1" s="52"/>
      <c r="FXF1" s="52"/>
      <c r="FXG1" s="52"/>
      <c r="FXH1" s="52"/>
      <c r="FXI1" s="52"/>
      <c r="FXJ1" s="52"/>
      <c r="FXK1" s="52"/>
      <c r="FXL1" s="52"/>
      <c r="FXM1" s="52"/>
      <c r="FXN1" s="52"/>
      <c r="FXO1" s="52"/>
      <c r="FXP1" s="52"/>
      <c r="FXQ1" s="52"/>
      <c r="FXR1" s="52"/>
      <c r="FXS1" s="52"/>
      <c r="FXT1" s="52"/>
      <c r="FXU1" s="52"/>
      <c r="FXV1" s="52"/>
      <c r="FXW1" s="52"/>
      <c r="FXX1" s="52"/>
      <c r="FXY1" s="52"/>
      <c r="FXZ1" s="52"/>
      <c r="FYA1" s="52"/>
      <c r="FYB1" s="52"/>
      <c r="FYC1" s="52"/>
      <c r="FYD1" s="52"/>
      <c r="FYE1" s="52"/>
      <c r="FYF1" s="52"/>
      <c r="FYG1" s="52"/>
      <c r="FYH1" s="52"/>
      <c r="FYI1" s="52"/>
      <c r="FYJ1" s="52"/>
      <c r="FYK1" s="52"/>
      <c r="FYL1" s="52"/>
      <c r="FYM1" s="52"/>
      <c r="FYN1" s="52"/>
      <c r="FYO1" s="52"/>
      <c r="FYP1" s="52"/>
      <c r="FYQ1" s="52"/>
      <c r="FYR1" s="52"/>
      <c r="FYS1" s="52"/>
      <c r="FYT1" s="52"/>
      <c r="FYU1" s="52"/>
      <c r="FYV1" s="52"/>
      <c r="FYW1" s="52"/>
      <c r="FYX1" s="52"/>
      <c r="FYY1" s="52"/>
      <c r="FYZ1" s="52"/>
      <c r="FZA1" s="52"/>
      <c r="FZB1" s="52"/>
      <c r="FZC1" s="52"/>
      <c r="FZD1" s="52"/>
      <c r="FZE1" s="52"/>
      <c r="FZF1" s="52"/>
      <c r="FZG1" s="52"/>
      <c r="FZH1" s="52"/>
      <c r="FZI1" s="52"/>
      <c r="FZJ1" s="52"/>
      <c r="FZK1" s="52"/>
      <c r="FZL1" s="52"/>
      <c r="FZM1" s="52"/>
      <c r="FZN1" s="52"/>
      <c r="FZO1" s="52"/>
      <c r="FZP1" s="52"/>
      <c r="FZQ1" s="52"/>
      <c r="FZR1" s="52"/>
      <c r="FZS1" s="52"/>
      <c r="FZT1" s="52"/>
      <c r="FZU1" s="52"/>
      <c r="FZV1" s="52"/>
      <c r="FZW1" s="52"/>
      <c r="FZX1" s="52"/>
      <c r="FZY1" s="52"/>
      <c r="FZZ1" s="52"/>
      <c r="GAA1" s="52"/>
      <c r="GAB1" s="52"/>
      <c r="GAC1" s="52"/>
      <c r="GAD1" s="52"/>
      <c r="GAE1" s="52"/>
      <c r="GAF1" s="52"/>
      <c r="GAG1" s="52"/>
      <c r="GAH1" s="52"/>
      <c r="GAI1" s="52"/>
      <c r="GAJ1" s="52"/>
      <c r="GAK1" s="52"/>
      <c r="GAL1" s="52"/>
      <c r="GAM1" s="52"/>
      <c r="GAN1" s="52"/>
      <c r="GAO1" s="52"/>
      <c r="GAP1" s="52"/>
      <c r="GAQ1" s="52"/>
      <c r="GAR1" s="52"/>
      <c r="GAS1" s="52"/>
      <c r="GAT1" s="52"/>
      <c r="GAU1" s="52"/>
      <c r="GAV1" s="52"/>
      <c r="GAW1" s="52"/>
      <c r="GAX1" s="52"/>
      <c r="GAY1" s="52"/>
      <c r="GAZ1" s="52"/>
      <c r="GBA1" s="52"/>
      <c r="GBB1" s="52"/>
      <c r="GBC1" s="52"/>
      <c r="GBD1" s="52"/>
      <c r="GBE1" s="52"/>
      <c r="GBF1" s="52"/>
      <c r="GBG1" s="52"/>
      <c r="GBH1" s="52"/>
      <c r="GBI1" s="52"/>
      <c r="GBJ1" s="52"/>
      <c r="GBK1" s="52"/>
      <c r="GBL1" s="52"/>
      <c r="GBM1" s="52"/>
      <c r="GBN1" s="52"/>
      <c r="GBO1" s="52"/>
      <c r="GBP1" s="52"/>
      <c r="GBQ1" s="52"/>
      <c r="GBR1" s="52"/>
      <c r="GBS1" s="52"/>
      <c r="GBT1" s="52"/>
      <c r="GBU1" s="52"/>
      <c r="GBV1" s="52"/>
      <c r="GBW1" s="52"/>
      <c r="GBX1" s="52"/>
      <c r="GBY1" s="52"/>
      <c r="GBZ1" s="52"/>
      <c r="GCA1" s="52"/>
      <c r="GCB1" s="52"/>
      <c r="GCC1" s="52"/>
      <c r="GCD1" s="52"/>
      <c r="GCE1" s="52"/>
      <c r="GCF1" s="52"/>
      <c r="GCG1" s="52"/>
      <c r="GCH1" s="52"/>
      <c r="GCI1" s="52"/>
      <c r="GCJ1" s="52"/>
      <c r="GCK1" s="52"/>
      <c r="GCL1" s="52"/>
      <c r="GCM1" s="52"/>
      <c r="GCN1" s="52"/>
      <c r="GCO1" s="52"/>
      <c r="GCP1" s="52"/>
      <c r="GCQ1" s="52"/>
      <c r="GCR1" s="52"/>
      <c r="GCS1" s="52"/>
      <c r="GCT1" s="52"/>
      <c r="GCU1" s="52"/>
      <c r="GCV1" s="52"/>
      <c r="GCW1" s="52"/>
      <c r="GCX1" s="52"/>
      <c r="GCY1" s="52"/>
      <c r="GCZ1" s="52"/>
      <c r="GDA1" s="52"/>
      <c r="GDB1" s="52"/>
      <c r="GDC1" s="52"/>
      <c r="GDD1" s="52"/>
      <c r="GDE1" s="52"/>
      <c r="GDF1" s="52"/>
      <c r="GDG1" s="52"/>
      <c r="GDH1" s="52"/>
      <c r="GDI1" s="52"/>
      <c r="GDJ1" s="52"/>
      <c r="GDK1" s="52"/>
      <c r="GDL1" s="52"/>
      <c r="GDM1" s="52"/>
      <c r="GDN1" s="52"/>
      <c r="GDO1" s="52"/>
      <c r="GDP1" s="52"/>
      <c r="GDQ1" s="52"/>
      <c r="GDR1" s="52"/>
      <c r="GDS1" s="52"/>
      <c r="GDT1" s="52"/>
      <c r="GDU1" s="52"/>
      <c r="GDV1" s="52"/>
      <c r="GDW1" s="52"/>
      <c r="GDX1" s="52"/>
      <c r="GDY1" s="52"/>
      <c r="GDZ1" s="52"/>
      <c r="GEA1" s="52"/>
      <c r="GEB1" s="52"/>
      <c r="GEC1" s="52"/>
      <c r="GED1" s="52"/>
      <c r="GEE1" s="52"/>
      <c r="GEF1" s="52"/>
      <c r="GEG1" s="52"/>
      <c r="GEH1" s="52"/>
      <c r="GEI1" s="52"/>
      <c r="GEJ1" s="52"/>
      <c r="GEK1" s="52"/>
      <c r="GEL1" s="52"/>
      <c r="GEM1" s="52"/>
      <c r="GEN1" s="52"/>
      <c r="GEO1" s="52"/>
      <c r="GEP1" s="52"/>
      <c r="GEQ1" s="52"/>
      <c r="GER1" s="52"/>
      <c r="GES1" s="52"/>
      <c r="GET1" s="52"/>
      <c r="GEU1" s="52"/>
      <c r="GEV1" s="52"/>
      <c r="GEW1" s="52"/>
      <c r="GEX1" s="52"/>
      <c r="GEY1" s="52"/>
      <c r="GEZ1" s="52"/>
      <c r="GFA1" s="52"/>
      <c r="GFB1" s="52"/>
      <c r="GFC1" s="52"/>
      <c r="GFD1" s="52"/>
      <c r="GFE1" s="52"/>
      <c r="GFF1" s="52"/>
      <c r="GFG1" s="52"/>
      <c r="GFH1" s="52"/>
      <c r="GFI1" s="52"/>
      <c r="GFJ1" s="52"/>
      <c r="GFK1" s="52"/>
      <c r="GFL1" s="52"/>
      <c r="GFM1" s="52"/>
      <c r="GFN1" s="52"/>
      <c r="GFO1" s="52"/>
      <c r="GFP1" s="52"/>
      <c r="GFQ1" s="52"/>
      <c r="GFR1" s="52"/>
      <c r="GFS1" s="52"/>
      <c r="GFT1" s="52"/>
      <c r="GFU1" s="52"/>
      <c r="GFV1" s="52"/>
      <c r="GFW1" s="52"/>
      <c r="GFX1" s="52"/>
      <c r="GFY1" s="52"/>
      <c r="GFZ1" s="52"/>
      <c r="GGA1" s="52"/>
      <c r="GGB1" s="52"/>
      <c r="GGC1" s="52"/>
      <c r="GGD1" s="52"/>
      <c r="GGE1" s="52"/>
      <c r="GGF1" s="52"/>
      <c r="GGG1" s="52"/>
      <c r="GGH1" s="52"/>
      <c r="GGI1" s="52"/>
      <c r="GGJ1" s="52"/>
      <c r="GGK1" s="52"/>
      <c r="GGL1" s="52"/>
      <c r="GGM1" s="52"/>
      <c r="GGN1" s="52"/>
      <c r="GGO1" s="52"/>
      <c r="GGP1" s="52"/>
      <c r="GGQ1" s="52"/>
      <c r="GGR1" s="52"/>
      <c r="GGS1" s="52"/>
      <c r="GGT1" s="52"/>
      <c r="GGU1" s="52"/>
      <c r="GGV1" s="52"/>
      <c r="GGW1" s="52"/>
      <c r="GGX1" s="52"/>
      <c r="GGY1" s="52"/>
      <c r="GGZ1" s="52"/>
      <c r="GHA1" s="52"/>
      <c r="GHB1" s="52"/>
      <c r="GHC1" s="52"/>
      <c r="GHD1" s="52"/>
      <c r="GHE1" s="52"/>
      <c r="GHF1" s="52"/>
      <c r="GHG1" s="52"/>
      <c r="GHH1" s="52"/>
      <c r="GHI1" s="52"/>
      <c r="GHJ1" s="52"/>
      <c r="GHK1" s="52"/>
      <c r="GHL1" s="52"/>
      <c r="GHM1" s="52"/>
      <c r="GHN1" s="52"/>
      <c r="GHO1" s="52"/>
      <c r="GHP1" s="52"/>
      <c r="GHQ1" s="52"/>
      <c r="GHR1" s="52"/>
      <c r="GHS1" s="52"/>
      <c r="GHT1" s="52"/>
      <c r="GHU1" s="52"/>
      <c r="GHV1" s="52"/>
      <c r="GHW1" s="52"/>
      <c r="GHX1" s="52"/>
      <c r="GHY1" s="52"/>
      <c r="GHZ1" s="52"/>
      <c r="GIA1" s="52"/>
      <c r="GIB1" s="52"/>
      <c r="GIC1" s="52"/>
      <c r="GID1" s="52"/>
      <c r="GIE1" s="52"/>
      <c r="GIF1" s="52"/>
      <c r="GIG1" s="52"/>
      <c r="GIH1" s="52"/>
      <c r="GII1" s="52"/>
      <c r="GIJ1" s="52"/>
      <c r="GIK1" s="52"/>
      <c r="GIL1" s="52"/>
      <c r="GIM1" s="52"/>
      <c r="GIN1" s="52"/>
      <c r="GIO1" s="52"/>
      <c r="GIP1" s="52"/>
      <c r="GIQ1" s="52"/>
      <c r="GIR1" s="52"/>
      <c r="GIS1" s="52"/>
      <c r="GIT1" s="52"/>
      <c r="GIU1" s="52"/>
      <c r="GIV1" s="52"/>
      <c r="GIW1" s="52"/>
      <c r="GIX1" s="52"/>
      <c r="GIY1" s="52"/>
      <c r="GIZ1" s="52"/>
      <c r="GJA1" s="52"/>
      <c r="GJB1" s="52"/>
      <c r="GJC1" s="52"/>
      <c r="GJD1" s="52"/>
      <c r="GJE1" s="52"/>
      <c r="GJF1" s="52"/>
      <c r="GJG1" s="52"/>
      <c r="GJH1" s="52"/>
      <c r="GJI1" s="52"/>
      <c r="GJJ1" s="52"/>
      <c r="GJK1" s="52"/>
      <c r="GJL1" s="52"/>
      <c r="GJM1" s="52"/>
      <c r="GJN1" s="52"/>
      <c r="GJO1" s="52"/>
      <c r="GJP1" s="52"/>
      <c r="GJQ1" s="52"/>
      <c r="GJR1" s="52"/>
      <c r="GJS1" s="52"/>
      <c r="GJT1" s="52"/>
      <c r="GJU1" s="52"/>
      <c r="GJV1" s="52"/>
      <c r="GJW1" s="52"/>
      <c r="GJX1" s="52"/>
      <c r="GJY1" s="52"/>
      <c r="GJZ1" s="52"/>
      <c r="GKA1" s="52"/>
      <c r="GKB1" s="52"/>
      <c r="GKC1" s="52"/>
      <c r="GKD1" s="52"/>
      <c r="GKE1" s="52"/>
      <c r="GKF1" s="52"/>
      <c r="GKG1" s="52"/>
      <c r="GKH1" s="52"/>
      <c r="GKI1" s="52"/>
      <c r="GKJ1" s="52"/>
      <c r="GKK1" s="52"/>
      <c r="GKL1" s="52"/>
      <c r="GKM1" s="52"/>
      <c r="GKN1" s="52"/>
      <c r="GKO1" s="52"/>
      <c r="GKP1" s="52"/>
      <c r="GKQ1" s="52"/>
      <c r="GKR1" s="52"/>
      <c r="GKS1" s="52"/>
      <c r="GKT1" s="52"/>
      <c r="GKU1" s="52"/>
      <c r="GKV1" s="52"/>
      <c r="GKW1" s="52"/>
      <c r="GKX1" s="52"/>
      <c r="GKY1" s="52"/>
      <c r="GKZ1" s="52"/>
      <c r="GLA1" s="52"/>
      <c r="GLB1" s="52"/>
      <c r="GLC1" s="52"/>
      <c r="GLD1" s="52"/>
      <c r="GLE1" s="52"/>
      <c r="GLF1" s="52"/>
      <c r="GLG1" s="52"/>
      <c r="GLH1" s="52"/>
      <c r="GLI1" s="52"/>
      <c r="GLJ1" s="52"/>
      <c r="GLK1" s="52"/>
      <c r="GLL1" s="52"/>
      <c r="GLM1" s="52"/>
      <c r="GLN1" s="52"/>
      <c r="GLO1" s="52"/>
      <c r="GLP1" s="52"/>
      <c r="GLQ1" s="52"/>
      <c r="GLR1" s="52"/>
      <c r="GLS1" s="52"/>
      <c r="GLT1" s="52"/>
      <c r="GLU1" s="52"/>
      <c r="GLV1" s="52"/>
      <c r="GLW1" s="52"/>
      <c r="GLX1" s="52"/>
      <c r="GLY1" s="52"/>
      <c r="GLZ1" s="52"/>
      <c r="GMA1" s="52"/>
      <c r="GMB1" s="52"/>
      <c r="GMC1" s="52"/>
      <c r="GMD1" s="52"/>
      <c r="GME1" s="52"/>
      <c r="GMF1" s="52"/>
      <c r="GMG1" s="52"/>
      <c r="GMH1" s="52"/>
      <c r="GMI1" s="52"/>
      <c r="GMJ1" s="52"/>
      <c r="GMK1" s="52"/>
      <c r="GML1" s="52"/>
      <c r="GMM1" s="52"/>
      <c r="GMN1" s="52"/>
      <c r="GMO1" s="52"/>
      <c r="GMP1" s="52"/>
      <c r="GMQ1" s="52"/>
      <c r="GMR1" s="52"/>
      <c r="GMS1" s="52"/>
      <c r="GMT1" s="52"/>
      <c r="GMU1" s="52"/>
      <c r="GMV1" s="52"/>
      <c r="GMW1" s="52"/>
      <c r="GMX1" s="52"/>
      <c r="GMY1" s="52"/>
      <c r="GMZ1" s="52"/>
      <c r="GNA1" s="52"/>
      <c r="GNB1" s="52"/>
      <c r="GNC1" s="52"/>
      <c r="GND1" s="52"/>
      <c r="GNE1" s="52"/>
      <c r="GNF1" s="52"/>
      <c r="GNG1" s="52"/>
      <c r="GNH1" s="52"/>
      <c r="GNI1" s="52"/>
      <c r="GNJ1" s="52"/>
      <c r="GNK1" s="52"/>
      <c r="GNL1" s="52"/>
      <c r="GNM1" s="52"/>
      <c r="GNN1" s="52"/>
      <c r="GNO1" s="52"/>
      <c r="GNP1" s="52"/>
      <c r="GNQ1" s="52"/>
      <c r="GNR1" s="52"/>
      <c r="GNS1" s="52"/>
      <c r="GNT1" s="52"/>
      <c r="GNU1" s="52"/>
      <c r="GNV1" s="52"/>
      <c r="GNW1" s="52"/>
      <c r="GNX1" s="52"/>
      <c r="GNY1" s="52"/>
      <c r="GNZ1" s="52"/>
      <c r="GOA1" s="52"/>
      <c r="GOB1" s="52"/>
      <c r="GOC1" s="52"/>
      <c r="GOD1" s="52"/>
      <c r="GOE1" s="52"/>
      <c r="GOF1" s="52"/>
      <c r="GOG1" s="52"/>
      <c r="GOH1" s="52"/>
      <c r="GOI1" s="52"/>
      <c r="GOJ1" s="52"/>
      <c r="GOK1" s="52"/>
      <c r="GOL1" s="52"/>
      <c r="GOM1" s="52"/>
      <c r="GON1" s="52"/>
      <c r="GOO1" s="52"/>
      <c r="GOP1" s="52"/>
      <c r="GOQ1" s="52"/>
      <c r="GOR1" s="52"/>
      <c r="GOS1" s="52"/>
      <c r="GOT1" s="52"/>
      <c r="GOU1" s="52"/>
      <c r="GOV1" s="52"/>
      <c r="GOW1" s="52"/>
      <c r="GOX1" s="52"/>
      <c r="GOY1" s="52"/>
      <c r="GOZ1" s="52"/>
      <c r="GPA1" s="52"/>
      <c r="GPB1" s="52"/>
      <c r="GPC1" s="52"/>
      <c r="GPD1" s="52"/>
      <c r="GPE1" s="52"/>
      <c r="GPF1" s="52"/>
      <c r="GPG1" s="52"/>
      <c r="GPH1" s="52"/>
      <c r="GPI1" s="52"/>
      <c r="GPJ1" s="52"/>
      <c r="GPK1" s="52"/>
      <c r="GPL1" s="52"/>
      <c r="GPM1" s="52"/>
      <c r="GPN1" s="52"/>
      <c r="GPO1" s="52"/>
      <c r="GPP1" s="52"/>
      <c r="GPQ1" s="52"/>
      <c r="GPR1" s="52"/>
      <c r="GPS1" s="52"/>
      <c r="GPT1" s="52"/>
      <c r="GPU1" s="52"/>
      <c r="GPV1" s="52"/>
      <c r="GPW1" s="52"/>
      <c r="GPX1" s="52"/>
      <c r="GPY1" s="52"/>
      <c r="GPZ1" s="52"/>
      <c r="GQA1" s="52"/>
      <c r="GQB1" s="52"/>
      <c r="GQC1" s="52"/>
      <c r="GQD1" s="52"/>
      <c r="GQE1" s="52"/>
      <c r="GQF1" s="52"/>
      <c r="GQG1" s="52"/>
      <c r="GQH1" s="52"/>
      <c r="GQI1" s="52"/>
      <c r="GQJ1" s="52"/>
      <c r="GQK1" s="52"/>
      <c r="GQL1" s="52"/>
      <c r="GQM1" s="52"/>
      <c r="GQN1" s="52"/>
      <c r="GQO1" s="52"/>
      <c r="GQP1" s="52"/>
      <c r="GQQ1" s="52"/>
      <c r="GQR1" s="52"/>
      <c r="GQS1" s="52"/>
      <c r="GQT1" s="52"/>
      <c r="GQU1" s="52"/>
      <c r="GQV1" s="52"/>
      <c r="GQW1" s="52"/>
      <c r="GQX1" s="52"/>
      <c r="GQY1" s="52"/>
      <c r="GQZ1" s="52"/>
      <c r="GRA1" s="52"/>
      <c r="GRB1" s="52"/>
      <c r="GRC1" s="52"/>
      <c r="GRD1" s="52"/>
      <c r="GRE1" s="52"/>
      <c r="GRF1" s="52"/>
      <c r="GRG1" s="52"/>
      <c r="GRH1" s="52"/>
      <c r="GRI1" s="52"/>
      <c r="GRJ1" s="52"/>
      <c r="GRK1" s="52"/>
      <c r="GRL1" s="52"/>
      <c r="GRM1" s="52"/>
      <c r="GRN1" s="52"/>
      <c r="GRO1" s="52"/>
      <c r="GRP1" s="52"/>
      <c r="GRQ1" s="52"/>
      <c r="GRR1" s="52"/>
      <c r="GRS1" s="52"/>
      <c r="GRT1" s="52"/>
      <c r="GRU1" s="52"/>
      <c r="GRV1" s="52"/>
      <c r="GRW1" s="52"/>
      <c r="GRX1" s="52"/>
      <c r="GRY1" s="52"/>
      <c r="GRZ1" s="52"/>
      <c r="GSA1" s="52"/>
      <c r="GSB1" s="52"/>
      <c r="GSC1" s="52"/>
      <c r="GSD1" s="52"/>
      <c r="GSE1" s="52"/>
      <c r="GSF1" s="52"/>
      <c r="GSG1" s="52"/>
      <c r="GSH1" s="52"/>
      <c r="GSI1" s="52"/>
      <c r="GSJ1" s="52"/>
      <c r="GSK1" s="52"/>
      <c r="GSL1" s="52"/>
      <c r="GSM1" s="52"/>
      <c r="GSN1" s="52"/>
      <c r="GSO1" s="52"/>
      <c r="GSP1" s="52"/>
      <c r="GSQ1" s="52"/>
      <c r="GSR1" s="52"/>
      <c r="GSS1" s="52"/>
      <c r="GST1" s="52"/>
      <c r="GSU1" s="52"/>
      <c r="GSV1" s="52"/>
      <c r="GSW1" s="52"/>
      <c r="GSX1" s="52"/>
      <c r="GSY1" s="52"/>
      <c r="GSZ1" s="52"/>
      <c r="GTA1" s="52"/>
      <c r="GTB1" s="52"/>
      <c r="GTC1" s="52"/>
      <c r="GTD1" s="52"/>
      <c r="GTE1" s="52"/>
      <c r="GTF1" s="52"/>
      <c r="GTG1" s="52"/>
      <c r="GTH1" s="52"/>
      <c r="GTI1" s="52"/>
      <c r="GTJ1" s="52"/>
      <c r="GTK1" s="52"/>
      <c r="GTL1" s="52"/>
      <c r="GTM1" s="52"/>
      <c r="GTN1" s="52"/>
      <c r="GTO1" s="52"/>
      <c r="GTP1" s="52"/>
      <c r="GTQ1" s="52"/>
      <c r="GTR1" s="52"/>
      <c r="GTS1" s="52"/>
      <c r="GTT1" s="52"/>
      <c r="GTU1" s="52"/>
      <c r="GTV1" s="52"/>
      <c r="GTW1" s="52"/>
      <c r="GTX1" s="52"/>
      <c r="GTY1" s="52"/>
      <c r="GTZ1" s="52"/>
      <c r="GUA1" s="52"/>
      <c r="GUB1" s="52"/>
      <c r="GUC1" s="52"/>
      <c r="GUD1" s="52"/>
      <c r="GUE1" s="52"/>
      <c r="GUF1" s="52"/>
      <c r="GUG1" s="52"/>
      <c r="GUH1" s="52"/>
      <c r="GUI1" s="52"/>
      <c r="GUJ1" s="52"/>
      <c r="GUK1" s="52"/>
      <c r="GUL1" s="52"/>
      <c r="GUM1" s="52"/>
      <c r="GUN1" s="52"/>
      <c r="GUO1" s="52"/>
      <c r="GUP1" s="52"/>
      <c r="GUQ1" s="52"/>
      <c r="GUR1" s="52"/>
      <c r="GUS1" s="52"/>
      <c r="GUT1" s="52"/>
      <c r="GUU1" s="52"/>
      <c r="GUV1" s="52"/>
      <c r="GUW1" s="52"/>
      <c r="GUX1" s="52"/>
      <c r="GUY1" s="52"/>
      <c r="GUZ1" s="52"/>
      <c r="GVA1" s="52"/>
      <c r="GVB1" s="52"/>
      <c r="GVC1" s="52"/>
      <c r="GVD1" s="52"/>
      <c r="GVE1" s="52"/>
      <c r="GVF1" s="52"/>
      <c r="GVG1" s="52"/>
      <c r="GVH1" s="52"/>
      <c r="GVI1" s="52"/>
      <c r="GVJ1" s="52"/>
      <c r="GVK1" s="52"/>
      <c r="GVL1" s="52"/>
      <c r="GVM1" s="52"/>
      <c r="GVN1" s="52"/>
      <c r="GVO1" s="52"/>
      <c r="GVP1" s="52"/>
      <c r="GVQ1" s="52"/>
      <c r="GVR1" s="52"/>
      <c r="GVS1" s="52"/>
      <c r="GVT1" s="52"/>
      <c r="GVU1" s="52"/>
      <c r="GVV1" s="52"/>
      <c r="GVW1" s="52"/>
      <c r="GVX1" s="52"/>
      <c r="GVY1" s="52"/>
      <c r="GVZ1" s="52"/>
      <c r="GWA1" s="52"/>
      <c r="GWB1" s="52"/>
      <c r="GWC1" s="52"/>
      <c r="GWD1" s="52"/>
      <c r="GWE1" s="52"/>
      <c r="GWF1" s="52"/>
      <c r="GWG1" s="52"/>
      <c r="GWH1" s="52"/>
      <c r="GWI1" s="52"/>
      <c r="GWJ1" s="52"/>
      <c r="GWK1" s="52"/>
      <c r="GWL1" s="52"/>
      <c r="GWM1" s="52"/>
      <c r="GWN1" s="52"/>
      <c r="GWO1" s="52"/>
      <c r="GWP1" s="52"/>
      <c r="GWQ1" s="52"/>
      <c r="GWR1" s="52"/>
      <c r="GWS1" s="52"/>
      <c r="GWT1" s="52"/>
      <c r="GWU1" s="52"/>
      <c r="GWV1" s="52"/>
      <c r="GWW1" s="52"/>
      <c r="GWX1" s="52"/>
      <c r="GWY1" s="52"/>
      <c r="GWZ1" s="52"/>
      <c r="GXA1" s="52"/>
      <c r="GXB1" s="52"/>
      <c r="GXC1" s="52"/>
      <c r="GXD1" s="52"/>
      <c r="GXE1" s="52"/>
      <c r="GXF1" s="52"/>
      <c r="GXG1" s="52"/>
      <c r="GXH1" s="52"/>
      <c r="GXI1" s="52"/>
      <c r="GXJ1" s="52"/>
      <c r="GXK1" s="52"/>
      <c r="GXL1" s="52"/>
      <c r="GXM1" s="52"/>
      <c r="GXN1" s="52"/>
      <c r="GXO1" s="52"/>
      <c r="GXP1" s="52"/>
      <c r="GXQ1" s="52"/>
      <c r="GXR1" s="52"/>
      <c r="GXS1" s="52"/>
      <c r="GXT1" s="52"/>
      <c r="GXU1" s="52"/>
      <c r="GXV1" s="52"/>
      <c r="GXW1" s="52"/>
      <c r="GXX1" s="52"/>
      <c r="GXY1" s="52"/>
      <c r="GXZ1" s="52"/>
      <c r="GYA1" s="52"/>
      <c r="GYB1" s="52"/>
      <c r="GYC1" s="52"/>
      <c r="GYD1" s="52"/>
      <c r="GYE1" s="52"/>
      <c r="GYF1" s="52"/>
      <c r="GYG1" s="52"/>
      <c r="GYH1" s="52"/>
      <c r="GYI1" s="52"/>
      <c r="GYJ1" s="52"/>
      <c r="GYK1" s="52"/>
      <c r="GYL1" s="52"/>
      <c r="GYM1" s="52"/>
      <c r="GYN1" s="52"/>
      <c r="GYO1" s="52"/>
      <c r="GYP1" s="52"/>
      <c r="GYQ1" s="52"/>
      <c r="GYR1" s="52"/>
      <c r="GYS1" s="52"/>
      <c r="GYT1" s="52"/>
      <c r="GYU1" s="52"/>
      <c r="GYV1" s="52"/>
      <c r="GYW1" s="52"/>
      <c r="GYX1" s="52"/>
      <c r="GYY1" s="52"/>
      <c r="GYZ1" s="52"/>
      <c r="GZA1" s="52"/>
      <c r="GZB1" s="52"/>
      <c r="GZC1" s="52"/>
      <c r="GZD1" s="52"/>
      <c r="GZE1" s="52"/>
      <c r="GZF1" s="52"/>
      <c r="GZG1" s="52"/>
      <c r="GZH1" s="52"/>
      <c r="GZI1" s="52"/>
      <c r="GZJ1" s="52"/>
      <c r="GZK1" s="52"/>
      <c r="GZL1" s="52"/>
      <c r="GZM1" s="52"/>
      <c r="GZN1" s="52"/>
      <c r="GZO1" s="52"/>
      <c r="GZP1" s="52"/>
      <c r="GZQ1" s="52"/>
      <c r="GZR1" s="52"/>
      <c r="GZS1" s="52"/>
      <c r="GZT1" s="52"/>
      <c r="GZU1" s="52"/>
      <c r="GZV1" s="52"/>
      <c r="GZW1" s="52"/>
      <c r="GZX1" s="52"/>
      <c r="GZY1" s="52"/>
      <c r="GZZ1" s="52"/>
      <c r="HAA1" s="52"/>
      <c r="HAB1" s="52"/>
      <c r="HAC1" s="52"/>
      <c r="HAD1" s="52"/>
      <c r="HAE1" s="52"/>
      <c r="HAF1" s="52"/>
      <c r="HAG1" s="52"/>
      <c r="HAH1" s="52"/>
      <c r="HAI1" s="52"/>
      <c r="HAJ1" s="52"/>
      <c r="HAK1" s="52"/>
      <c r="HAL1" s="52"/>
      <c r="HAM1" s="52"/>
      <c r="HAN1" s="52"/>
      <c r="HAO1" s="52"/>
      <c r="HAP1" s="52"/>
      <c r="HAQ1" s="52"/>
      <c r="HAR1" s="52"/>
      <c r="HAS1" s="52"/>
      <c r="HAT1" s="52"/>
      <c r="HAU1" s="52"/>
      <c r="HAV1" s="52"/>
      <c r="HAW1" s="52"/>
      <c r="HAX1" s="52"/>
      <c r="HAY1" s="52"/>
      <c r="HAZ1" s="52"/>
      <c r="HBA1" s="52"/>
      <c r="HBB1" s="52"/>
      <c r="HBC1" s="52"/>
      <c r="HBD1" s="52"/>
      <c r="HBE1" s="52"/>
      <c r="HBF1" s="52"/>
      <c r="HBG1" s="52"/>
      <c r="HBH1" s="52"/>
      <c r="HBI1" s="52"/>
      <c r="HBJ1" s="52"/>
      <c r="HBK1" s="52"/>
      <c r="HBL1" s="52"/>
      <c r="HBM1" s="52"/>
      <c r="HBN1" s="52"/>
      <c r="HBO1" s="52"/>
      <c r="HBP1" s="52"/>
      <c r="HBQ1" s="52"/>
      <c r="HBR1" s="52"/>
      <c r="HBS1" s="52"/>
      <c r="HBT1" s="52"/>
      <c r="HBU1" s="52"/>
      <c r="HBV1" s="52"/>
      <c r="HBW1" s="52"/>
      <c r="HBX1" s="52"/>
      <c r="HBY1" s="52"/>
      <c r="HBZ1" s="52"/>
      <c r="HCA1" s="52"/>
      <c r="HCB1" s="52"/>
      <c r="HCC1" s="52"/>
      <c r="HCD1" s="52"/>
      <c r="HCE1" s="52"/>
      <c r="HCF1" s="52"/>
      <c r="HCG1" s="52"/>
      <c r="HCH1" s="52"/>
      <c r="HCI1" s="52"/>
      <c r="HCJ1" s="52"/>
      <c r="HCK1" s="52"/>
      <c r="HCL1" s="52"/>
      <c r="HCM1" s="52"/>
      <c r="HCN1" s="52"/>
      <c r="HCO1" s="52"/>
      <c r="HCP1" s="52"/>
      <c r="HCQ1" s="52"/>
      <c r="HCR1" s="52"/>
      <c r="HCS1" s="52"/>
      <c r="HCT1" s="52"/>
      <c r="HCU1" s="52"/>
      <c r="HCV1" s="52"/>
      <c r="HCW1" s="52"/>
      <c r="HCX1" s="52"/>
      <c r="HCY1" s="52"/>
      <c r="HCZ1" s="52"/>
      <c r="HDA1" s="52"/>
      <c r="HDB1" s="52"/>
      <c r="HDC1" s="52"/>
      <c r="HDD1" s="52"/>
      <c r="HDE1" s="52"/>
      <c r="HDF1" s="52"/>
      <c r="HDG1" s="52"/>
      <c r="HDH1" s="52"/>
      <c r="HDI1" s="52"/>
      <c r="HDJ1" s="52"/>
      <c r="HDK1" s="52"/>
      <c r="HDL1" s="52"/>
      <c r="HDM1" s="52"/>
      <c r="HDN1" s="52"/>
      <c r="HDO1" s="52"/>
      <c r="HDP1" s="52"/>
      <c r="HDQ1" s="52"/>
      <c r="HDR1" s="52"/>
      <c r="HDS1" s="52"/>
      <c r="HDT1" s="52"/>
      <c r="HDU1" s="52"/>
      <c r="HDV1" s="52"/>
      <c r="HDW1" s="52"/>
      <c r="HDX1" s="52"/>
      <c r="HDY1" s="52"/>
      <c r="HDZ1" s="52"/>
      <c r="HEA1" s="52"/>
      <c r="HEB1" s="52"/>
      <c r="HEC1" s="52"/>
      <c r="HED1" s="52"/>
      <c r="HEE1" s="52"/>
      <c r="HEF1" s="52"/>
      <c r="HEG1" s="52"/>
      <c r="HEH1" s="52"/>
      <c r="HEI1" s="52"/>
      <c r="HEJ1" s="52"/>
      <c r="HEK1" s="52"/>
      <c r="HEL1" s="52"/>
      <c r="HEM1" s="52"/>
      <c r="HEN1" s="52"/>
      <c r="HEO1" s="52"/>
      <c r="HEP1" s="52"/>
      <c r="HEQ1" s="52"/>
      <c r="HER1" s="52"/>
      <c r="HES1" s="52"/>
      <c r="HET1" s="52"/>
      <c r="HEU1" s="52"/>
      <c r="HEV1" s="52"/>
      <c r="HEW1" s="52"/>
      <c r="HEX1" s="52"/>
      <c r="HEY1" s="52"/>
      <c r="HEZ1" s="52"/>
      <c r="HFA1" s="52"/>
      <c r="HFB1" s="52"/>
      <c r="HFC1" s="52"/>
      <c r="HFD1" s="52"/>
      <c r="HFE1" s="52"/>
      <c r="HFF1" s="52"/>
      <c r="HFG1" s="52"/>
      <c r="HFH1" s="52"/>
      <c r="HFI1" s="52"/>
      <c r="HFJ1" s="52"/>
      <c r="HFK1" s="52"/>
      <c r="HFL1" s="52"/>
      <c r="HFM1" s="52"/>
      <c r="HFN1" s="52"/>
      <c r="HFO1" s="52"/>
      <c r="HFP1" s="52"/>
      <c r="HFQ1" s="52"/>
      <c r="HFR1" s="52"/>
      <c r="HFS1" s="52"/>
      <c r="HFT1" s="52"/>
      <c r="HFU1" s="52"/>
      <c r="HFV1" s="52"/>
      <c r="HFW1" s="52"/>
      <c r="HFX1" s="52"/>
      <c r="HFY1" s="52"/>
      <c r="HFZ1" s="52"/>
      <c r="HGA1" s="52"/>
      <c r="HGB1" s="52"/>
      <c r="HGC1" s="52"/>
      <c r="HGD1" s="52"/>
      <c r="HGE1" s="52"/>
      <c r="HGF1" s="52"/>
      <c r="HGG1" s="52"/>
      <c r="HGH1" s="52"/>
      <c r="HGI1" s="52"/>
      <c r="HGJ1" s="52"/>
      <c r="HGK1" s="52"/>
      <c r="HGL1" s="52"/>
      <c r="HGM1" s="52"/>
      <c r="HGN1" s="52"/>
      <c r="HGO1" s="52"/>
      <c r="HGP1" s="52"/>
      <c r="HGQ1" s="52"/>
      <c r="HGR1" s="52"/>
      <c r="HGS1" s="52"/>
      <c r="HGT1" s="52"/>
      <c r="HGU1" s="52"/>
      <c r="HGV1" s="52"/>
      <c r="HGW1" s="52"/>
      <c r="HGX1" s="52"/>
      <c r="HGY1" s="52"/>
      <c r="HGZ1" s="52"/>
      <c r="HHA1" s="52"/>
      <c r="HHB1" s="52"/>
      <c r="HHC1" s="52"/>
      <c r="HHD1" s="52"/>
      <c r="HHE1" s="52"/>
      <c r="HHF1" s="52"/>
      <c r="HHG1" s="52"/>
      <c r="HHH1" s="52"/>
      <c r="HHI1" s="52"/>
      <c r="HHJ1" s="52"/>
      <c r="HHK1" s="52"/>
      <c r="HHL1" s="52"/>
      <c r="HHM1" s="52"/>
      <c r="HHN1" s="52"/>
      <c r="HHO1" s="52"/>
      <c r="HHP1" s="52"/>
      <c r="HHQ1" s="52"/>
      <c r="HHR1" s="52"/>
      <c r="HHS1" s="52"/>
      <c r="HHT1" s="52"/>
      <c r="HHU1" s="52"/>
      <c r="HHV1" s="52"/>
      <c r="HHW1" s="52"/>
      <c r="HHX1" s="52"/>
      <c r="HHY1" s="52"/>
      <c r="HHZ1" s="52"/>
      <c r="HIA1" s="52"/>
      <c r="HIB1" s="52"/>
      <c r="HIC1" s="52"/>
      <c r="HID1" s="52"/>
      <c r="HIE1" s="52"/>
      <c r="HIF1" s="52"/>
      <c r="HIG1" s="52"/>
      <c r="HIH1" s="52"/>
      <c r="HII1" s="52"/>
      <c r="HIJ1" s="52"/>
      <c r="HIK1" s="52"/>
      <c r="HIL1" s="52"/>
      <c r="HIM1" s="52"/>
      <c r="HIN1" s="52"/>
      <c r="HIO1" s="52"/>
      <c r="HIP1" s="52"/>
      <c r="HIQ1" s="52"/>
      <c r="HIR1" s="52"/>
      <c r="HIS1" s="52"/>
      <c r="HIT1" s="52"/>
      <c r="HIU1" s="52"/>
      <c r="HIV1" s="52"/>
      <c r="HIW1" s="52"/>
      <c r="HIX1" s="52"/>
      <c r="HIY1" s="52"/>
      <c r="HIZ1" s="52"/>
      <c r="HJA1" s="52"/>
      <c r="HJB1" s="52"/>
      <c r="HJC1" s="52"/>
      <c r="HJD1" s="52"/>
      <c r="HJE1" s="52"/>
      <c r="HJF1" s="52"/>
      <c r="HJG1" s="52"/>
      <c r="HJH1" s="52"/>
      <c r="HJI1" s="52"/>
      <c r="HJJ1" s="52"/>
      <c r="HJK1" s="52"/>
      <c r="HJL1" s="52"/>
      <c r="HJM1" s="52"/>
      <c r="HJN1" s="52"/>
      <c r="HJO1" s="52"/>
      <c r="HJP1" s="52"/>
      <c r="HJQ1" s="52"/>
      <c r="HJR1" s="52"/>
      <c r="HJS1" s="52"/>
      <c r="HJT1" s="52"/>
      <c r="HJU1" s="52"/>
      <c r="HJV1" s="52"/>
      <c r="HJW1" s="52"/>
      <c r="HJX1" s="52"/>
      <c r="HJY1" s="52"/>
      <c r="HJZ1" s="52"/>
      <c r="HKA1" s="52"/>
      <c r="HKB1" s="52"/>
      <c r="HKC1" s="52"/>
      <c r="HKD1" s="52"/>
      <c r="HKE1" s="52"/>
      <c r="HKF1" s="52"/>
      <c r="HKG1" s="52"/>
      <c r="HKH1" s="52"/>
      <c r="HKI1" s="52"/>
      <c r="HKJ1" s="52"/>
      <c r="HKK1" s="52"/>
      <c r="HKL1" s="52"/>
      <c r="HKM1" s="52"/>
      <c r="HKN1" s="52"/>
      <c r="HKO1" s="52"/>
      <c r="HKP1" s="52"/>
      <c r="HKQ1" s="52"/>
      <c r="HKR1" s="52"/>
      <c r="HKS1" s="52"/>
      <c r="HKT1" s="52"/>
      <c r="HKU1" s="52"/>
      <c r="HKV1" s="52"/>
      <c r="HKW1" s="52"/>
      <c r="HKX1" s="52"/>
      <c r="HKY1" s="52"/>
      <c r="HKZ1" s="52"/>
      <c r="HLA1" s="52"/>
      <c r="HLB1" s="52"/>
      <c r="HLC1" s="52"/>
      <c r="HLD1" s="52"/>
      <c r="HLE1" s="52"/>
      <c r="HLF1" s="52"/>
      <c r="HLG1" s="52"/>
      <c r="HLH1" s="52"/>
      <c r="HLI1" s="52"/>
      <c r="HLJ1" s="52"/>
      <c r="HLK1" s="52"/>
      <c r="HLL1" s="52"/>
      <c r="HLM1" s="52"/>
      <c r="HLN1" s="52"/>
      <c r="HLO1" s="52"/>
      <c r="HLP1" s="52"/>
      <c r="HLQ1" s="52"/>
      <c r="HLR1" s="52"/>
      <c r="HLS1" s="52"/>
      <c r="HLT1" s="52"/>
      <c r="HLU1" s="52"/>
      <c r="HLV1" s="52"/>
      <c r="HLW1" s="52"/>
      <c r="HLX1" s="52"/>
      <c r="HLY1" s="52"/>
      <c r="HLZ1" s="52"/>
      <c r="HMA1" s="52"/>
      <c r="HMB1" s="52"/>
      <c r="HMC1" s="52"/>
      <c r="HMD1" s="52"/>
      <c r="HME1" s="52"/>
      <c r="HMF1" s="52"/>
      <c r="HMG1" s="52"/>
      <c r="HMH1" s="52"/>
      <c r="HMI1" s="52"/>
      <c r="HMJ1" s="52"/>
      <c r="HMK1" s="52"/>
      <c r="HML1" s="52"/>
      <c r="HMM1" s="52"/>
      <c r="HMN1" s="52"/>
      <c r="HMO1" s="52"/>
      <c r="HMP1" s="52"/>
      <c r="HMQ1" s="52"/>
      <c r="HMR1" s="52"/>
      <c r="HMS1" s="52"/>
      <c r="HMT1" s="52"/>
      <c r="HMU1" s="52"/>
      <c r="HMV1" s="52"/>
      <c r="HMW1" s="52"/>
      <c r="HMX1" s="52"/>
      <c r="HMY1" s="52"/>
      <c r="HMZ1" s="52"/>
      <c r="HNA1" s="52"/>
      <c r="HNB1" s="52"/>
      <c r="HNC1" s="52"/>
      <c r="HND1" s="52"/>
      <c r="HNE1" s="52"/>
      <c r="HNF1" s="52"/>
      <c r="HNG1" s="52"/>
      <c r="HNH1" s="52"/>
      <c r="HNI1" s="52"/>
      <c r="HNJ1" s="52"/>
      <c r="HNK1" s="52"/>
      <c r="HNL1" s="52"/>
      <c r="HNM1" s="52"/>
      <c r="HNN1" s="52"/>
      <c r="HNO1" s="52"/>
      <c r="HNP1" s="52"/>
      <c r="HNQ1" s="52"/>
      <c r="HNR1" s="52"/>
      <c r="HNS1" s="52"/>
      <c r="HNT1" s="52"/>
      <c r="HNU1" s="52"/>
      <c r="HNV1" s="52"/>
      <c r="HNW1" s="52"/>
      <c r="HNX1" s="52"/>
      <c r="HNY1" s="52"/>
      <c r="HNZ1" s="52"/>
      <c r="HOA1" s="52"/>
      <c r="HOB1" s="52"/>
      <c r="HOC1" s="52"/>
      <c r="HOD1" s="52"/>
      <c r="HOE1" s="52"/>
      <c r="HOF1" s="52"/>
      <c r="HOG1" s="52"/>
      <c r="HOH1" s="52"/>
      <c r="HOI1" s="52"/>
      <c r="HOJ1" s="52"/>
      <c r="HOK1" s="52"/>
      <c r="HOL1" s="52"/>
      <c r="HOM1" s="52"/>
      <c r="HON1" s="52"/>
      <c r="HOO1" s="52"/>
      <c r="HOP1" s="52"/>
      <c r="HOQ1" s="52"/>
      <c r="HOR1" s="52"/>
      <c r="HOS1" s="52"/>
      <c r="HOT1" s="52"/>
      <c r="HOU1" s="52"/>
      <c r="HOV1" s="52"/>
      <c r="HOW1" s="52"/>
      <c r="HOX1" s="52"/>
      <c r="HOY1" s="52"/>
      <c r="HOZ1" s="52"/>
      <c r="HPA1" s="52"/>
      <c r="HPB1" s="52"/>
      <c r="HPC1" s="52"/>
      <c r="HPD1" s="52"/>
      <c r="HPE1" s="52"/>
      <c r="HPF1" s="52"/>
      <c r="HPG1" s="52"/>
      <c r="HPH1" s="52"/>
      <c r="HPI1" s="52"/>
      <c r="HPJ1" s="52"/>
      <c r="HPK1" s="52"/>
      <c r="HPL1" s="52"/>
      <c r="HPM1" s="52"/>
      <c r="HPN1" s="52"/>
      <c r="HPO1" s="52"/>
      <c r="HPP1" s="52"/>
      <c r="HPQ1" s="52"/>
      <c r="HPR1" s="52"/>
      <c r="HPS1" s="52"/>
      <c r="HPT1" s="52"/>
      <c r="HPU1" s="52"/>
      <c r="HPV1" s="52"/>
      <c r="HPW1" s="52"/>
      <c r="HPX1" s="52"/>
      <c r="HPY1" s="52"/>
      <c r="HPZ1" s="52"/>
      <c r="HQA1" s="52"/>
      <c r="HQB1" s="52"/>
      <c r="HQC1" s="52"/>
      <c r="HQD1" s="52"/>
      <c r="HQE1" s="52"/>
      <c r="HQF1" s="52"/>
      <c r="HQG1" s="52"/>
      <c r="HQH1" s="52"/>
      <c r="HQI1" s="52"/>
      <c r="HQJ1" s="52"/>
      <c r="HQK1" s="52"/>
      <c r="HQL1" s="52"/>
      <c r="HQM1" s="52"/>
      <c r="HQN1" s="52"/>
      <c r="HQO1" s="52"/>
      <c r="HQP1" s="52"/>
      <c r="HQQ1" s="52"/>
      <c r="HQR1" s="52"/>
      <c r="HQS1" s="52"/>
      <c r="HQT1" s="52"/>
      <c r="HQU1" s="52"/>
      <c r="HQV1" s="52"/>
      <c r="HQW1" s="52"/>
      <c r="HQX1" s="52"/>
      <c r="HQY1" s="52"/>
      <c r="HQZ1" s="52"/>
      <c r="HRA1" s="52"/>
      <c r="HRB1" s="52"/>
      <c r="HRC1" s="52"/>
      <c r="HRD1" s="52"/>
      <c r="HRE1" s="52"/>
      <c r="HRF1" s="52"/>
      <c r="HRG1" s="52"/>
      <c r="HRH1" s="52"/>
      <c r="HRI1" s="52"/>
      <c r="HRJ1" s="52"/>
      <c r="HRK1" s="52"/>
      <c r="HRL1" s="52"/>
      <c r="HRM1" s="52"/>
      <c r="HRN1" s="52"/>
      <c r="HRO1" s="52"/>
      <c r="HRP1" s="52"/>
      <c r="HRQ1" s="52"/>
      <c r="HRR1" s="52"/>
      <c r="HRS1" s="52"/>
      <c r="HRT1" s="52"/>
      <c r="HRU1" s="52"/>
      <c r="HRV1" s="52"/>
      <c r="HRW1" s="52"/>
      <c r="HRX1" s="52"/>
      <c r="HRY1" s="52"/>
      <c r="HRZ1" s="52"/>
      <c r="HSA1" s="52"/>
      <c r="HSB1" s="52"/>
      <c r="HSC1" s="52"/>
      <c r="HSD1" s="52"/>
      <c r="HSE1" s="52"/>
      <c r="HSF1" s="52"/>
      <c r="HSG1" s="52"/>
      <c r="HSH1" s="52"/>
      <c r="HSI1" s="52"/>
      <c r="HSJ1" s="52"/>
      <c r="HSK1" s="52"/>
      <c r="HSL1" s="52"/>
      <c r="HSM1" s="52"/>
      <c r="HSN1" s="52"/>
      <c r="HSO1" s="52"/>
      <c r="HSP1" s="52"/>
      <c r="HSQ1" s="52"/>
      <c r="HSR1" s="52"/>
      <c r="HSS1" s="52"/>
      <c r="HST1" s="52"/>
      <c r="HSU1" s="52"/>
      <c r="HSV1" s="52"/>
      <c r="HSW1" s="52"/>
      <c r="HSX1" s="52"/>
      <c r="HSY1" s="52"/>
      <c r="HSZ1" s="52"/>
      <c r="HTA1" s="52"/>
      <c r="HTB1" s="52"/>
      <c r="HTC1" s="52"/>
      <c r="HTD1" s="52"/>
      <c r="HTE1" s="52"/>
      <c r="HTF1" s="52"/>
      <c r="HTG1" s="52"/>
      <c r="HTH1" s="52"/>
      <c r="HTI1" s="52"/>
      <c r="HTJ1" s="52"/>
      <c r="HTK1" s="52"/>
      <c r="HTL1" s="52"/>
      <c r="HTM1" s="52"/>
      <c r="HTN1" s="52"/>
      <c r="HTO1" s="52"/>
      <c r="HTP1" s="52"/>
      <c r="HTQ1" s="52"/>
      <c r="HTR1" s="52"/>
      <c r="HTS1" s="52"/>
      <c r="HTT1" s="52"/>
      <c r="HTU1" s="52"/>
      <c r="HTV1" s="52"/>
      <c r="HTW1" s="52"/>
      <c r="HTX1" s="52"/>
      <c r="HTY1" s="52"/>
      <c r="HTZ1" s="52"/>
      <c r="HUA1" s="52"/>
      <c r="HUB1" s="52"/>
      <c r="HUC1" s="52"/>
      <c r="HUD1" s="52"/>
      <c r="HUE1" s="52"/>
      <c r="HUF1" s="52"/>
      <c r="HUG1" s="52"/>
      <c r="HUH1" s="52"/>
      <c r="HUI1" s="52"/>
      <c r="HUJ1" s="52"/>
      <c r="HUK1" s="52"/>
      <c r="HUL1" s="52"/>
      <c r="HUM1" s="52"/>
      <c r="HUN1" s="52"/>
      <c r="HUO1" s="52"/>
      <c r="HUP1" s="52"/>
      <c r="HUQ1" s="52"/>
      <c r="HUR1" s="52"/>
      <c r="HUS1" s="52"/>
      <c r="HUT1" s="52"/>
      <c r="HUU1" s="52"/>
      <c r="HUV1" s="52"/>
      <c r="HUW1" s="52"/>
      <c r="HUX1" s="52"/>
      <c r="HUY1" s="52"/>
      <c r="HUZ1" s="52"/>
      <c r="HVA1" s="52"/>
      <c r="HVB1" s="52"/>
      <c r="HVC1" s="52"/>
      <c r="HVD1" s="52"/>
      <c r="HVE1" s="52"/>
      <c r="HVF1" s="52"/>
      <c r="HVG1" s="52"/>
      <c r="HVH1" s="52"/>
      <c r="HVI1" s="52"/>
      <c r="HVJ1" s="52"/>
      <c r="HVK1" s="52"/>
      <c r="HVL1" s="52"/>
      <c r="HVM1" s="52"/>
      <c r="HVN1" s="52"/>
      <c r="HVO1" s="52"/>
      <c r="HVP1" s="52"/>
      <c r="HVQ1" s="52"/>
      <c r="HVR1" s="52"/>
      <c r="HVS1" s="52"/>
      <c r="HVT1" s="52"/>
      <c r="HVU1" s="52"/>
      <c r="HVV1" s="52"/>
      <c r="HVW1" s="52"/>
      <c r="HVX1" s="52"/>
      <c r="HVY1" s="52"/>
      <c r="HVZ1" s="52"/>
      <c r="HWA1" s="52"/>
      <c r="HWB1" s="52"/>
      <c r="HWC1" s="52"/>
      <c r="HWD1" s="52"/>
      <c r="HWE1" s="52"/>
      <c r="HWF1" s="52"/>
      <c r="HWG1" s="52"/>
      <c r="HWH1" s="52"/>
      <c r="HWI1" s="52"/>
      <c r="HWJ1" s="52"/>
      <c r="HWK1" s="52"/>
      <c r="HWL1" s="52"/>
      <c r="HWM1" s="52"/>
      <c r="HWN1" s="52"/>
      <c r="HWO1" s="52"/>
      <c r="HWP1" s="52"/>
      <c r="HWQ1" s="52"/>
      <c r="HWR1" s="52"/>
      <c r="HWS1" s="52"/>
      <c r="HWT1" s="52"/>
      <c r="HWU1" s="52"/>
      <c r="HWV1" s="52"/>
      <c r="HWW1" s="52"/>
      <c r="HWX1" s="52"/>
      <c r="HWY1" s="52"/>
      <c r="HWZ1" s="52"/>
      <c r="HXA1" s="52"/>
      <c r="HXB1" s="52"/>
      <c r="HXC1" s="52"/>
      <c r="HXD1" s="52"/>
      <c r="HXE1" s="52"/>
      <c r="HXF1" s="52"/>
      <c r="HXG1" s="52"/>
      <c r="HXH1" s="52"/>
      <c r="HXI1" s="52"/>
      <c r="HXJ1" s="52"/>
      <c r="HXK1" s="52"/>
      <c r="HXL1" s="52"/>
      <c r="HXM1" s="52"/>
      <c r="HXN1" s="52"/>
      <c r="HXO1" s="52"/>
      <c r="HXP1" s="52"/>
      <c r="HXQ1" s="52"/>
      <c r="HXR1" s="52"/>
      <c r="HXS1" s="52"/>
      <c r="HXT1" s="52"/>
      <c r="HXU1" s="52"/>
      <c r="HXV1" s="52"/>
      <c r="HXW1" s="52"/>
      <c r="HXX1" s="52"/>
      <c r="HXY1" s="52"/>
      <c r="HXZ1" s="52"/>
      <c r="HYA1" s="52"/>
      <c r="HYB1" s="52"/>
      <c r="HYC1" s="52"/>
      <c r="HYD1" s="52"/>
      <c r="HYE1" s="52"/>
      <c r="HYF1" s="52"/>
      <c r="HYG1" s="52"/>
      <c r="HYH1" s="52"/>
      <c r="HYI1" s="52"/>
      <c r="HYJ1" s="52"/>
      <c r="HYK1" s="52"/>
      <c r="HYL1" s="52"/>
      <c r="HYM1" s="52"/>
      <c r="HYN1" s="52"/>
      <c r="HYO1" s="52"/>
      <c r="HYP1" s="52"/>
      <c r="HYQ1" s="52"/>
      <c r="HYR1" s="52"/>
      <c r="HYS1" s="52"/>
      <c r="HYT1" s="52"/>
      <c r="HYU1" s="52"/>
      <c r="HYV1" s="52"/>
      <c r="HYW1" s="52"/>
      <c r="HYX1" s="52"/>
      <c r="HYY1" s="52"/>
      <c r="HYZ1" s="52"/>
      <c r="HZA1" s="52"/>
      <c r="HZB1" s="52"/>
      <c r="HZC1" s="52"/>
      <c r="HZD1" s="52"/>
      <c r="HZE1" s="52"/>
      <c r="HZF1" s="52"/>
      <c r="HZG1" s="52"/>
      <c r="HZH1" s="52"/>
      <c r="HZI1" s="52"/>
      <c r="HZJ1" s="52"/>
      <c r="HZK1" s="52"/>
      <c r="HZL1" s="52"/>
      <c r="HZM1" s="52"/>
      <c r="HZN1" s="52"/>
      <c r="HZO1" s="52"/>
      <c r="HZP1" s="52"/>
      <c r="HZQ1" s="52"/>
      <c r="HZR1" s="52"/>
      <c r="HZS1" s="52"/>
      <c r="HZT1" s="52"/>
      <c r="HZU1" s="52"/>
      <c r="HZV1" s="52"/>
      <c r="HZW1" s="52"/>
      <c r="HZX1" s="52"/>
      <c r="HZY1" s="52"/>
      <c r="HZZ1" s="52"/>
      <c r="IAA1" s="52"/>
      <c r="IAB1" s="52"/>
      <c r="IAC1" s="52"/>
      <c r="IAD1" s="52"/>
      <c r="IAE1" s="52"/>
      <c r="IAF1" s="52"/>
      <c r="IAG1" s="52"/>
      <c r="IAH1" s="52"/>
      <c r="IAI1" s="52"/>
      <c r="IAJ1" s="52"/>
      <c r="IAK1" s="52"/>
      <c r="IAL1" s="52"/>
      <c r="IAM1" s="52"/>
      <c r="IAN1" s="52"/>
      <c r="IAO1" s="52"/>
      <c r="IAP1" s="52"/>
      <c r="IAQ1" s="52"/>
      <c r="IAR1" s="52"/>
      <c r="IAS1" s="52"/>
      <c r="IAT1" s="52"/>
      <c r="IAU1" s="52"/>
      <c r="IAV1" s="52"/>
      <c r="IAW1" s="52"/>
      <c r="IAX1" s="52"/>
      <c r="IAY1" s="52"/>
      <c r="IAZ1" s="52"/>
      <c r="IBA1" s="52"/>
      <c r="IBB1" s="52"/>
      <c r="IBC1" s="52"/>
      <c r="IBD1" s="52"/>
      <c r="IBE1" s="52"/>
      <c r="IBF1" s="52"/>
      <c r="IBG1" s="52"/>
      <c r="IBH1" s="52"/>
      <c r="IBI1" s="52"/>
      <c r="IBJ1" s="52"/>
      <c r="IBK1" s="52"/>
      <c r="IBL1" s="52"/>
      <c r="IBM1" s="52"/>
      <c r="IBN1" s="52"/>
      <c r="IBO1" s="52"/>
      <c r="IBP1" s="52"/>
      <c r="IBQ1" s="52"/>
      <c r="IBR1" s="52"/>
      <c r="IBS1" s="52"/>
      <c r="IBT1" s="52"/>
      <c r="IBU1" s="52"/>
      <c r="IBV1" s="52"/>
      <c r="IBW1" s="52"/>
      <c r="IBX1" s="52"/>
      <c r="IBY1" s="52"/>
      <c r="IBZ1" s="52"/>
      <c r="ICA1" s="52"/>
      <c r="ICB1" s="52"/>
      <c r="ICC1" s="52"/>
      <c r="ICD1" s="52"/>
      <c r="ICE1" s="52"/>
      <c r="ICF1" s="52"/>
      <c r="ICG1" s="52"/>
      <c r="ICH1" s="52"/>
      <c r="ICI1" s="52"/>
      <c r="ICJ1" s="52"/>
      <c r="ICK1" s="52"/>
      <c r="ICL1" s="52"/>
      <c r="ICM1" s="52"/>
      <c r="ICN1" s="52"/>
      <c r="ICO1" s="52"/>
      <c r="ICP1" s="52"/>
      <c r="ICQ1" s="52"/>
      <c r="ICR1" s="52"/>
      <c r="ICS1" s="52"/>
      <c r="ICT1" s="52"/>
      <c r="ICU1" s="52"/>
      <c r="ICV1" s="52"/>
      <c r="ICW1" s="52"/>
      <c r="ICX1" s="52"/>
      <c r="ICY1" s="52"/>
      <c r="ICZ1" s="52"/>
      <c r="IDA1" s="52"/>
      <c r="IDB1" s="52"/>
      <c r="IDC1" s="52"/>
      <c r="IDD1" s="52"/>
      <c r="IDE1" s="52"/>
      <c r="IDF1" s="52"/>
      <c r="IDG1" s="52"/>
      <c r="IDH1" s="52"/>
      <c r="IDI1" s="52"/>
      <c r="IDJ1" s="52"/>
      <c r="IDK1" s="52"/>
      <c r="IDL1" s="52"/>
      <c r="IDM1" s="52"/>
      <c r="IDN1" s="52"/>
      <c r="IDO1" s="52"/>
      <c r="IDP1" s="52"/>
      <c r="IDQ1" s="52"/>
      <c r="IDR1" s="52"/>
      <c r="IDS1" s="52"/>
      <c r="IDT1" s="52"/>
      <c r="IDU1" s="52"/>
      <c r="IDV1" s="52"/>
      <c r="IDW1" s="52"/>
      <c r="IDX1" s="52"/>
      <c r="IDY1" s="52"/>
      <c r="IDZ1" s="52"/>
      <c r="IEA1" s="52"/>
      <c r="IEB1" s="52"/>
      <c r="IEC1" s="52"/>
      <c r="IED1" s="52"/>
      <c r="IEE1" s="52"/>
      <c r="IEF1" s="52"/>
      <c r="IEG1" s="52"/>
      <c r="IEH1" s="52"/>
      <c r="IEI1" s="52"/>
      <c r="IEJ1" s="52"/>
      <c r="IEK1" s="52"/>
      <c r="IEL1" s="52"/>
      <c r="IEM1" s="52"/>
      <c r="IEN1" s="52"/>
      <c r="IEO1" s="52"/>
      <c r="IEP1" s="52"/>
      <c r="IEQ1" s="52"/>
      <c r="IER1" s="52"/>
      <c r="IES1" s="52"/>
      <c r="IET1" s="52"/>
      <c r="IEU1" s="52"/>
      <c r="IEV1" s="52"/>
      <c r="IEW1" s="52"/>
      <c r="IEX1" s="52"/>
      <c r="IEY1" s="52"/>
      <c r="IEZ1" s="52"/>
      <c r="IFA1" s="52"/>
      <c r="IFB1" s="52"/>
      <c r="IFC1" s="52"/>
      <c r="IFD1" s="52"/>
      <c r="IFE1" s="52"/>
      <c r="IFF1" s="52"/>
      <c r="IFG1" s="52"/>
      <c r="IFH1" s="52"/>
      <c r="IFI1" s="52"/>
      <c r="IFJ1" s="52"/>
      <c r="IFK1" s="52"/>
      <c r="IFL1" s="52"/>
      <c r="IFM1" s="52"/>
      <c r="IFN1" s="52"/>
      <c r="IFO1" s="52"/>
      <c r="IFP1" s="52"/>
      <c r="IFQ1" s="52"/>
      <c r="IFR1" s="52"/>
      <c r="IFS1" s="52"/>
      <c r="IFT1" s="52"/>
      <c r="IFU1" s="52"/>
      <c r="IFV1" s="52"/>
      <c r="IFW1" s="52"/>
      <c r="IFX1" s="52"/>
      <c r="IFY1" s="52"/>
      <c r="IFZ1" s="52"/>
      <c r="IGA1" s="52"/>
      <c r="IGB1" s="52"/>
      <c r="IGC1" s="52"/>
      <c r="IGD1" s="52"/>
      <c r="IGE1" s="52"/>
      <c r="IGF1" s="52"/>
      <c r="IGG1" s="52"/>
      <c r="IGH1" s="52"/>
      <c r="IGI1" s="52"/>
      <c r="IGJ1" s="52"/>
      <c r="IGK1" s="52"/>
      <c r="IGL1" s="52"/>
      <c r="IGM1" s="52"/>
      <c r="IGN1" s="52"/>
      <c r="IGO1" s="52"/>
      <c r="IGP1" s="52"/>
      <c r="IGQ1" s="52"/>
      <c r="IGR1" s="52"/>
      <c r="IGS1" s="52"/>
      <c r="IGT1" s="52"/>
      <c r="IGU1" s="52"/>
      <c r="IGV1" s="52"/>
      <c r="IGW1" s="52"/>
      <c r="IGX1" s="52"/>
      <c r="IGY1" s="52"/>
      <c r="IGZ1" s="52"/>
      <c r="IHA1" s="52"/>
      <c r="IHB1" s="52"/>
      <c r="IHC1" s="52"/>
      <c r="IHD1" s="52"/>
      <c r="IHE1" s="52"/>
      <c r="IHF1" s="52"/>
      <c r="IHG1" s="52"/>
      <c r="IHH1" s="52"/>
      <c r="IHI1" s="52"/>
      <c r="IHJ1" s="52"/>
      <c r="IHK1" s="52"/>
      <c r="IHL1" s="52"/>
      <c r="IHM1" s="52"/>
      <c r="IHN1" s="52"/>
      <c r="IHO1" s="52"/>
      <c r="IHP1" s="52"/>
      <c r="IHQ1" s="52"/>
      <c r="IHR1" s="52"/>
      <c r="IHS1" s="52"/>
      <c r="IHT1" s="52"/>
      <c r="IHU1" s="52"/>
      <c r="IHV1" s="52"/>
      <c r="IHW1" s="52"/>
      <c r="IHX1" s="52"/>
      <c r="IHY1" s="52"/>
      <c r="IHZ1" s="52"/>
      <c r="IIA1" s="52"/>
      <c r="IIB1" s="52"/>
      <c r="IIC1" s="52"/>
      <c r="IID1" s="52"/>
      <c r="IIE1" s="52"/>
      <c r="IIF1" s="52"/>
      <c r="IIG1" s="52"/>
      <c r="IIH1" s="52"/>
      <c r="III1" s="52"/>
      <c r="IIJ1" s="52"/>
      <c r="IIK1" s="52"/>
      <c r="IIL1" s="52"/>
      <c r="IIM1" s="52"/>
      <c r="IIN1" s="52"/>
      <c r="IIO1" s="52"/>
      <c r="IIP1" s="52"/>
      <c r="IIQ1" s="52"/>
      <c r="IIR1" s="52"/>
      <c r="IIS1" s="52"/>
      <c r="IIT1" s="52"/>
      <c r="IIU1" s="52"/>
      <c r="IIV1" s="52"/>
      <c r="IIW1" s="52"/>
      <c r="IIX1" s="52"/>
      <c r="IIY1" s="52"/>
      <c r="IIZ1" s="52"/>
      <c r="IJA1" s="52"/>
      <c r="IJB1" s="52"/>
      <c r="IJC1" s="52"/>
      <c r="IJD1" s="52"/>
      <c r="IJE1" s="52"/>
      <c r="IJF1" s="52"/>
      <c r="IJG1" s="52"/>
      <c r="IJH1" s="52"/>
      <c r="IJI1" s="52"/>
      <c r="IJJ1" s="52"/>
      <c r="IJK1" s="52"/>
      <c r="IJL1" s="52"/>
      <c r="IJM1" s="52"/>
      <c r="IJN1" s="52"/>
      <c r="IJO1" s="52"/>
      <c r="IJP1" s="52"/>
      <c r="IJQ1" s="52"/>
      <c r="IJR1" s="52"/>
      <c r="IJS1" s="52"/>
      <c r="IJT1" s="52"/>
      <c r="IJU1" s="52"/>
      <c r="IJV1" s="52"/>
      <c r="IJW1" s="52"/>
      <c r="IJX1" s="52"/>
      <c r="IJY1" s="52"/>
      <c r="IJZ1" s="52"/>
      <c r="IKA1" s="52"/>
      <c r="IKB1" s="52"/>
      <c r="IKC1" s="52"/>
      <c r="IKD1" s="52"/>
      <c r="IKE1" s="52"/>
      <c r="IKF1" s="52"/>
      <c r="IKG1" s="52"/>
      <c r="IKH1" s="52"/>
      <c r="IKI1" s="52"/>
      <c r="IKJ1" s="52"/>
      <c r="IKK1" s="52"/>
      <c r="IKL1" s="52"/>
      <c r="IKM1" s="52"/>
      <c r="IKN1" s="52"/>
      <c r="IKO1" s="52"/>
      <c r="IKP1" s="52"/>
      <c r="IKQ1" s="52"/>
      <c r="IKR1" s="52"/>
      <c r="IKS1" s="52"/>
      <c r="IKT1" s="52"/>
      <c r="IKU1" s="52"/>
      <c r="IKV1" s="52"/>
      <c r="IKW1" s="52"/>
      <c r="IKX1" s="52"/>
      <c r="IKY1" s="52"/>
      <c r="IKZ1" s="52"/>
      <c r="ILA1" s="52"/>
      <c r="ILB1" s="52"/>
      <c r="ILC1" s="52"/>
      <c r="ILD1" s="52"/>
      <c r="ILE1" s="52"/>
      <c r="ILF1" s="52"/>
      <c r="ILG1" s="52"/>
      <c r="ILH1" s="52"/>
      <c r="ILI1" s="52"/>
      <c r="ILJ1" s="52"/>
      <c r="ILK1" s="52"/>
      <c r="ILL1" s="52"/>
      <c r="ILM1" s="52"/>
      <c r="ILN1" s="52"/>
      <c r="ILO1" s="52"/>
      <c r="ILP1" s="52"/>
      <c r="ILQ1" s="52"/>
      <c r="ILR1" s="52"/>
      <c r="ILS1" s="52"/>
      <c r="ILT1" s="52"/>
      <c r="ILU1" s="52"/>
      <c r="ILV1" s="52"/>
      <c r="ILW1" s="52"/>
      <c r="ILX1" s="52"/>
      <c r="ILY1" s="52"/>
      <c r="ILZ1" s="52"/>
      <c r="IMA1" s="52"/>
      <c r="IMB1" s="52"/>
      <c r="IMC1" s="52"/>
      <c r="IMD1" s="52"/>
      <c r="IME1" s="52"/>
      <c r="IMF1" s="52"/>
      <c r="IMG1" s="52"/>
      <c r="IMH1" s="52"/>
      <c r="IMI1" s="52"/>
      <c r="IMJ1" s="52"/>
      <c r="IMK1" s="52"/>
      <c r="IML1" s="52"/>
      <c r="IMM1" s="52"/>
      <c r="IMN1" s="52"/>
      <c r="IMO1" s="52"/>
      <c r="IMP1" s="52"/>
      <c r="IMQ1" s="52"/>
      <c r="IMR1" s="52"/>
      <c r="IMS1" s="52"/>
      <c r="IMT1" s="52"/>
      <c r="IMU1" s="52"/>
      <c r="IMV1" s="52"/>
      <c r="IMW1" s="52"/>
      <c r="IMX1" s="52"/>
      <c r="IMY1" s="52"/>
      <c r="IMZ1" s="52"/>
      <c r="INA1" s="52"/>
      <c r="INB1" s="52"/>
      <c r="INC1" s="52"/>
      <c r="IND1" s="52"/>
      <c r="INE1" s="52"/>
      <c r="INF1" s="52"/>
      <c r="ING1" s="52"/>
      <c r="INH1" s="52"/>
      <c r="INI1" s="52"/>
      <c r="INJ1" s="52"/>
      <c r="INK1" s="52"/>
      <c r="INL1" s="52"/>
      <c r="INM1" s="52"/>
      <c r="INN1" s="52"/>
      <c r="INO1" s="52"/>
      <c r="INP1" s="52"/>
      <c r="INQ1" s="52"/>
      <c r="INR1" s="52"/>
      <c r="INS1" s="52"/>
      <c r="INT1" s="52"/>
      <c r="INU1" s="52"/>
      <c r="INV1" s="52"/>
      <c r="INW1" s="52"/>
      <c r="INX1" s="52"/>
      <c r="INY1" s="52"/>
      <c r="INZ1" s="52"/>
      <c r="IOA1" s="52"/>
      <c r="IOB1" s="52"/>
      <c r="IOC1" s="52"/>
      <c r="IOD1" s="52"/>
      <c r="IOE1" s="52"/>
      <c r="IOF1" s="52"/>
      <c r="IOG1" s="52"/>
      <c r="IOH1" s="52"/>
      <c r="IOI1" s="52"/>
      <c r="IOJ1" s="52"/>
      <c r="IOK1" s="52"/>
      <c r="IOL1" s="52"/>
      <c r="IOM1" s="52"/>
      <c r="ION1" s="52"/>
      <c r="IOO1" s="52"/>
      <c r="IOP1" s="52"/>
      <c r="IOQ1" s="52"/>
      <c r="IOR1" s="52"/>
      <c r="IOS1" s="52"/>
      <c r="IOT1" s="52"/>
      <c r="IOU1" s="52"/>
      <c r="IOV1" s="52"/>
      <c r="IOW1" s="52"/>
      <c r="IOX1" s="52"/>
      <c r="IOY1" s="52"/>
      <c r="IOZ1" s="52"/>
      <c r="IPA1" s="52"/>
      <c r="IPB1" s="52"/>
      <c r="IPC1" s="52"/>
      <c r="IPD1" s="52"/>
      <c r="IPE1" s="52"/>
      <c r="IPF1" s="52"/>
      <c r="IPG1" s="52"/>
      <c r="IPH1" s="52"/>
      <c r="IPI1" s="52"/>
      <c r="IPJ1" s="52"/>
      <c r="IPK1" s="52"/>
      <c r="IPL1" s="52"/>
      <c r="IPM1" s="52"/>
      <c r="IPN1" s="52"/>
      <c r="IPO1" s="52"/>
      <c r="IPP1" s="52"/>
      <c r="IPQ1" s="52"/>
      <c r="IPR1" s="52"/>
      <c r="IPS1" s="52"/>
      <c r="IPT1" s="52"/>
      <c r="IPU1" s="52"/>
      <c r="IPV1" s="52"/>
      <c r="IPW1" s="52"/>
      <c r="IPX1" s="52"/>
      <c r="IPY1" s="52"/>
      <c r="IPZ1" s="52"/>
      <c r="IQA1" s="52"/>
      <c r="IQB1" s="52"/>
      <c r="IQC1" s="52"/>
      <c r="IQD1" s="52"/>
      <c r="IQE1" s="52"/>
      <c r="IQF1" s="52"/>
      <c r="IQG1" s="52"/>
      <c r="IQH1" s="52"/>
      <c r="IQI1" s="52"/>
      <c r="IQJ1" s="52"/>
      <c r="IQK1" s="52"/>
      <c r="IQL1" s="52"/>
      <c r="IQM1" s="52"/>
      <c r="IQN1" s="52"/>
      <c r="IQO1" s="52"/>
      <c r="IQP1" s="52"/>
      <c r="IQQ1" s="52"/>
      <c r="IQR1" s="52"/>
      <c r="IQS1" s="52"/>
      <c r="IQT1" s="52"/>
      <c r="IQU1" s="52"/>
      <c r="IQV1" s="52"/>
      <c r="IQW1" s="52"/>
      <c r="IQX1" s="52"/>
      <c r="IQY1" s="52"/>
      <c r="IQZ1" s="52"/>
      <c r="IRA1" s="52"/>
      <c r="IRB1" s="52"/>
      <c r="IRC1" s="52"/>
      <c r="IRD1" s="52"/>
      <c r="IRE1" s="52"/>
      <c r="IRF1" s="52"/>
      <c r="IRG1" s="52"/>
      <c r="IRH1" s="52"/>
      <c r="IRI1" s="52"/>
      <c r="IRJ1" s="52"/>
      <c r="IRK1" s="52"/>
      <c r="IRL1" s="52"/>
      <c r="IRM1" s="52"/>
      <c r="IRN1" s="52"/>
      <c r="IRO1" s="52"/>
      <c r="IRP1" s="52"/>
      <c r="IRQ1" s="52"/>
      <c r="IRR1" s="52"/>
      <c r="IRS1" s="52"/>
      <c r="IRT1" s="52"/>
      <c r="IRU1" s="52"/>
      <c r="IRV1" s="52"/>
      <c r="IRW1" s="52"/>
      <c r="IRX1" s="52"/>
      <c r="IRY1" s="52"/>
      <c r="IRZ1" s="52"/>
      <c r="ISA1" s="52"/>
      <c r="ISB1" s="52"/>
      <c r="ISC1" s="52"/>
      <c r="ISD1" s="52"/>
      <c r="ISE1" s="52"/>
      <c r="ISF1" s="52"/>
      <c r="ISG1" s="52"/>
      <c r="ISH1" s="52"/>
      <c r="ISI1" s="52"/>
      <c r="ISJ1" s="52"/>
      <c r="ISK1" s="52"/>
      <c r="ISL1" s="52"/>
      <c r="ISM1" s="52"/>
      <c r="ISN1" s="52"/>
      <c r="ISO1" s="52"/>
      <c r="ISP1" s="52"/>
      <c r="ISQ1" s="52"/>
      <c r="ISR1" s="52"/>
      <c r="ISS1" s="52"/>
      <c r="IST1" s="52"/>
      <c r="ISU1" s="52"/>
      <c r="ISV1" s="52"/>
      <c r="ISW1" s="52"/>
      <c r="ISX1" s="52"/>
      <c r="ISY1" s="52"/>
      <c r="ISZ1" s="52"/>
      <c r="ITA1" s="52"/>
      <c r="ITB1" s="52"/>
      <c r="ITC1" s="52"/>
      <c r="ITD1" s="52"/>
      <c r="ITE1" s="52"/>
      <c r="ITF1" s="52"/>
      <c r="ITG1" s="52"/>
      <c r="ITH1" s="52"/>
      <c r="ITI1" s="52"/>
      <c r="ITJ1" s="52"/>
      <c r="ITK1" s="52"/>
      <c r="ITL1" s="52"/>
      <c r="ITM1" s="52"/>
      <c r="ITN1" s="52"/>
      <c r="ITO1" s="52"/>
      <c r="ITP1" s="52"/>
      <c r="ITQ1" s="52"/>
      <c r="ITR1" s="52"/>
      <c r="ITS1" s="52"/>
      <c r="ITT1" s="52"/>
      <c r="ITU1" s="52"/>
      <c r="ITV1" s="52"/>
      <c r="ITW1" s="52"/>
      <c r="ITX1" s="52"/>
      <c r="ITY1" s="52"/>
      <c r="ITZ1" s="52"/>
      <c r="IUA1" s="52"/>
      <c r="IUB1" s="52"/>
      <c r="IUC1" s="52"/>
      <c r="IUD1" s="52"/>
      <c r="IUE1" s="52"/>
      <c r="IUF1" s="52"/>
      <c r="IUG1" s="52"/>
      <c r="IUH1" s="52"/>
      <c r="IUI1" s="52"/>
      <c r="IUJ1" s="52"/>
      <c r="IUK1" s="52"/>
      <c r="IUL1" s="52"/>
      <c r="IUM1" s="52"/>
      <c r="IUN1" s="52"/>
      <c r="IUO1" s="52"/>
      <c r="IUP1" s="52"/>
      <c r="IUQ1" s="52"/>
      <c r="IUR1" s="52"/>
      <c r="IUS1" s="52"/>
      <c r="IUT1" s="52"/>
      <c r="IUU1" s="52"/>
      <c r="IUV1" s="52"/>
      <c r="IUW1" s="52"/>
      <c r="IUX1" s="52"/>
      <c r="IUY1" s="52"/>
      <c r="IUZ1" s="52"/>
      <c r="IVA1" s="52"/>
      <c r="IVB1" s="52"/>
      <c r="IVC1" s="52"/>
      <c r="IVD1" s="52"/>
      <c r="IVE1" s="52"/>
      <c r="IVF1" s="52"/>
      <c r="IVG1" s="52"/>
      <c r="IVH1" s="52"/>
      <c r="IVI1" s="52"/>
      <c r="IVJ1" s="52"/>
      <c r="IVK1" s="52"/>
      <c r="IVL1" s="52"/>
      <c r="IVM1" s="52"/>
      <c r="IVN1" s="52"/>
      <c r="IVO1" s="52"/>
      <c r="IVP1" s="52"/>
      <c r="IVQ1" s="52"/>
      <c r="IVR1" s="52"/>
      <c r="IVS1" s="52"/>
      <c r="IVT1" s="52"/>
      <c r="IVU1" s="52"/>
      <c r="IVV1" s="52"/>
      <c r="IVW1" s="52"/>
      <c r="IVX1" s="52"/>
      <c r="IVY1" s="52"/>
      <c r="IVZ1" s="52"/>
      <c r="IWA1" s="52"/>
      <c r="IWB1" s="52"/>
      <c r="IWC1" s="52"/>
      <c r="IWD1" s="52"/>
      <c r="IWE1" s="52"/>
      <c r="IWF1" s="52"/>
      <c r="IWG1" s="52"/>
      <c r="IWH1" s="52"/>
      <c r="IWI1" s="52"/>
      <c r="IWJ1" s="52"/>
      <c r="IWK1" s="52"/>
      <c r="IWL1" s="52"/>
      <c r="IWM1" s="52"/>
      <c r="IWN1" s="52"/>
      <c r="IWO1" s="52"/>
      <c r="IWP1" s="52"/>
      <c r="IWQ1" s="52"/>
      <c r="IWR1" s="52"/>
      <c r="IWS1" s="52"/>
      <c r="IWT1" s="52"/>
      <c r="IWU1" s="52"/>
      <c r="IWV1" s="52"/>
      <c r="IWW1" s="52"/>
      <c r="IWX1" s="52"/>
      <c r="IWY1" s="52"/>
      <c r="IWZ1" s="52"/>
      <c r="IXA1" s="52"/>
      <c r="IXB1" s="52"/>
      <c r="IXC1" s="52"/>
      <c r="IXD1" s="52"/>
      <c r="IXE1" s="52"/>
      <c r="IXF1" s="52"/>
      <c r="IXG1" s="52"/>
      <c r="IXH1" s="52"/>
      <c r="IXI1" s="52"/>
      <c r="IXJ1" s="52"/>
      <c r="IXK1" s="52"/>
      <c r="IXL1" s="52"/>
      <c r="IXM1" s="52"/>
      <c r="IXN1" s="52"/>
      <c r="IXO1" s="52"/>
      <c r="IXP1" s="52"/>
      <c r="IXQ1" s="52"/>
      <c r="IXR1" s="52"/>
      <c r="IXS1" s="52"/>
      <c r="IXT1" s="52"/>
      <c r="IXU1" s="52"/>
      <c r="IXV1" s="52"/>
      <c r="IXW1" s="52"/>
      <c r="IXX1" s="52"/>
      <c r="IXY1" s="52"/>
      <c r="IXZ1" s="52"/>
      <c r="IYA1" s="52"/>
      <c r="IYB1" s="52"/>
      <c r="IYC1" s="52"/>
      <c r="IYD1" s="52"/>
      <c r="IYE1" s="52"/>
      <c r="IYF1" s="52"/>
      <c r="IYG1" s="52"/>
      <c r="IYH1" s="52"/>
      <c r="IYI1" s="52"/>
      <c r="IYJ1" s="52"/>
      <c r="IYK1" s="52"/>
      <c r="IYL1" s="52"/>
      <c r="IYM1" s="52"/>
      <c r="IYN1" s="52"/>
      <c r="IYO1" s="52"/>
      <c r="IYP1" s="52"/>
      <c r="IYQ1" s="52"/>
      <c r="IYR1" s="52"/>
      <c r="IYS1" s="52"/>
      <c r="IYT1" s="52"/>
      <c r="IYU1" s="52"/>
      <c r="IYV1" s="52"/>
      <c r="IYW1" s="52"/>
      <c r="IYX1" s="52"/>
      <c r="IYY1" s="52"/>
      <c r="IYZ1" s="52"/>
      <c r="IZA1" s="52"/>
      <c r="IZB1" s="52"/>
      <c r="IZC1" s="52"/>
      <c r="IZD1" s="52"/>
      <c r="IZE1" s="52"/>
      <c r="IZF1" s="52"/>
      <c r="IZG1" s="52"/>
      <c r="IZH1" s="52"/>
      <c r="IZI1" s="52"/>
      <c r="IZJ1" s="52"/>
      <c r="IZK1" s="52"/>
      <c r="IZL1" s="52"/>
      <c r="IZM1" s="52"/>
      <c r="IZN1" s="52"/>
      <c r="IZO1" s="52"/>
      <c r="IZP1" s="52"/>
      <c r="IZQ1" s="52"/>
      <c r="IZR1" s="52"/>
      <c r="IZS1" s="52"/>
      <c r="IZT1" s="52"/>
      <c r="IZU1" s="52"/>
      <c r="IZV1" s="52"/>
      <c r="IZW1" s="52"/>
      <c r="IZX1" s="52"/>
      <c r="IZY1" s="52"/>
      <c r="IZZ1" s="52"/>
      <c r="JAA1" s="52"/>
      <c r="JAB1" s="52"/>
      <c r="JAC1" s="52"/>
      <c r="JAD1" s="52"/>
      <c r="JAE1" s="52"/>
      <c r="JAF1" s="52"/>
      <c r="JAG1" s="52"/>
      <c r="JAH1" s="52"/>
      <c r="JAI1" s="52"/>
      <c r="JAJ1" s="52"/>
      <c r="JAK1" s="52"/>
      <c r="JAL1" s="52"/>
      <c r="JAM1" s="52"/>
      <c r="JAN1" s="52"/>
      <c r="JAO1" s="52"/>
      <c r="JAP1" s="52"/>
      <c r="JAQ1" s="52"/>
      <c r="JAR1" s="52"/>
      <c r="JAS1" s="52"/>
      <c r="JAT1" s="52"/>
      <c r="JAU1" s="52"/>
      <c r="JAV1" s="52"/>
      <c r="JAW1" s="52"/>
      <c r="JAX1" s="52"/>
      <c r="JAY1" s="52"/>
      <c r="JAZ1" s="52"/>
      <c r="JBA1" s="52"/>
      <c r="JBB1" s="52"/>
      <c r="JBC1" s="52"/>
      <c r="JBD1" s="52"/>
      <c r="JBE1" s="52"/>
      <c r="JBF1" s="52"/>
      <c r="JBG1" s="52"/>
      <c r="JBH1" s="52"/>
      <c r="JBI1" s="52"/>
      <c r="JBJ1" s="52"/>
      <c r="JBK1" s="52"/>
      <c r="JBL1" s="52"/>
      <c r="JBM1" s="52"/>
      <c r="JBN1" s="52"/>
      <c r="JBO1" s="52"/>
      <c r="JBP1" s="52"/>
      <c r="JBQ1" s="52"/>
      <c r="JBR1" s="52"/>
      <c r="JBS1" s="52"/>
      <c r="JBT1" s="52"/>
      <c r="JBU1" s="52"/>
      <c r="JBV1" s="52"/>
      <c r="JBW1" s="52"/>
      <c r="JBX1" s="52"/>
      <c r="JBY1" s="52"/>
      <c r="JBZ1" s="52"/>
      <c r="JCA1" s="52"/>
      <c r="JCB1" s="52"/>
      <c r="JCC1" s="52"/>
      <c r="JCD1" s="52"/>
      <c r="JCE1" s="52"/>
      <c r="JCF1" s="52"/>
      <c r="JCG1" s="52"/>
      <c r="JCH1" s="52"/>
      <c r="JCI1" s="52"/>
      <c r="JCJ1" s="52"/>
      <c r="JCK1" s="52"/>
      <c r="JCL1" s="52"/>
      <c r="JCM1" s="52"/>
      <c r="JCN1" s="52"/>
      <c r="JCO1" s="52"/>
      <c r="JCP1" s="52"/>
      <c r="JCQ1" s="52"/>
      <c r="JCR1" s="52"/>
      <c r="JCS1" s="52"/>
      <c r="JCT1" s="52"/>
      <c r="JCU1" s="52"/>
      <c r="JCV1" s="52"/>
      <c r="JCW1" s="52"/>
      <c r="JCX1" s="52"/>
      <c r="JCY1" s="52"/>
      <c r="JCZ1" s="52"/>
      <c r="JDA1" s="52"/>
      <c r="JDB1" s="52"/>
      <c r="JDC1" s="52"/>
      <c r="JDD1" s="52"/>
      <c r="JDE1" s="52"/>
      <c r="JDF1" s="52"/>
      <c r="JDG1" s="52"/>
      <c r="JDH1" s="52"/>
      <c r="JDI1" s="52"/>
      <c r="JDJ1" s="52"/>
      <c r="JDK1" s="52"/>
      <c r="JDL1" s="52"/>
      <c r="JDM1" s="52"/>
      <c r="JDN1" s="52"/>
      <c r="JDO1" s="52"/>
      <c r="JDP1" s="52"/>
      <c r="JDQ1" s="52"/>
      <c r="JDR1" s="52"/>
      <c r="JDS1" s="52"/>
      <c r="JDT1" s="52"/>
      <c r="JDU1" s="52"/>
      <c r="JDV1" s="52"/>
      <c r="JDW1" s="52"/>
      <c r="JDX1" s="52"/>
      <c r="JDY1" s="52"/>
      <c r="JDZ1" s="52"/>
      <c r="JEA1" s="52"/>
      <c r="JEB1" s="52"/>
      <c r="JEC1" s="52"/>
      <c r="JED1" s="52"/>
      <c r="JEE1" s="52"/>
      <c r="JEF1" s="52"/>
      <c r="JEG1" s="52"/>
      <c r="JEH1" s="52"/>
      <c r="JEI1" s="52"/>
      <c r="JEJ1" s="52"/>
      <c r="JEK1" s="52"/>
      <c r="JEL1" s="52"/>
      <c r="JEM1" s="52"/>
      <c r="JEN1" s="52"/>
      <c r="JEO1" s="52"/>
      <c r="JEP1" s="52"/>
      <c r="JEQ1" s="52"/>
      <c r="JER1" s="52"/>
      <c r="JES1" s="52"/>
      <c r="JET1" s="52"/>
      <c r="JEU1" s="52"/>
      <c r="JEV1" s="52"/>
      <c r="JEW1" s="52"/>
      <c r="JEX1" s="52"/>
      <c r="JEY1" s="52"/>
      <c r="JEZ1" s="52"/>
      <c r="JFA1" s="52"/>
      <c r="JFB1" s="52"/>
      <c r="JFC1" s="52"/>
      <c r="JFD1" s="52"/>
      <c r="JFE1" s="52"/>
      <c r="JFF1" s="52"/>
      <c r="JFG1" s="52"/>
      <c r="JFH1" s="52"/>
      <c r="JFI1" s="52"/>
      <c r="JFJ1" s="52"/>
      <c r="JFK1" s="52"/>
      <c r="JFL1" s="52"/>
      <c r="JFM1" s="52"/>
      <c r="JFN1" s="52"/>
      <c r="JFO1" s="52"/>
      <c r="JFP1" s="52"/>
      <c r="JFQ1" s="52"/>
      <c r="JFR1" s="52"/>
      <c r="JFS1" s="52"/>
      <c r="JFT1" s="52"/>
      <c r="JFU1" s="52"/>
      <c r="JFV1" s="52"/>
      <c r="JFW1" s="52"/>
      <c r="JFX1" s="52"/>
      <c r="JFY1" s="52"/>
      <c r="JFZ1" s="52"/>
      <c r="JGA1" s="52"/>
      <c r="JGB1" s="52"/>
      <c r="JGC1" s="52"/>
      <c r="JGD1" s="52"/>
      <c r="JGE1" s="52"/>
      <c r="JGF1" s="52"/>
      <c r="JGG1" s="52"/>
      <c r="JGH1" s="52"/>
      <c r="JGI1" s="52"/>
      <c r="JGJ1" s="52"/>
      <c r="JGK1" s="52"/>
      <c r="JGL1" s="52"/>
      <c r="JGM1" s="52"/>
      <c r="JGN1" s="52"/>
      <c r="JGO1" s="52"/>
      <c r="JGP1" s="52"/>
      <c r="JGQ1" s="52"/>
      <c r="JGR1" s="52"/>
      <c r="JGS1" s="52"/>
      <c r="JGT1" s="52"/>
      <c r="JGU1" s="52"/>
      <c r="JGV1" s="52"/>
      <c r="JGW1" s="52"/>
      <c r="JGX1" s="52"/>
      <c r="JGY1" s="52"/>
      <c r="JGZ1" s="52"/>
      <c r="JHA1" s="52"/>
      <c r="JHB1" s="52"/>
      <c r="JHC1" s="52"/>
      <c r="JHD1" s="52"/>
      <c r="JHE1" s="52"/>
      <c r="JHF1" s="52"/>
      <c r="JHG1" s="52"/>
      <c r="JHH1" s="52"/>
      <c r="JHI1" s="52"/>
      <c r="JHJ1" s="52"/>
      <c r="JHK1" s="52"/>
      <c r="JHL1" s="52"/>
      <c r="JHM1" s="52"/>
      <c r="JHN1" s="52"/>
      <c r="JHO1" s="52"/>
      <c r="JHP1" s="52"/>
      <c r="JHQ1" s="52"/>
      <c r="JHR1" s="52"/>
      <c r="JHS1" s="52"/>
      <c r="JHT1" s="52"/>
      <c r="JHU1" s="52"/>
      <c r="JHV1" s="52"/>
      <c r="JHW1" s="52"/>
      <c r="JHX1" s="52"/>
      <c r="JHY1" s="52"/>
      <c r="JHZ1" s="52"/>
      <c r="JIA1" s="52"/>
      <c r="JIB1" s="52"/>
      <c r="JIC1" s="52"/>
      <c r="JID1" s="52"/>
      <c r="JIE1" s="52"/>
      <c r="JIF1" s="52"/>
      <c r="JIG1" s="52"/>
      <c r="JIH1" s="52"/>
      <c r="JII1" s="52"/>
      <c r="JIJ1" s="52"/>
      <c r="JIK1" s="52"/>
      <c r="JIL1" s="52"/>
      <c r="JIM1" s="52"/>
      <c r="JIN1" s="52"/>
      <c r="JIO1" s="52"/>
      <c r="JIP1" s="52"/>
      <c r="JIQ1" s="52"/>
      <c r="JIR1" s="52"/>
      <c r="JIS1" s="52"/>
      <c r="JIT1" s="52"/>
      <c r="JIU1" s="52"/>
      <c r="JIV1" s="52"/>
      <c r="JIW1" s="52"/>
      <c r="JIX1" s="52"/>
      <c r="JIY1" s="52"/>
      <c r="JIZ1" s="52"/>
      <c r="JJA1" s="52"/>
      <c r="JJB1" s="52"/>
      <c r="JJC1" s="52"/>
      <c r="JJD1" s="52"/>
      <c r="JJE1" s="52"/>
      <c r="JJF1" s="52"/>
      <c r="JJG1" s="52"/>
      <c r="JJH1" s="52"/>
      <c r="JJI1" s="52"/>
      <c r="JJJ1" s="52"/>
      <c r="JJK1" s="52"/>
      <c r="JJL1" s="52"/>
      <c r="JJM1" s="52"/>
      <c r="JJN1" s="52"/>
      <c r="JJO1" s="52"/>
      <c r="JJP1" s="52"/>
      <c r="JJQ1" s="52"/>
      <c r="JJR1" s="52"/>
      <c r="JJS1" s="52"/>
      <c r="JJT1" s="52"/>
      <c r="JJU1" s="52"/>
      <c r="JJV1" s="52"/>
      <c r="JJW1" s="52"/>
      <c r="JJX1" s="52"/>
      <c r="JJY1" s="52"/>
      <c r="JJZ1" s="52"/>
      <c r="JKA1" s="52"/>
      <c r="JKB1" s="52"/>
      <c r="JKC1" s="52"/>
      <c r="JKD1" s="52"/>
      <c r="JKE1" s="52"/>
      <c r="JKF1" s="52"/>
      <c r="JKG1" s="52"/>
      <c r="JKH1" s="52"/>
      <c r="JKI1" s="52"/>
      <c r="JKJ1" s="52"/>
      <c r="JKK1" s="52"/>
      <c r="JKL1" s="52"/>
      <c r="JKM1" s="52"/>
      <c r="JKN1" s="52"/>
      <c r="JKO1" s="52"/>
      <c r="JKP1" s="52"/>
      <c r="JKQ1" s="52"/>
      <c r="JKR1" s="52"/>
      <c r="JKS1" s="52"/>
      <c r="JKT1" s="52"/>
      <c r="JKU1" s="52"/>
      <c r="JKV1" s="52"/>
      <c r="JKW1" s="52"/>
      <c r="JKX1" s="52"/>
      <c r="JKY1" s="52"/>
      <c r="JKZ1" s="52"/>
      <c r="JLA1" s="52"/>
      <c r="JLB1" s="52"/>
      <c r="JLC1" s="52"/>
      <c r="JLD1" s="52"/>
      <c r="JLE1" s="52"/>
      <c r="JLF1" s="52"/>
      <c r="JLG1" s="52"/>
      <c r="JLH1" s="52"/>
      <c r="JLI1" s="52"/>
      <c r="JLJ1" s="52"/>
      <c r="JLK1" s="52"/>
      <c r="JLL1" s="52"/>
      <c r="JLM1" s="52"/>
      <c r="JLN1" s="52"/>
      <c r="JLO1" s="52"/>
      <c r="JLP1" s="52"/>
      <c r="JLQ1" s="52"/>
      <c r="JLR1" s="52"/>
      <c r="JLS1" s="52"/>
      <c r="JLT1" s="52"/>
      <c r="JLU1" s="52"/>
      <c r="JLV1" s="52"/>
      <c r="JLW1" s="52"/>
      <c r="JLX1" s="52"/>
      <c r="JLY1" s="52"/>
      <c r="JLZ1" s="52"/>
      <c r="JMA1" s="52"/>
      <c r="JMB1" s="52"/>
      <c r="JMC1" s="52"/>
      <c r="JMD1" s="52"/>
      <c r="JME1" s="52"/>
      <c r="JMF1" s="52"/>
      <c r="JMG1" s="52"/>
      <c r="JMH1" s="52"/>
      <c r="JMI1" s="52"/>
      <c r="JMJ1" s="52"/>
      <c r="JMK1" s="52"/>
      <c r="JML1" s="52"/>
      <c r="JMM1" s="52"/>
      <c r="JMN1" s="52"/>
      <c r="JMO1" s="52"/>
      <c r="JMP1" s="52"/>
      <c r="JMQ1" s="52"/>
      <c r="JMR1" s="52"/>
      <c r="JMS1" s="52"/>
      <c r="JMT1" s="52"/>
      <c r="JMU1" s="52"/>
      <c r="JMV1" s="52"/>
      <c r="JMW1" s="52"/>
      <c r="JMX1" s="52"/>
      <c r="JMY1" s="52"/>
      <c r="JMZ1" s="52"/>
      <c r="JNA1" s="52"/>
      <c r="JNB1" s="52"/>
      <c r="JNC1" s="52"/>
      <c r="JND1" s="52"/>
      <c r="JNE1" s="52"/>
      <c r="JNF1" s="52"/>
      <c r="JNG1" s="52"/>
      <c r="JNH1" s="52"/>
      <c r="JNI1" s="52"/>
      <c r="JNJ1" s="52"/>
      <c r="JNK1" s="52"/>
      <c r="JNL1" s="52"/>
      <c r="JNM1" s="52"/>
      <c r="JNN1" s="52"/>
      <c r="JNO1" s="52"/>
      <c r="JNP1" s="52"/>
      <c r="JNQ1" s="52"/>
      <c r="JNR1" s="52"/>
      <c r="JNS1" s="52"/>
      <c r="JNT1" s="52"/>
      <c r="JNU1" s="52"/>
      <c r="JNV1" s="52"/>
      <c r="JNW1" s="52"/>
      <c r="JNX1" s="52"/>
      <c r="JNY1" s="52"/>
      <c r="JNZ1" s="52"/>
      <c r="JOA1" s="52"/>
      <c r="JOB1" s="52"/>
      <c r="JOC1" s="52"/>
      <c r="JOD1" s="52"/>
      <c r="JOE1" s="52"/>
      <c r="JOF1" s="52"/>
      <c r="JOG1" s="52"/>
      <c r="JOH1" s="52"/>
      <c r="JOI1" s="52"/>
      <c r="JOJ1" s="52"/>
      <c r="JOK1" s="52"/>
      <c r="JOL1" s="52"/>
      <c r="JOM1" s="52"/>
      <c r="JON1" s="52"/>
      <c r="JOO1" s="52"/>
      <c r="JOP1" s="52"/>
      <c r="JOQ1" s="52"/>
      <c r="JOR1" s="52"/>
      <c r="JOS1" s="52"/>
      <c r="JOT1" s="52"/>
      <c r="JOU1" s="52"/>
      <c r="JOV1" s="52"/>
      <c r="JOW1" s="52"/>
      <c r="JOX1" s="52"/>
      <c r="JOY1" s="52"/>
      <c r="JOZ1" s="52"/>
      <c r="JPA1" s="52"/>
      <c r="JPB1" s="52"/>
      <c r="JPC1" s="52"/>
      <c r="JPD1" s="52"/>
      <c r="JPE1" s="52"/>
      <c r="JPF1" s="52"/>
      <c r="JPG1" s="52"/>
      <c r="JPH1" s="52"/>
      <c r="JPI1" s="52"/>
      <c r="JPJ1" s="52"/>
      <c r="JPK1" s="52"/>
      <c r="JPL1" s="52"/>
      <c r="JPM1" s="52"/>
      <c r="JPN1" s="52"/>
      <c r="JPO1" s="52"/>
      <c r="JPP1" s="52"/>
      <c r="JPQ1" s="52"/>
      <c r="JPR1" s="52"/>
      <c r="JPS1" s="52"/>
      <c r="JPT1" s="52"/>
      <c r="JPU1" s="52"/>
      <c r="JPV1" s="52"/>
      <c r="JPW1" s="52"/>
      <c r="JPX1" s="52"/>
      <c r="JPY1" s="52"/>
      <c r="JPZ1" s="52"/>
      <c r="JQA1" s="52"/>
      <c r="JQB1" s="52"/>
      <c r="JQC1" s="52"/>
      <c r="JQD1" s="52"/>
      <c r="JQE1" s="52"/>
      <c r="JQF1" s="52"/>
      <c r="JQG1" s="52"/>
      <c r="JQH1" s="52"/>
      <c r="JQI1" s="52"/>
      <c r="JQJ1" s="52"/>
      <c r="JQK1" s="52"/>
      <c r="JQL1" s="52"/>
      <c r="JQM1" s="52"/>
      <c r="JQN1" s="52"/>
      <c r="JQO1" s="52"/>
      <c r="JQP1" s="52"/>
      <c r="JQQ1" s="52"/>
      <c r="JQR1" s="52"/>
      <c r="JQS1" s="52"/>
      <c r="JQT1" s="52"/>
      <c r="JQU1" s="52"/>
      <c r="JQV1" s="52"/>
      <c r="JQW1" s="52"/>
      <c r="JQX1" s="52"/>
      <c r="JQY1" s="52"/>
      <c r="JQZ1" s="52"/>
      <c r="JRA1" s="52"/>
      <c r="JRB1" s="52"/>
      <c r="JRC1" s="52"/>
      <c r="JRD1" s="52"/>
      <c r="JRE1" s="52"/>
      <c r="JRF1" s="52"/>
      <c r="JRG1" s="52"/>
      <c r="JRH1" s="52"/>
      <c r="JRI1" s="52"/>
      <c r="JRJ1" s="52"/>
      <c r="JRK1" s="52"/>
      <c r="JRL1" s="52"/>
      <c r="JRM1" s="52"/>
      <c r="JRN1" s="52"/>
      <c r="JRO1" s="52"/>
      <c r="JRP1" s="52"/>
      <c r="JRQ1" s="52"/>
      <c r="JRR1" s="52"/>
      <c r="JRS1" s="52"/>
      <c r="JRT1" s="52"/>
      <c r="JRU1" s="52"/>
      <c r="JRV1" s="52"/>
      <c r="JRW1" s="52"/>
      <c r="JRX1" s="52"/>
      <c r="JRY1" s="52"/>
      <c r="JRZ1" s="52"/>
      <c r="JSA1" s="52"/>
      <c r="JSB1" s="52"/>
      <c r="JSC1" s="52"/>
      <c r="JSD1" s="52"/>
      <c r="JSE1" s="52"/>
      <c r="JSF1" s="52"/>
      <c r="JSG1" s="52"/>
      <c r="JSH1" s="52"/>
      <c r="JSI1" s="52"/>
      <c r="JSJ1" s="52"/>
      <c r="JSK1" s="52"/>
      <c r="JSL1" s="52"/>
      <c r="JSM1" s="52"/>
      <c r="JSN1" s="52"/>
      <c r="JSO1" s="52"/>
      <c r="JSP1" s="52"/>
      <c r="JSQ1" s="52"/>
      <c r="JSR1" s="52"/>
      <c r="JSS1" s="52"/>
      <c r="JST1" s="52"/>
      <c r="JSU1" s="52"/>
      <c r="JSV1" s="52"/>
      <c r="JSW1" s="52"/>
      <c r="JSX1" s="52"/>
      <c r="JSY1" s="52"/>
      <c r="JSZ1" s="52"/>
      <c r="JTA1" s="52"/>
      <c r="JTB1" s="52"/>
      <c r="JTC1" s="52"/>
      <c r="JTD1" s="52"/>
      <c r="JTE1" s="52"/>
      <c r="JTF1" s="52"/>
      <c r="JTG1" s="52"/>
      <c r="JTH1" s="52"/>
      <c r="JTI1" s="52"/>
      <c r="JTJ1" s="52"/>
      <c r="JTK1" s="52"/>
      <c r="JTL1" s="52"/>
      <c r="JTM1" s="52"/>
      <c r="JTN1" s="52"/>
      <c r="JTO1" s="52"/>
      <c r="JTP1" s="52"/>
      <c r="JTQ1" s="52"/>
      <c r="JTR1" s="52"/>
      <c r="JTS1" s="52"/>
      <c r="JTT1" s="52"/>
      <c r="JTU1" s="52"/>
      <c r="JTV1" s="52"/>
      <c r="JTW1" s="52"/>
      <c r="JTX1" s="52"/>
      <c r="JTY1" s="52"/>
      <c r="JTZ1" s="52"/>
      <c r="JUA1" s="52"/>
      <c r="JUB1" s="52"/>
      <c r="JUC1" s="52"/>
      <c r="JUD1" s="52"/>
      <c r="JUE1" s="52"/>
      <c r="JUF1" s="52"/>
      <c r="JUG1" s="52"/>
      <c r="JUH1" s="52"/>
      <c r="JUI1" s="52"/>
      <c r="JUJ1" s="52"/>
      <c r="JUK1" s="52"/>
      <c r="JUL1" s="52"/>
      <c r="JUM1" s="52"/>
      <c r="JUN1" s="52"/>
      <c r="JUO1" s="52"/>
      <c r="JUP1" s="52"/>
      <c r="JUQ1" s="52"/>
      <c r="JUR1" s="52"/>
      <c r="JUS1" s="52"/>
      <c r="JUT1" s="52"/>
      <c r="JUU1" s="52"/>
      <c r="JUV1" s="52"/>
      <c r="JUW1" s="52"/>
      <c r="JUX1" s="52"/>
      <c r="JUY1" s="52"/>
      <c r="JUZ1" s="52"/>
      <c r="JVA1" s="52"/>
      <c r="JVB1" s="52"/>
      <c r="JVC1" s="52"/>
      <c r="JVD1" s="52"/>
      <c r="JVE1" s="52"/>
      <c r="JVF1" s="52"/>
      <c r="JVG1" s="52"/>
      <c r="JVH1" s="52"/>
      <c r="JVI1" s="52"/>
      <c r="JVJ1" s="52"/>
      <c r="JVK1" s="52"/>
      <c r="JVL1" s="52"/>
      <c r="JVM1" s="52"/>
      <c r="JVN1" s="52"/>
      <c r="JVO1" s="52"/>
      <c r="JVP1" s="52"/>
      <c r="JVQ1" s="52"/>
      <c r="JVR1" s="52"/>
      <c r="JVS1" s="52"/>
      <c r="JVT1" s="52"/>
      <c r="JVU1" s="52"/>
      <c r="JVV1" s="52"/>
      <c r="JVW1" s="52"/>
      <c r="JVX1" s="52"/>
      <c r="JVY1" s="52"/>
      <c r="JVZ1" s="52"/>
      <c r="JWA1" s="52"/>
      <c r="JWB1" s="52"/>
      <c r="JWC1" s="52"/>
      <c r="JWD1" s="52"/>
      <c r="JWE1" s="52"/>
      <c r="JWF1" s="52"/>
      <c r="JWG1" s="52"/>
      <c r="JWH1" s="52"/>
      <c r="JWI1" s="52"/>
      <c r="JWJ1" s="52"/>
      <c r="JWK1" s="52"/>
      <c r="JWL1" s="52"/>
      <c r="JWM1" s="52"/>
      <c r="JWN1" s="52"/>
      <c r="JWO1" s="52"/>
      <c r="JWP1" s="52"/>
      <c r="JWQ1" s="52"/>
      <c r="JWR1" s="52"/>
      <c r="JWS1" s="52"/>
      <c r="JWT1" s="52"/>
      <c r="JWU1" s="52"/>
      <c r="JWV1" s="52"/>
      <c r="JWW1" s="52"/>
      <c r="JWX1" s="52"/>
      <c r="JWY1" s="52"/>
      <c r="JWZ1" s="52"/>
      <c r="JXA1" s="52"/>
      <c r="JXB1" s="52"/>
      <c r="JXC1" s="52"/>
      <c r="JXD1" s="52"/>
      <c r="JXE1" s="52"/>
      <c r="JXF1" s="52"/>
      <c r="JXG1" s="52"/>
      <c r="JXH1" s="52"/>
      <c r="JXI1" s="52"/>
      <c r="JXJ1" s="52"/>
      <c r="JXK1" s="52"/>
      <c r="JXL1" s="52"/>
      <c r="JXM1" s="52"/>
      <c r="JXN1" s="52"/>
      <c r="JXO1" s="52"/>
      <c r="JXP1" s="52"/>
      <c r="JXQ1" s="52"/>
      <c r="JXR1" s="52"/>
      <c r="JXS1" s="52"/>
      <c r="JXT1" s="52"/>
      <c r="JXU1" s="52"/>
      <c r="JXV1" s="52"/>
      <c r="JXW1" s="52"/>
      <c r="JXX1" s="52"/>
      <c r="JXY1" s="52"/>
      <c r="JXZ1" s="52"/>
      <c r="JYA1" s="52"/>
      <c r="JYB1" s="52"/>
      <c r="JYC1" s="52"/>
      <c r="JYD1" s="52"/>
      <c r="JYE1" s="52"/>
      <c r="JYF1" s="52"/>
      <c r="JYG1" s="52"/>
      <c r="JYH1" s="52"/>
      <c r="JYI1" s="52"/>
      <c r="JYJ1" s="52"/>
      <c r="JYK1" s="52"/>
      <c r="JYL1" s="52"/>
      <c r="JYM1" s="52"/>
      <c r="JYN1" s="52"/>
      <c r="JYO1" s="52"/>
      <c r="JYP1" s="52"/>
      <c r="JYQ1" s="52"/>
      <c r="JYR1" s="52"/>
      <c r="JYS1" s="52"/>
      <c r="JYT1" s="52"/>
      <c r="JYU1" s="52"/>
      <c r="JYV1" s="52"/>
      <c r="JYW1" s="52"/>
      <c r="JYX1" s="52"/>
      <c r="JYY1" s="52"/>
      <c r="JYZ1" s="52"/>
      <c r="JZA1" s="52"/>
      <c r="JZB1" s="52"/>
      <c r="JZC1" s="52"/>
      <c r="JZD1" s="52"/>
      <c r="JZE1" s="52"/>
      <c r="JZF1" s="52"/>
      <c r="JZG1" s="52"/>
      <c r="JZH1" s="52"/>
      <c r="JZI1" s="52"/>
      <c r="JZJ1" s="52"/>
      <c r="JZK1" s="52"/>
      <c r="JZL1" s="52"/>
      <c r="JZM1" s="52"/>
      <c r="JZN1" s="52"/>
      <c r="JZO1" s="52"/>
      <c r="JZP1" s="52"/>
      <c r="JZQ1" s="52"/>
      <c r="JZR1" s="52"/>
      <c r="JZS1" s="52"/>
      <c r="JZT1" s="52"/>
      <c r="JZU1" s="52"/>
      <c r="JZV1" s="52"/>
      <c r="JZW1" s="52"/>
      <c r="JZX1" s="52"/>
      <c r="JZY1" s="52"/>
      <c r="JZZ1" s="52"/>
      <c r="KAA1" s="52"/>
      <c r="KAB1" s="52"/>
      <c r="KAC1" s="52"/>
      <c r="KAD1" s="52"/>
      <c r="KAE1" s="52"/>
      <c r="KAF1" s="52"/>
      <c r="KAG1" s="52"/>
      <c r="KAH1" s="52"/>
      <c r="KAI1" s="52"/>
      <c r="KAJ1" s="52"/>
      <c r="KAK1" s="52"/>
      <c r="KAL1" s="52"/>
      <c r="KAM1" s="52"/>
      <c r="KAN1" s="52"/>
      <c r="KAO1" s="52"/>
      <c r="KAP1" s="52"/>
      <c r="KAQ1" s="52"/>
      <c r="KAR1" s="52"/>
      <c r="KAS1" s="52"/>
      <c r="KAT1" s="52"/>
      <c r="KAU1" s="52"/>
      <c r="KAV1" s="52"/>
      <c r="KAW1" s="52"/>
      <c r="KAX1" s="52"/>
      <c r="KAY1" s="52"/>
      <c r="KAZ1" s="52"/>
      <c r="KBA1" s="52"/>
      <c r="KBB1" s="52"/>
      <c r="KBC1" s="52"/>
      <c r="KBD1" s="52"/>
      <c r="KBE1" s="52"/>
      <c r="KBF1" s="52"/>
      <c r="KBG1" s="52"/>
      <c r="KBH1" s="52"/>
      <c r="KBI1" s="52"/>
      <c r="KBJ1" s="52"/>
      <c r="KBK1" s="52"/>
      <c r="KBL1" s="52"/>
      <c r="KBM1" s="52"/>
      <c r="KBN1" s="52"/>
      <c r="KBO1" s="52"/>
      <c r="KBP1" s="52"/>
      <c r="KBQ1" s="52"/>
      <c r="KBR1" s="52"/>
      <c r="KBS1" s="52"/>
      <c r="KBT1" s="52"/>
      <c r="KBU1" s="52"/>
      <c r="KBV1" s="52"/>
      <c r="KBW1" s="52"/>
      <c r="KBX1" s="52"/>
      <c r="KBY1" s="52"/>
      <c r="KBZ1" s="52"/>
      <c r="KCA1" s="52"/>
      <c r="KCB1" s="52"/>
      <c r="KCC1" s="52"/>
      <c r="KCD1" s="52"/>
      <c r="KCE1" s="52"/>
      <c r="KCF1" s="52"/>
      <c r="KCG1" s="52"/>
      <c r="KCH1" s="52"/>
      <c r="KCI1" s="52"/>
      <c r="KCJ1" s="52"/>
      <c r="KCK1" s="52"/>
      <c r="KCL1" s="52"/>
      <c r="KCM1" s="52"/>
      <c r="KCN1" s="52"/>
      <c r="KCO1" s="52"/>
      <c r="KCP1" s="52"/>
      <c r="KCQ1" s="52"/>
      <c r="KCR1" s="52"/>
      <c r="KCS1" s="52"/>
      <c r="KCT1" s="52"/>
      <c r="KCU1" s="52"/>
      <c r="KCV1" s="52"/>
      <c r="KCW1" s="52"/>
      <c r="KCX1" s="52"/>
      <c r="KCY1" s="52"/>
      <c r="KCZ1" s="52"/>
      <c r="KDA1" s="52"/>
      <c r="KDB1" s="52"/>
      <c r="KDC1" s="52"/>
      <c r="KDD1" s="52"/>
      <c r="KDE1" s="52"/>
      <c r="KDF1" s="52"/>
      <c r="KDG1" s="52"/>
      <c r="KDH1" s="52"/>
      <c r="KDI1" s="52"/>
      <c r="KDJ1" s="52"/>
      <c r="KDK1" s="52"/>
      <c r="KDL1" s="52"/>
      <c r="KDM1" s="52"/>
      <c r="KDN1" s="52"/>
      <c r="KDO1" s="52"/>
      <c r="KDP1" s="52"/>
      <c r="KDQ1" s="52"/>
      <c r="KDR1" s="52"/>
      <c r="KDS1" s="52"/>
      <c r="KDT1" s="52"/>
      <c r="KDU1" s="52"/>
      <c r="KDV1" s="52"/>
      <c r="KDW1" s="52"/>
      <c r="KDX1" s="52"/>
      <c r="KDY1" s="52"/>
      <c r="KDZ1" s="52"/>
      <c r="KEA1" s="52"/>
      <c r="KEB1" s="52"/>
      <c r="KEC1" s="52"/>
      <c r="KED1" s="52"/>
      <c r="KEE1" s="52"/>
      <c r="KEF1" s="52"/>
      <c r="KEG1" s="52"/>
      <c r="KEH1" s="52"/>
      <c r="KEI1" s="52"/>
      <c r="KEJ1" s="52"/>
      <c r="KEK1" s="52"/>
      <c r="KEL1" s="52"/>
      <c r="KEM1" s="52"/>
      <c r="KEN1" s="52"/>
      <c r="KEO1" s="52"/>
      <c r="KEP1" s="52"/>
      <c r="KEQ1" s="52"/>
      <c r="KER1" s="52"/>
      <c r="KES1" s="52"/>
      <c r="KET1" s="52"/>
      <c r="KEU1" s="52"/>
      <c r="KEV1" s="52"/>
      <c r="KEW1" s="52"/>
      <c r="KEX1" s="52"/>
      <c r="KEY1" s="52"/>
      <c r="KEZ1" s="52"/>
      <c r="KFA1" s="52"/>
      <c r="KFB1" s="52"/>
      <c r="KFC1" s="52"/>
      <c r="KFD1" s="52"/>
      <c r="KFE1" s="52"/>
      <c r="KFF1" s="52"/>
      <c r="KFG1" s="52"/>
      <c r="KFH1" s="52"/>
      <c r="KFI1" s="52"/>
      <c r="KFJ1" s="52"/>
      <c r="KFK1" s="52"/>
      <c r="KFL1" s="52"/>
      <c r="KFM1" s="52"/>
      <c r="KFN1" s="52"/>
      <c r="KFO1" s="52"/>
      <c r="KFP1" s="52"/>
      <c r="KFQ1" s="52"/>
      <c r="KFR1" s="52"/>
      <c r="KFS1" s="52"/>
      <c r="KFT1" s="52"/>
      <c r="KFU1" s="52"/>
      <c r="KFV1" s="52"/>
      <c r="KFW1" s="52"/>
      <c r="KFX1" s="52"/>
      <c r="KFY1" s="52"/>
      <c r="KFZ1" s="52"/>
      <c r="KGA1" s="52"/>
      <c r="KGB1" s="52"/>
      <c r="KGC1" s="52"/>
      <c r="KGD1" s="52"/>
      <c r="KGE1" s="52"/>
      <c r="KGF1" s="52"/>
      <c r="KGG1" s="52"/>
      <c r="KGH1" s="52"/>
      <c r="KGI1" s="52"/>
      <c r="KGJ1" s="52"/>
      <c r="KGK1" s="52"/>
      <c r="KGL1" s="52"/>
      <c r="KGM1" s="52"/>
      <c r="KGN1" s="52"/>
      <c r="KGO1" s="52"/>
      <c r="KGP1" s="52"/>
      <c r="KGQ1" s="52"/>
      <c r="KGR1" s="52"/>
      <c r="KGS1" s="52"/>
      <c r="KGT1" s="52"/>
      <c r="KGU1" s="52"/>
      <c r="KGV1" s="52"/>
      <c r="KGW1" s="52"/>
      <c r="KGX1" s="52"/>
      <c r="KGY1" s="52"/>
      <c r="KGZ1" s="52"/>
      <c r="KHA1" s="52"/>
      <c r="KHB1" s="52"/>
      <c r="KHC1" s="52"/>
      <c r="KHD1" s="52"/>
      <c r="KHE1" s="52"/>
      <c r="KHF1" s="52"/>
      <c r="KHG1" s="52"/>
      <c r="KHH1" s="52"/>
      <c r="KHI1" s="52"/>
      <c r="KHJ1" s="52"/>
      <c r="KHK1" s="52"/>
      <c r="KHL1" s="52"/>
      <c r="KHM1" s="52"/>
      <c r="KHN1" s="52"/>
      <c r="KHO1" s="52"/>
      <c r="KHP1" s="52"/>
      <c r="KHQ1" s="52"/>
      <c r="KHR1" s="52"/>
      <c r="KHS1" s="52"/>
      <c r="KHT1" s="52"/>
      <c r="KHU1" s="52"/>
      <c r="KHV1" s="52"/>
      <c r="KHW1" s="52"/>
      <c r="KHX1" s="52"/>
      <c r="KHY1" s="52"/>
      <c r="KHZ1" s="52"/>
      <c r="KIA1" s="52"/>
      <c r="KIB1" s="52"/>
      <c r="KIC1" s="52"/>
      <c r="KID1" s="52"/>
      <c r="KIE1" s="52"/>
      <c r="KIF1" s="52"/>
      <c r="KIG1" s="52"/>
      <c r="KIH1" s="52"/>
      <c r="KII1" s="52"/>
      <c r="KIJ1" s="52"/>
      <c r="KIK1" s="52"/>
      <c r="KIL1" s="52"/>
      <c r="KIM1" s="52"/>
      <c r="KIN1" s="52"/>
      <c r="KIO1" s="52"/>
      <c r="KIP1" s="52"/>
      <c r="KIQ1" s="52"/>
      <c r="KIR1" s="52"/>
      <c r="KIS1" s="52"/>
      <c r="KIT1" s="52"/>
      <c r="KIU1" s="52"/>
      <c r="KIV1" s="52"/>
      <c r="KIW1" s="52"/>
      <c r="KIX1" s="52"/>
      <c r="KIY1" s="52"/>
      <c r="KIZ1" s="52"/>
      <c r="KJA1" s="52"/>
      <c r="KJB1" s="52"/>
      <c r="KJC1" s="52"/>
      <c r="KJD1" s="52"/>
      <c r="KJE1" s="52"/>
      <c r="KJF1" s="52"/>
      <c r="KJG1" s="52"/>
      <c r="KJH1" s="52"/>
      <c r="KJI1" s="52"/>
      <c r="KJJ1" s="52"/>
      <c r="KJK1" s="52"/>
      <c r="KJL1" s="52"/>
      <c r="KJM1" s="52"/>
      <c r="KJN1" s="52"/>
      <c r="KJO1" s="52"/>
      <c r="KJP1" s="52"/>
      <c r="KJQ1" s="52"/>
      <c r="KJR1" s="52"/>
      <c r="KJS1" s="52"/>
      <c r="KJT1" s="52"/>
      <c r="KJU1" s="52"/>
      <c r="KJV1" s="52"/>
      <c r="KJW1" s="52"/>
      <c r="KJX1" s="52"/>
      <c r="KJY1" s="52"/>
      <c r="KJZ1" s="52"/>
      <c r="KKA1" s="52"/>
      <c r="KKB1" s="52"/>
      <c r="KKC1" s="52"/>
      <c r="KKD1" s="52"/>
      <c r="KKE1" s="52"/>
      <c r="KKF1" s="52"/>
      <c r="KKG1" s="52"/>
      <c r="KKH1" s="52"/>
      <c r="KKI1" s="52"/>
      <c r="KKJ1" s="52"/>
      <c r="KKK1" s="52"/>
      <c r="KKL1" s="52"/>
      <c r="KKM1" s="52"/>
      <c r="KKN1" s="52"/>
      <c r="KKO1" s="52"/>
      <c r="KKP1" s="52"/>
      <c r="KKQ1" s="52"/>
      <c r="KKR1" s="52"/>
      <c r="KKS1" s="52"/>
      <c r="KKT1" s="52"/>
      <c r="KKU1" s="52"/>
      <c r="KKV1" s="52"/>
      <c r="KKW1" s="52"/>
      <c r="KKX1" s="52"/>
      <c r="KKY1" s="52"/>
      <c r="KKZ1" s="52"/>
      <c r="KLA1" s="52"/>
      <c r="KLB1" s="52"/>
      <c r="KLC1" s="52"/>
      <c r="KLD1" s="52"/>
      <c r="KLE1" s="52"/>
      <c r="KLF1" s="52"/>
      <c r="KLG1" s="52"/>
      <c r="KLH1" s="52"/>
      <c r="KLI1" s="52"/>
      <c r="KLJ1" s="52"/>
      <c r="KLK1" s="52"/>
      <c r="KLL1" s="52"/>
      <c r="KLM1" s="52"/>
      <c r="KLN1" s="52"/>
      <c r="KLO1" s="52"/>
      <c r="KLP1" s="52"/>
      <c r="KLQ1" s="52"/>
      <c r="KLR1" s="52"/>
      <c r="KLS1" s="52"/>
      <c r="KLT1" s="52"/>
      <c r="KLU1" s="52"/>
      <c r="KLV1" s="52"/>
      <c r="KLW1" s="52"/>
      <c r="KLX1" s="52"/>
      <c r="KLY1" s="52"/>
      <c r="KLZ1" s="52"/>
      <c r="KMA1" s="52"/>
      <c r="KMB1" s="52"/>
      <c r="KMC1" s="52"/>
      <c r="KMD1" s="52"/>
      <c r="KME1" s="52"/>
      <c r="KMF1" s="52"/>
      <c r="KMG1" s="52"/>
      <c r="KMH1" s="52"/>
      <c r="KMI1" s="52"/>
      <c r="KMJ1" s="52"/>
      <c r="KMK1" s="52"/>
      <c r="KML1" s="52"/>
      <c r="KMM1" s="52"/>
      <c r="KMN1" s="52"/>
      <c r="KMO1" s="52"/>
      <c r="KMP1" s="52"/>
      <c r="KMQ1" s="52"/>
      <c r="KMR1" s="52"/>
      <c r="KMS1" s="52"/>
      <c r="KMT1" s="52"/>
      <c r="KMU1" s="52"/>
      <c r="KMV1" s="52"/>
      <c r="KMW1" s="52"/>
      <c r="KMX1" s="52"/>
      <c r="KMY1" s="52"/>
      <c r="KMZ1" s="52"/>
      <c r="KNA1" s="52"/>
      <c r="KNB1" s="52"/>
      <c r="KNC1" s="52"/>
      <c r="KND1" s="52"/>
      <c r="KNE1" s="52"/>
      <c r="KNF1" s="52"/>
      <c r="KNG1" s="52"/>
      <c r="KNH1" s="52"/>
      <c r="KNI1" s="52"/>
      <c r="KNJ1" s="52"/>
      <c r="KNK1" s="52"/>
      <c r="KNL1" s="52"/>
      <c r="KNM1" s="52"/>
      <c r="KNN1" s="52"/>
      <c r="KNO1" s="52"/>
      <c r="KNP1" s="52"/>
      <c r="KNQ1" s="52"/>
      <c r="KNR1" s="52"/>
      <c r="KNS1" s="52"/>
      <c r="KNT1" s="52"/>
      <c r="KNU1" s="52"/>
      <c r="KNV1" s="52"/>
      <c r="KNW1" s="52"/>
      <c r="KNX1" s="52"/>
      <c r="KNY1" s="52"/>
      <c r="KNZ1" s="52"/>
      <c r="KOA1" s="52"/>
      <c r="KOB1" s="52"/>
      <c r="KOC1" s="52"/>
      <c r="KOD1" s="52"/>
      <c r="KOE1" s="52"/>
      <c r="KOF1" s="52"/>
      <c r="KOG1" s="52"/>
      <c r="KOH1" s="52"/>
      <c r="KOI1" s="52"/>
      <c r="KOJ1" s="52"/>
      <c r="KOK1" s="52"/>
      <c r="KOL1" s="52"/>
      <c r="KOM1" s="52"/>
      <c r="KON1" s="52"/>
      <c r="KOO1" s="52"/>
      <c r="KOP1" s="52"/>
      <c r="KOQ1" s="52"/>
      <c r="KOR1" s="52"/>
      <c r="KOS1" s="52"/>
      <c r="KOT1" s="52"/>
      <c r="KOU1" s="52"/>
      <c r="KOV1" s="52"/>
      <c r="KOW1" s="52"/>
      <c r="KOX1" s="52"/>
      <c r="KOY1" s="52"/>
      <c r="KOZ1" s="52"/>
      <c r="KPA1" s="52"/>
      <c r="KPB1" s="52"/>
      <c r="KPC1" s="52"/>
      <c r="KPD1" s="52"/>
      <c r="KPE1" s="52"/>
      <c r="KPF1" s="52"/>
      <c r="KPG1" s="52"/>
      <c r="KPH1" s="52"/>
      <c r="KPI1" s="52"/>
      <c r="KPJ1" s="52"/>
      <c r="KPK1" s="52"/>
      <c r="KPL1" s="52"/>
      <c r="KPM1" s="52"/>
      <c r="KPN1" s="52"/>
      <c r="KPO1" s="52"/>
      <c r="KPP1" s="52"/>
      <c r="KPQ1" s="52"/>
      <c r="KPR1" s="52"/>
      <c r="KPS1" s="52"/>
      <c r="KPT1" s="52"/>
      <c r="KPU1" s="52"/>
      <c r="KPV1" s="52"/>
      <c r="KPW1" s="52"/>
      <c r="KPX1" s="52"/>
      <c r="KPY1" s="52"/>
      <c r="KPZ1" s="52"/>
      <c r="KQA1" s="52"/>
      <c r="KQB1" s="52"/>
      <c r="KQC1" s="52"/>
      <c r="KQD1" s="52"/>
      <c r="KQE1" s="52"/>
      <c r="KQF1" s="52"/>
      <c r="KQG1" s="52"/>
      <c r="KQH1" s="52"/>
      <c r="KQI1" s="52"/>
      <c r="KQJ1" s="52"/>
      <c r="KQK1" s="52"/>
      <c r="KQL1" s="52"/>
      <c r="KQM1" s="52"/>
      <c r="KQN1" s="52"/>
      <c r="KQO1" s="52"/>
      <c r="KQP1" s="52"/>
      <c r="KQQ1" s="52"/>
      <c r="KQR1" s="52"/>
      <c r="KQS1" s="52"/>
      <c r="KQT1" s="52"/>
      <c r="KQU1" s="52"/>
      <c r="KQV1" s="52"/>
      <c r="KQW1" s="52"/>
      <c r="KQX1" s="52"/>
      <c r="KQY1" s="52"/>
      <c r="KQZ1" s="52"/>
      <c r="KRA1" s="52"/>
      <c r="KRB1" s="52"/>
      <c r="KRC1" s="52"/>
      <c r="KRD1" s="52"/>
      <c r="KRE1" s="52"/>
      <c r="KRF1" s="52"/>
      <c r="KRG1" s="52"/>
      <c r="KRH1" s="52"/>
      <c r="KRI1" s="52"/>
      <c r="KRJ1" s="52"/>
      <c r="KRK1" s="52"/>
      <c r="KRL1" s="52"/>
      <c r="KRM1" s="52"/>
      <c r="KRN1" s="52"/>
      <c r="KRO1" s="52"/>
      <c r="KRP1" s="52"/>
      <c r="KRQ1" s="52"/>
      <c r="KRR1" s="52"/>
      <c r="KRS1" s="52"/>
      <c r="KRT1" s="52"/>
      <c r="KRU1" s="52"/>
      <c r="KRV1" s="52"/>
      <c r="KRW1" s="52"/>
      <c r="KRX1" s="52"/>
      <c r="KRY1" s="52"/>
      <c r="KRZ1" s="52"/>
      <c r="KSA1" s="52"/>
      <c r="KSB1" s="52"/>
      <c r="KSC1" s="52"/>
      <c r="KSD1" s="52"/>
      <c r="KSE1" s="52"/>
      <c r="KSF1" s="52"/>
      <c r="KSG1" s="52"/>
      <c r="KSH1" s="52"/>
      <c r="KSI1" s="52"/>
      <c r="KSJ1" s="52"/>
      <c r="KSK1" s="52"/>
      <c r="KSL1" s="52"/>
      <c r="KSM1" s="52"/>
      <c r="KSN1" s="52"/>
      <c r="KSO1" s="52"/>
      <c r="KSP1" s="52"/>
      <c r="KSQ1" s="52"/>
      <c r="KSR1" s="52"/>
      <c r="KSS1" s="52"/>
      <c r="KST1" s="52"/>
      <c r="KSU1" s="52"/>
      <c r="KSV1" s="52"/>
      <c r="KSW1" s="52"/>
      <c r="KSX1" s="52"/>
      <c r="KSY1" s="52"/>
      <c r="KSZ1" s="52"/>
      <c r="KTA1" s="52"/>
      <c r="KTB1" s="52"/>
      <c r="KTC1" s="52"/>
      <c r="KTD1" s="52"/>
      <c r="KTE1" s="52"/>
      <c r="KTF1" s="52"/>
      <c r="KTG1" s="52"/>
      <c r="KTH1" s="52"/>
      <c r="KTI1" s="52"/>
      <c r="KTJ1" s="52"/>
      <c r="KTK1" s="52"/>
      <c r="KTL1" s="52"/>
      <c r="KTM1" s="52"/>
      <c r="KTN1" s="52"/>
      <c r="KTO1" s="52"/>
      <c r="KTP1" s="52"/>
      <c r="KTQ1" s="52"/>
      <c r="KTR1" s="52"/>
      <c r="KTS1" s="52"/>
      <c r="KTT1" s="52"/>
      <c r="KTU1" s="52"/>
      <c r="KTV1" s="52"/>
      <c r="KTW1" s="52"/>
      <c r="KTX1" s="52"/>
      <c r="KTY1" s="52"/>
      <c r="KTZ1" s="52"/>
      <c r="KUA1" s="52"/>
      <c r="KUB1" s="52"/>
      <c r="KUC1" s="52"/>
      <c r="KUD1" s="52"/>
      <c r="KUE1" s="52"/>
      <c r="KUF1" s="52"/>
      <c r="KUG1" s="52"/>
      <c r="KUH1" s="52"/>
      <c r="KUI1" s="52"/>
      <c r="KUJ1" s="52"/>
      <c r="KUK1" s="52"/>
      <c r="KUL1" s="52"/>
      <c r="KUM1" s="52"/>
      <c r="KUN1" s="52"/>
      <c r="KUO1" s="52"/>
      <c r="KUP1" s="52"/>
      <c r="KUQ1" s="52"/>
      <c r="KUR1" s="52"/>
      <c r="KUS1" s="52"/>
      <c r="KUT1" s="52"/>
      <c r="KUU1" s="52"/>
      <c r="KUV1" s="52"/>
      <c r="KUW1" s="52"/>
      <c r="KUX1" s="52"/>
      <c r="KUY1" s="52"/>
      <c r="KUZ1" s="52"/>
      <c r="KVA1" s="52"/>
      <c r="KVB1" s="52"/>
      <c r="KVC1" s="52"/>
      <c r="KVD1" s="52"/>
      <c r="KVE1" s="52"/>
      <c r="KVF1" s="52"/>
      <c r="KVG1" s="52"/>
      <c r="KVH1" s="52"/>
      <c r="KVI1" s="52"/>
      <c r="KVJ1" s="52"/>
      <c r="KVK1" s="52"/>
      <c r="KVL1" s="52"/>
      <c r="KVM1" s="52"/>
      <c r="KVN1" s="52"/>
      <c r="KVO1" s="52"/>
      <c r="KVP1" s="52"/>
      <c r="KVQ1" s="52"/>
      <c r="KVR1" s="52"/>
      <c r="KVS1" s="52"/>
      <c r="KVT1" s="52"/>
      <c r="KVU1" s="52"/>
      <c r="KVV1" s="52"/>
      <c r="KVW1" s="52"/>
      <c r="KVX1" s="52"/>
      <c r="KVY1" s="52"/>
      <c r="KVZ1" s="52"/>
      <c r="KWA1" s="52"/>
      <c r="KWB1" s="52"/>
      <c r="KWC1" s="52"/>
      <c r="KWD1" s="52"/>
      <c r="KWE1" s="52"/>
      <c r="KWF1" s="52"/>
      <c r="KWG1" s="52"/>
      <c r="KWH1" s="52"/>
      <c r="KWI1" s="52"/>
      <c r="KWJ1" s="52"/>
      <c r="KWK1" s="52"/>
      <c r="KWL1" s="52"/>
      <c r="KWM1" s="52"/>
      <c r="KWN1" s="52"/>
      <c r="KWO1" s="52"/>
      <c r="KWP1" s="52"/>
      <c r="KWQ1" s="52"/>
      <c r="KWR1" s="52"/>
      <c r="KWS1" s="52"/>
      <c r="KWT1" s="52"/>
      <c r="KWU1" s="52"/>
      <c r="KWV1" s="52"/>
      <c r="KWW1" s="52"/>
      <c r="KWX1" s="52"/>
      <c r="KWY1" s="52"/>
      <c r="KWZ1" s="52"/>
      <c r="KXA1" s="52"/>
      <c r="KXB1" s="52"/>
      <c r="KXC1" s="52"/>
      <c r="KXD1" s="52"/>
      <c r="KXE1" s="52"/>
      <c r="KXF1" s="52"/>
      <c r="KXG1" s="52"/>
      <c r="KXH1" s="52"/>
      <c r="KXI1" s="52"/>
      <c r="KXJ1" s="52"/>
      <c r="KXK1" s="52"/>
      <c r="KXL1" s="52"/>
      <c r="KXM1" s="52"/>
      <c r="KXN1" s="52"/>
      <c r="KXO1" s="52"/>
      <c r="KXP1" s="52"/>
      <c r="KXQ1" s="52"/>
      <c r="KXR1" s="52"/>
      <c r="KXS1" s="52"/>
      <c r="KXT1" s="52"/>
      <c r="KXU1" s="52"/>
      <c r="KXV1" s="52"/>
      <c r="KXW1" s="52"/>
      <c r="KXX1" s="52"/>
      <c r="KXY1" s="52"/>
      <c r="KXZ1" s="52"/>
      <c r="KYA1" s="52"/>
      <c r="KYB1" s="52"/>
      <c r="KYC1" s="52"/>
      <c r="KYD1" s="52"/>
      <c r="KYE1" s="52"/>
      <c r="KYF1" s="52"/>
      <c r="KYG1" s="52"/>
      <c r="KYH1" s="52"/>
      <c r="KYI1" s="52"/>
      <c r="KYJ1" s="52"/>
      <c r="KYK1" s="52"/>
      <c r="KYL1" s="52"/>
      <c r="KYM1" s="52"/>
      <c r="KYN1" s="52"/>
      <c r="KYO1" s="52"/>
      <c r="KYP1" s="52"/>
      <c r="KYQ1" s="52"/>
      <c r="KYR1" s="52"/>
      <c r="KYS1" s="52"/>
      <c r="KYT1" s="52"/>
      <c r="KYU1" s="52"/>
      <c r="KYV1" s="52"/>
      <c r="KYW1" s="52"/>
      <c r="KYX1" s="52"/>
      <c r="KYY1" s="52"/>
      <c r="KYZ1" s="52"/>
      <c r="KZA1" s="52"/>
      <c r="KZB1" s="52"/>
      <c r="KZC1" s="52"/>
      <c r="KZD1" s="52"/>
      <c r="KZE1" s="52"/>
      <c r="KZF1" s="52"/>
      <c r="KZG1" s="52"/>
      <c r="KZH1" s="52"/>
      <c r="KZI1" s="52"/>
      <c r="KZJ1" s="52"/>
      <c r="KZK1" s="52"/>
      <c r="KZL1" s="52"/>
      <c r="KZM1" s="52"/>
      <c r="KZN1" s="52"/>
      <c r="KZO1" s="52"/>
      <c r="KZP1" s="52"/>
      <c r="KZQ1" s="52"/>
      <c r="KZR1" s="52"/>
      <c r="KZS1" s="52"/>
      <c r="KZT1" s="52"/>
      <c r="KZU1" s="52"/>
      <c r="KZV1" s="52"/>
      <c r="KZW1" s="52"/>
      <c r="KZX1" s="52"/>
      <c r="KZY1" s="52"/>
      <c r="KZZ1" s="52"/>
      <c r="LAA1" s="52"/>
      <c r="LAB1" s="52"/>
      <c r="LAC1" s="52"/>
      <c r="LAD1" s="52"/>
      <c r="LAE1" s="52"/>
      <c r="LAF1" s="52"/>
      <c r="LAG1" s="52"/>
      <c r="LAH1" s="52"/>
      <c r="LAI1" s="52"/>
      <c r="LAJ1" s="52"/>
      <c r="LAK1" s="52"/>
      <c r="LAL1" s="52"/>
      <c r="LAM1" s="52"/>
      <c r="LAN1" s="52"/>
      <c r="LAO1" s="52"/>
      <c r="LAP1" s="52"/>
      <c r="LAQ1" s="52"/>
      <c r="LAR1" s="52"/>
      <c r="LAS1" s="52"/>
      <c r="LAT1" s="52"/>
      <c r="LAU1" s="52"/>
      <c r="LAV1" s="52"/>
      <c r="LAW1" s="52"/>
      <c r="LAX1" s="52"/>
      <c r="LAY1" s="52"/>
      <c r="LAZ1" s="52"/>
      <c r="LBA1" s="52"/>
      <c r="LBB1" s="52"/>
      <c r="LBC1" s="52"/>
      <c r="LBD1" s="52"/>
      <c r="LBE1" s="52"/>
      <c r="LBF1" s="52"/>
      <c r="LBG1" s="52"/>
      <c r="LBH1" s="52"/>
      <c r="LBI1" s="52"/>
      <c r="LBJ1" s="52"/>
      <c r="LBK1" s="52"/>
      <c r="LBL1" s="52"/>
      <c r="LBM1" s="52"/>
      <c r="LBN1" s="52"/>
      <c r="LBO1" s="52"/>
      <c r="LBP1" s="52"/>
      <c r="LBQ1" s="52"/>
      <c r="LBR1" s="52"/>
      <c r="LBS1" s="52"/>
      <c r="LBT1" s="52"/>
      <c r="LBU1" s="52"/>
      <c r="LBV1" s="52"/>
      <c r="LBW1" s="52"/>
      <c r="LBX1" s="52"/>
      <c r="LBY1" s="52"/>
      <c r="LBZ1" s="52"/>
      <c r="LCA1" s="52"/>
      <c r="LCB1" s="52"/>
      <c r="LCC1" s="52"/>
      <c r="LCD1" s="52"/>
      <c r="LCE1" s="52"/>
      <c r="LCF1" s="52"/>
      <c r="LCG1" s="52"/>
      <c r="LCH1" s="52"/>
      <c r="LCI1" s="52"/>
      <c r="LCJ1" s="52"/>
      <c r="LCK1" s="52"/>
      <c r="LCL1" s="52"/>
      <c r="LCM1" s="52"/>
      <c r="LCN1" s="52"/>
      <c r="LCO1" s="52"/>
      <c r="LCP1" s="52"/>
      <c r="LCQ1" s="52"/>
      <c r="LCR1" s="52"/>
      <c r="LCS1" s="52"/>
      <c r="LCT1" s="52"/>
      <c r="LCU1" s="52"/>
      <c r="LCV1" s="52"/>
      <c r="LCW1" s="52"/>
      <c r="LCX1" s="52"/>
      <c r="LCY1" s="52"/>
      <c r="LCZ1" s="52"/>
      <c r="LDA1" s="52"/>
      <c r="LDB1" s="52"/>
      <c r="LDC1" s="52"/>
      <c r="LDD1" s="52"/>
      <c r="LDE1" s="52"/>
      <c r="LDF1" s="52"/>
      <c r="LDG1" s="52"/>
      <c r="LDH1" s="52"/>
      <c r="LDI1" s="52"/>
      <c r="LDJ1" s="52"/>
      <c r="LDK1" s="52"/>
      <c r="LDL1" s="52"/>
      <c r="LDM1" s="52"/>
      <c r="LDN1" s="52"/>
      <c r="LDO1" s="52"/>
      <c r="LDP1" s="52"/>
      <c r="LDQ1" s="52"/>
      <c r="LDR1" s="52"/>
      <c r="LDS1" s="52"/>
      <c r="LDT1" s="52"/>
      <c r="LDU1" s="52"/>
      <c r="LDV1" s="52"/>
      <c r="LDW1" s="52"/>
      <c r="LDX1" s="52"/>
      <c r="LDY1" s="52"/>
      <c r="LDZ1" s="52"/>
      <c r="LEA1" s="52"/>
      <c r="LEB1" s="52"/>
      <c r="LEC1" s="52"/>
      <c r="LED1" s="52"/>
      <c r="LEE1" s="52"/>
      <c r="LEF1" s="52"/>
      <c r="LEG1" s="52"/>
      <c r="LEH1" s="52"/>
      <c r="LEI1" s="52"/>
      <c r="LEJ1" s="52"/>
      <c r="LEK1" s="52"/>
      <c r="LEL1" s="52"/>
      <c r="LEM1" s="52"/>
      <c r="LEN1" s="52"/>
      <c r="LEO1" s="52"/>
      <c r="LEP1" s="52"/>
      <c r="LEQ1" s="52"/>
      <c r="LER1" s="52"/>
      <c r="LES1" s="52"/>
      <c r="LET1" s="52"/>
      <c r="LEU1" s="52"/>
      <c r="LEV1" s="52"/>
      <c r="LEW1" s="52"/>
      <c r="LEX1" s="52"/>
      <c r="LEY1" s="52"/>
      <c r="LEZ1" s="52"/>
      <c r="LFA1" s="52"/>
      <c r="LFB1" s="52"/>
      <c r="LFC1" s="52"/>
      <c r="LFD1" s="52"/>
      <c r="LFE1" s="52"/>
      <c r="LFF1" s="52"/>
      <c r="LFG1" s="52"/>
      <c r="LFH1" s="52"/>
      <c r="LFI1" s="52"/>
      <c r="LFJ1" s="52"/>
      <c r="LFK1" s="52"/>
      <c r="LFL1" s="52"/>
      <c r="LFM1" s="52"/>
      <c r="LFN1" s="52"/>
      <c r="LFO1" s="52"/>
      <c r="LFP1" s="52"/>
      <c r="LFQ1" s="52"/>
      <c r="LFR1" s="52"/>
      <c r="LFS1" s="52"/>
      <c r="LFT1" s="52"/>
      <c r="LFU1" s="52"/>
      <c r="LFV1" s="52"/>
      <c r="LFW1" s="52"/>
      <c r="LFX1" s="52"/>
      <c r="LFY1" s="52"/>
      <c r="LFZ1" s="52"/>
      <c r="LGA1" s="52"/>
      <c r="LGB1" s="52"/>
      <c r="LGC1" s="52"/>
      <c r="LGD1" s="52"/>
      <c r="LGE1" s="52"/>
      <c r="LGF1" s="52"/>
      <c r="LGG1" s="52"/>
      <c r="LGH1" s="52"/>
      <c r="LGI1" s="52"/>
      <c r="LGJ1" s="52"/>
      <c r="LGK1" s="52"/>
      <c r="LGL1" s="52"/>
      <c r="LGM1" s="52"/>
      <c r="LGN1" s="52"/>
      <c r="LGO1" s="52"/>
      <c r="LGP1" s="52"/>
      <c r="LGQ1" s="52"/>
      <c r="LGR1" s="52"/>
      <c r="LGS1" s="52"/>
      <c r="LGT1" s="52"/>
      <c r="LGU1" s="52"/>
      <c r="LGV1" s="52"/>
      <c r="LGW1" s="52"/>
      <c r="LGX1" s="52"/>
      <c r="LGY1" s="52"/>
      <c r="LGZ1" s="52"/>
      <c r="LHA1" s="52"/>
      <c r="LHB1" s="52"/>
      <c r="LHC1" s="52"/>
      <c r="LHD1" s="52"/>
      <c r="LHE1" s="52"/>
      <c r="LHF1" s="52"/>
      <c r="LHG1" s="52"/>
      <c r="LHH1" s="52"/>
      <c r="LHI1" s="52"/>
      <c r="LHJ1" s="52"/>
      <c r="LHK1" s="52"/>
      <c r="LHL1" s="52"/>
      <c r="LHM1" s="52"/>
      <c r="LHN1" s="52"/>
      <c r="LHO1" s="52"/>
      <c r="LHP1" s="52"/>
      <c r="LHQ1" s="52"/>
      <c r="LHR1" s="52"/>
      <c r="LHS1" s="52"/>
      <c r="LHT1" s="52"/>
      <c r="LHU1" s="52"/>
      <c r="LHV1" s="52"/>
      <c r="LHW1" s="52"/>
      <c r="LHX1" s="52"/>
      <c r="LHY1" s="52"/>
      <c r="LHZ1" s="52"/>
      <c r="LIA1" s="52"/>
      <c r="LIB1" s="52"/>
      <c r="LIC1" s="52"/>
      <c r="LID1" s="52"/>
      <c r="LIE1" s="52"/>
      <c r="LIF1" s="52"/>
      <c r="LIG1" s="52"/>
      <c r="LIH1" s="52"/>
      <c r="LII1" s="52"/>
      <c r="LIJ1" s="52"/>
      <c r="LIK1" s="52"/>
      <c r="LIL1" s="52"/>
      <c r="LIM1" s="52"/>
      <c r="LIN1" s="52"/>
      <c r="LIO1" s="52"/>
      <c r="LIP1" s="52"/>
      <c r="LIQ1" s="52"/>
      <c r="LIR1" s="52"/>
      <c r="LIS1" s="52"/>
      <c r="LIT1" s="52"/>
      <c r="LIU1" s="52"/>
      <c r="LIV1" s="52"/>
      <c r="LIW1" s="52"/>
      <c r="LIX1" s="52"/>
      <c r="LIY1" s="52"/>
      <c r="LIZ1" s="52"/>
      <c r="LJA1" s="52"/>
      <c r="LJB1" s="52"/>
      <c r="LJC1" s="52"/>
      <c r="LJD1" s="52"/>
      <c r="LJE1" s="52"/>
      <c r="LJF1" s="52"/>
      <c r="LJG1" s="52"/>
      <c r="LJH1" s="52"/>
      <c r="LJI1" s="52"/>
      <c r="LJJ1" s="52"/>
      <c r="LJK1" s="52"/>
      <c r="LJL1" s="52"/>
      <c r="LJM1" s="52"/>
      <c r="LJN1" s="52"/>
      <c r="LJO1" s="52"/>
      <c r="LJP1" s="52"/>
      <c r="LJQ1" s="52"/>
      <c r="LJR1" s="52"/>
      <c r="LJS1" s="52"/>
      <c r="LJT1" s="52"/>
      <c r="LJU1" s="52"/>
      <c r="LJV1" s="52"/>
      <c r="LJW1" s="52"/>
      <c r="LJX1" s="52"/>
      <c r="LJY1" s="52"/>
      <c r="LJZ1" s="52"/>
      <c r="LKA1" s="52"/>
      <c r="LKB1" s="52"/>
      <c r="LKC1" s="52"/>
      <c r="LKD1" s="52"/>
      <c r="LKE1" s="52"/>
      <c r="LKF1" s="52"/>
      <c r="LKG1" s="52"/>
      <c r="LKH1" s="52"/>
      <c r="LKI1" s="52"/>
      <c r="LKJ1" s="52"/>
      <c r="LKK1" s="52"/>
      <c r="LKL1" s="52"/>
      <c r="LKM1" s="52"/>
      <c r="LKN1" s="52"/>
      <c r="LKO1" s="52"/>
      <c r="LKP1" s="52"/>
      <c r="LKQ1" s="52"/>
      <c r="LKR1" s="52"/>
      <c r="LKS1" s="52"/>
      <c r="LKT1" s="52"/>
      <c r="LKU1" s="52"/>
      <c r="LKV1" s="52"/>
      <c r="LKW1" s="52"/>
      <c r="LKX1" s="52"/>
      <c r="LKY1" s="52"/>
      <c r="LKZ1" s="52"/>
      <c r="LLA1" s="52"/>
      <c r="LLB1" s="52"/>
      <c r="LLC1" s="52"/>
      <c r="LLD1" s="52"/>
      <c r="LLE1" s="52"/>
      <c r="LLF1" s="52"/>
      <c r="LLG1" s="52"/>
      <c r="LLH1" s="52"/>
      <c r="LLI1" s="52"/>
      <c r="LLJ1" s="52"/>
      <c r="LLK1" s="52"/>
      <c r="LLL1" s="52"/>
      <c r="LLM1" s="52"/>
      <c r="LLN1" s="52"/>
      <c r="LLO1" s="52"/>
      <c r="LLP1" s="52"/>
      <c r="LLQ1" s="52"/>
      <c r="LLR1" s="52"/>
      <c r="LLS1" s="52"/>
      <c r="LLT1" s="52"/>
      <c r="LLU1" s="52"/>
      <c r="LLV1" s="52"/>
      <c r="LLW1" s="52"/>
      <c r="LLX1" s="52"/>
      <c r="LLY1" s="52"/>
      <c r="LLZ1" s="52"/>
      <c r="LMA1" s="52"/>
      <c r="LMB1" s="52"/>
      <c r="LMC1" s="52"/>
      <c r="LMD1" s="52"/>
      <c r="LME1" s="52"/>
      <c r="LMF1" s="52"/>
      <c r="LMG1" s="52"/>
      <c r="LMH1" s="52"/>
      <c r="LMI1" s="52"/>
      <c r="LMJ1" s="52"/>
      <c r="LMK1" s="52"/>
      <c r="LML1" s="52"/>
      <c r="LMM1" s="52"/>
      <c r="LMN1" s="52"/>
      <c r="LMO1" s="52"/>
      <c r="LMP1" s="52"/>
      <c r="LMQ1" s="52"/>
      <c r="LMR1" s="52"/>
      <c r="LMS1" s="52"/>
      <c r="LMT1" s="52"/>
      <c r="LMU1" s="52"/>
      <c r="LMV1" s="52"/>
      <c r="LMW1" s="52"/>
      <c r="LMX1" s="52"/>
      <c r="LMY1" s="52"/>
      <c r="LMZ1" s="52"/>
      <c r="LNA1" s="52"/>
      <c r="LNB1" s="52"/>
      <c r="LNC1" s="52"/>
      <c r="LND1" s="52"/>
      <c r="LNE1" s="52"/>
      <c r="LNF1" s="52"/>
      <c r="LNG1" s="52"/>
      <c r="LNH1" s="52"/>
      <c r="LNI1" s="52"/>
      <c r="LNJ1" s="52"/>
      <c r="LNK1" s="52"/>
      <c r="LNL1" s="52"/>
      <c r="LNM1" s="52"/>
      <c r="LNN1" s="52"/>
      <c r="LNO1" s="52"/>
      <c r="LNP1" s="52"/>
      <c r="LNQ1" s="52"/>
      <c r="LNR1" s="52"/>
      <c r="LNS1" s="52"/>
      <c r="LNT1" s="52"/>
      <c r="LNU1" s="52"/>
      <c r="LNV1" s="52"/>
      <c r="LNW1" s="52"/>
      <c r="LNX1" s="52"/>
      <c r="LNY1" s="52"/>
      <c r="LNZ1" s="52"/>
      <c r="LOA1" s="52"/>
      <c r="LOB1" s="52"/>
      <c r="LOC1" s="52"/>
      <c r="LOD1" s="52"/>
      <c r="LOE1" s="52"/>
      <c r="LOF1" s="52"/>
      <c r="LOG1" s="52"/>
      <c r="LOH1" s="52"/>
      <c r="LOI1" s="52"/>
      <c r="LOJ1" s="52"/>
      <c r="LOK1" s="52"/>
      <c r="LOL1" s="52"/>
      <c r="LOM1" s="52"/>
      <c r="LON1" s="52"/>
      <c r="LOO1" s="52"/>
      <c r="LOP1" s="52"/>
      <c r="LOQ1" s="52"/>
      <c r="LOR1" s="52"/>
      <c r="LOS1" s="52"/>
      <c r="LOT1" s="52"/>
      <c r="LOU1" s="52"/>
      <c r="LOV1" s="52"/>
      <c r="LOW1" s="52"/>
      <c r="LOX1" s="52"/>
      <c r="LOY1" s="52"/>
      <c r="LOZ1" s="52"/>
      <c r="LPA1" s="52"/>
      <c r="LPB1" s="52"/>
      <c r="LPC1" s="52"/>
      <c r="LPD1" s="52"/>
      <c r="LPE1" s="52"/>
      <c r="LPF1" s="52"/>
      <c r="LPG1" s="52"/>
      <c r="LPH1" s="52"/>
      <c r="LPI1" s="52"/>
      <c r="LPJ1" s="52"/>
      <c r="LPK1" s="52"/>
      <c r="LPL1" s="52"/>
      <c r="LPM1" s="52"/>
      <c r="LPN1" s="52"/>
      <c r="LPO1" s="52"/>
      <c r="LPP1" s="52"/>
      <c r="LPQ1" s="52"/>
      <c r="LPR1" s="52"/>
      <c r="LPS1" s="52"/>
      <c r="LPT1" s="52"/>
      <c r="LPU1" s="52"/>
      <c r="LPV1" s="52"/>
      <c r="LPW1" s="52"/>
      <c r="LPX1" s="52"/>
      <c r="LPY1" s="52"/>
      <c r="LPZ1" s="52"/>
      <c r="LQA1" s="52"/>
      <c r="LQB1" s="52"/>
      <c r="LQC1" s="52"/>
      <c r="LQD1" s="52"/>
      <c r="LQE1" s="52"/>
      <c r="LQF1" s="52"/>
      <c r="LQG1" s="52"/>
      <c r="LQH1" s="52"/>
      <c r="LQI1" s="52"/>
      <c r="LQJ1" s="52"/>
      <c r="LQK1" s="52"/>
      <c r="LQL1" s="52"/>
      <c r="LQM1" s="52"/>
      <c r="LQN1" s="52"/>
      <c r="LQO1" s="52"/>
      <c r="LQP1" s="52"/>
      <c r="LQQ1" s="52"/>
      <c r="LQR1" s="52"/>
      <c r="LQS1" s="52"/>
      <c r="LQT1" s="52"/>
      <c r="LQU1" s="52"/>
      <c r="LQV1" s="52"/>
      <c r="LQW1" s="52"/>
      <c r="LQX1" s="52"/>
      <c r="LQY1" s="52"/>
      <c r="LQZ1" s="52"/>
      <c r="LRA1" s="52"/>
      <c r="LRB1" s="52"/>
      <c r="LRC1" s="52"/>
      <c r="LRD1" s="52"/>
      <c r="LRE1" s="52"/>
      <c r="LRF1" s="52"/>
      <c r="LRG1" s="52"/>
      <c r="LRH1" s="52"/>
      <c r="LRI1" s="52"/>
      <c r="LRJ1" s="52"/>
      <c r="LRK1" s="52"/>
      <c r="LRL1" s="52"/>
      <c r="LRM1" s="52"/>
      <c r="LRN1" s="52"/>
      <c r="LRO1" s="52"/>
      <c r="LRP1" s="52"/>
      <c r="LRQ1" s="52"/>
      <c r="LRR1" s="52"/>
      <c r="LRS1" s="52"/>
      <c r="LRT1" s="52"/>
      <c r="LRU1" s="52"/>
      <c r="LRV1" s="52"/>
      <c r="LRW1" s="52"/>
      <c r="LRX1" s="52"/>
      <c r="LRY1" s="52"/>
      <c r="LRZ1" s="52"/>
      <c r="LSA1" s="52"/>
      <c r="LSB1" s="52"/>
      <c r="LSC1" s="52"/>
      <c r="LSD1" s="52"/>
      <c r="LSE1" s="52"/>
      <c r="LSF1" s="52"/>
      <c r="LSG1" s="52"/>
      <c r="LSH1" s="52"/>
      <c r="LSI1" s="52"/>
      <c r="LSJ1" s="52"/>
      <c r="LSK1" s="52"/>
      <c r="LSL1" s="52"/>
      <c r="LSM1" s="52"/>
      <c r="LSN1" s="52"/>
      <c r="LSO1" s="52"/>
      <c r="LSP1" s="52"/>
      <c r="LSQ1" s="52"/>
      <c r="LSR1" s="52"/>
      <c r="LSS1" s="52"/>
      <c r="LST1" s="52"/>
      <c r="LSU1" s="52"/>
      <c r="LSV1" s="52"/>
      <c r="LSW1" s="52"/>
      <c r="LSX1" s="52"/>
      <c r="LSY1" s="52"/>
      <c r="LSZ1" s="52"/>
      <c r="LTA1" s="52"/>
      <c r="LTB1" s="52"/>
      <c r="LTC1" s="52"/>
      <c r="LTD1" s="52"/>
      <c r="LTE1" s="52"/>
      <c r="LTF1" s="52"/>
      <c r="LTG1" s="52"/>
      <c r="LTH1" s="52"/>
      <c r="LTI1" s="52"/>
      <c r="LTJ1" s="52"/>
      <c r="LTK1" s="52"/>
      <c r="LTL1" s="52"/>
      <c r="LTM1" s="52"/>
      <c r="LTN1" s="52"/>
      <c r="LTO1" s="52"/>
      <c r="LTP1" s="52"/>
      <c r="LTQ1" s="52"/>
      <c r="LTR1" s="52"/>
      <c r="LTS1" s="52"/>
      <c r="LTT1" s="52"/>
      <c r="LTU1" s="52"/>
      <c r="LTV1" s="52"/>
      <c r="LTW1" s="52"/>
      <c r="LTX1" s="52"/>
      <c r="LTY1" s="52"/>
      <c r="LTZ1" s="52"/>
      <c r="LUA1" s="52"/>
      <c r="LUB1" s="52"/>
      <c r="LUC1" s="52"/>
      <c r="LUD1" s="52"/>
      <c r="LUE1" s="52"/>
      <c r="LUF1" s="52"/>
      <c r="LUG1" s="52"/>
      <c r="LUH1" s="52"/>
      <c r="LUI1" s="52"/>
      <c r="LUJ1" s="52"/>
      <c r="LUK1" s="52"/>
      <c r="LUL1" s="52"/>
      <c r="LUM1" s="52"/>
      <c r="LUN1" s="52"/>
      <c r="LUO1" s="52"/>
      <c r="LUP1" s="52"/>
      <c r="LUQ1" s="52"/>
      <c r="LUR1" s="52"/>
      <c r="LUS1" s="52"/>
      <c r="LUT1" s="52"/>
      <c r="LUU1" s="52"/>
      <c r="LUV1" s="52"/>
      <c r="LUW1" s="52"/>
      <c r="LUX1" s="52"/>
      <c r="LUY1" s="52"/>
      <c r="LUZ1" s="52"/>
      <c r="LVA1" s="52"/>
      <c r="LVB1" s="52"/>
      <c r="LVC1" s="52"/>
      <c r="LVD1" s="52"/>
      <c r="LVE1" s="52"/>
      <c r="LVF1" s="52"/>
      <c r="LVG1" s="52"/>
      <c r="LVH1" s="52"/>
      <c r="LVI1" s="52"/>
      <c r="LVJ1" s="52"/>
      <c r="LVK1" s="52"/>
      <c r="LVL1" s="52"/>
      <c r="LVM1" s="52"/>
      <c r="LVN1" s="52"/>
      <c r="LVO1" s="52"/>
      <c r="LVP1" s="52"/>
      <c r="LVQ1" s="52"/>
      <c r="LVR1" s="52"/>
      <c r="LVS1" s="52"/>
      <c r="LVT1" s="52"/>
      <c r="LVU1" s="52"/>
      <c r="LVV1" s="52"/>
      <c r="LVW1" s="52"/>
      <c r="LVX1" s="52"/>
      <c r="LVY1" s="52"/>
      <c r="LVZ1" s="52"/>
      <c r="LWA1" s="52"/>
      <c r="LWB1" s="52"/>
      <c r="LWC1" s="52"/>
      <c r="LWD1" s="52"/>
      <c r="LWE1" s="52"/>
      <c r="LWF1" s="52"/>
      <c r="LWG1" s="52"/>
      <c r="LWH1" s="52"/>
      <c r="LWI1" s="52"/>
      <c r="LWJ1" s="52"/>
      <c r="LWK1" s="52"/>
      <c r="LWL1" s="52"/>
      <c r="LWM1" s="52"/>
      <c r="LWN1" s="52"/>
      <c r="LWO1" s="52"/>
      <c r="LWP1" s="52"/>
      <c r="LWQ1" s="52"/>
      <c r="LWR1" s="52"/>
      <c r="LWS1" s="52"/>
      <c r="LWT1" s="52"/>
      <c r="LWU1" s="52"/>
      <c r="LWV1" s="52"/>
      <c r="LWW1" s="52"/>
      <c r="LWX1" s="52"/>
      <c r="LWY1" s="52"/>
      <c r="LWZ1" s="52"/>
      <c r="LXA1" s="52"/>
      <c r="LXB1" s="52"/>
      <c r="LXC1" s="52"/>
      <c r="LXD1" s="52"/>
      <c r="LXE1" s="52"/>
      <c r="LXF1" s="52"/>
      <c r="LXG1" s="52"/>
      <c r="LXH1" s="52"/>
      <c r="LXI1" s="52"/>
      <c r="LXJ1" s="52"/>
      <c r="LXK1" s="52"/>
      <c r="LXL1" s="52"/>
      <c r="LXM1" s="52"/>
      <c r="LXN1" s="52"/>
      <c r="LXO1" s="52"/>
      <c r="LXP1" s="52"/>
      <c r="LXQ1" s="52"/>
      <c r="LXR1" s="52"/>
      <c r="LXS1" s="52"/>
      <c r="LXT1" s="52"/>
      <c r="LXU1" s="52"/>
      <c r="LXV1" s="52"/>
      <c r="LXW1" s="52"/>
      <c r="LXX1" s="52"/>
      <c r="LXY1" s="52"/>
      <c r="LXZ1" s="52"/>
      <c r="LYA1" s="52"/>
      <c r="LYB1" s="52"/>
      <c r="LYC1" s="52"/>
      <c r="LYD1" s="52"/>
      <c r="LYE1" s="52"/>
      <c r="LYF1" s="52"/>
      <c r="LYG1" s="52"/>
      <c r="LYH1" s="52"/>
      <c r="LYI1" s="52"/>
      <c r="LYJ1" s="52"/>
      <c r="LYK1" s="52"/>
      <c r="LYL1" s="52"/>
      <c r="LYM1" s="52"/>
      <c r="LYN1" s="52"/>
      <c r="LYO1" s="52"/>
      <c r="LYP1" s="52"/>
      <c r="LYQ1" s="52"/>
      <c r="LYR1" s="52"/>
      <c r="LYS1" s="52"/>
      <c r="LYT1" s="52"/>
      <c r="LYU1" s="52"/>
      <c r="LYV1" s="52"/>
      <c r="LYW1" s="52"/>
      <c r="LYX1" s="52"/>
      <c r="LYY1" s="52"/>
      <c r="LYZ1" s="52"/>
      <c r="LZA1" s="52"/>
      <c r="LZB1" s="52"/>
      <c r="LZC1" s="52"/>
      <c r="LZD1" s="52"/>
      <c r="LZE1" s="52"/>
      <c r="LZF1" s="52"/>
      <c r="LZG1" s="52"/>
      <c r="LZH1" s="52"/>
      <c r="LZI1" s="52"/>
      <c r="LZJ1" s="52"/>
      <c r="LZK1" s="52"/>
      <c r="LZL1" s="52"/>
      <c r="LZM1" s="52"/>
      <c r="LZN1" s="52"/>
      <c r="LZO1" s="52"/>
      <c r="LZP1" s="52"/>
      <c r="LZQ1" s="52"/>
      <c r="LZR1" s="52"/>
      <c r="LZS1" s="52"/>
      <c r="LZT1" s="52"/>
      <c r="LZU1" s="52"/>
      <c r="LZV1" s="52"/>
      <c r="LZW1" s="52"/>
      <c r="LZX1" s="52"/>
      <c r="LZY1" s="52"/>
      <c r="LZZ1" s="52"/>
      <c r="MAA1" s="52"/>
      <c r="MAB1" s="52"/>
      <c r="MAC1" s="52"/>
      <c r="MAD1" s="52"/>
      <c r="MAE1" s="52"/>
      <c r="MAF1" s="52"/>
      <c r="MAG1" s="52"/>
      <c r="MAH1" s="52"/>
      <c r="MAI1" s="52"/>
      <c r="MAJ1" s="52"/>
      <c r="MAK1" s="52"/>
      <c r="MAL1" s="52"/>
      <c r="MAM1" s="52"/>
      <c r="MAN1" s="52"/>
      <c r="MAO1" s="52"/>
      <c r="MAP1" s="52"/>
      <c r="MAQ1" s="52"/>
      <c r="MAR1" s="52"/>
      <c r="MAS1" s="52"/>
      <c r="MAT1" s="52"/>
      <c r="MAU1" s="52"/>
      <c r="MAV1" s="52"/>
      <c r="MAW1" s="52"/>
      <c r="MAX1" s="52"/>
      <c r="MAY1" s="52"/>
      <c r="MAZ1" s="52"/>
      <c r="MBA1" s="52"/>
      <c r="MBB1" s="52"/>
      <c r="MBC1" s="52"/>
      <c r="MBD1" s="52"/>
      <c r="MBE1" s="52"/>
      <c r="MBF1" s="52"/>
      <c r="MBG1" s="52"/>
      <c r="MBH1" s="52"/>
      <c r="MBI1" s="52"/>
      <c r="MBJ1" s="52"/>
      <c r="MBK1" s="52"/>
      <c r="MBL1" s="52"/>
      <c r="MBM1" s="52"/>
      <c r="MBN1" s="52"/>
      <c r="MBO1" s="52"/>
      <c r="MBP1" s="52"/>
      <c r="MBQ1" s="52"/>
      <c r="MBR1" s="52"/>
      <c r="MBS1" s="52"/>
      <c r="MBT1" s="52"/>
      <c r="MBU1" s="52"/>
      <c r="MBV1" s="52"/>
      <c r="MBW1" s="52"/>
      <c r="MBX1" s="52"/>
      <c r="MBY1" s="52"/>
      <c r="MBZ1" s="52"/>
      <c r="MCA1" s="52"/>
      <c r="MCB1" s="52"/>
      <c r="MCC1" s="52"/>
      <c r="MCD1" s="52"/>
      <c r="MCE1" s="52"/>
      <c r="MCF1" s="52"/>
      <c r="MCG1" s="52"/>
      <c r="MCH1" s="52"/>
      <c r="MCI1" s="52"/>
      <c r="MCJ1" s="52"/>
      <c r="MCK1" s="52"/>
      <c r="MCL1" s="52"/>
      <c r="MCM1" s="52"/>
      <c r="MCN1" s="52"/>
      <c r="MCO1" s="52"/>
      <c r="MCP1" s="52"/>
      <c r="MCQ1" s="52"/>
      <c r="MCR1" s="52"/>
      <c r="MCS1" s="52"/>
      <c r="MCT1" s="52"/>
      <c r="MCU1" s="52"/>
      <c r="MCV1" s="52"/>
      <c r="MCW1" s="52"/>
      <c r="MCX1" s="52"/>
      <c r="MCY1" s="52"/>
      <c r="MCZ1" s="52"/>
      <c r="MDA1" s="52"/>
      <c r="MDB1" s="52"/>
      <c r="MDC1" s="52"/>
      <c r="MDD1" s="52"/>
      <c r="MDE1" s="52"/>
      <c r="MDF1" s="52"/>
      <c r="MDG1" s="52"/>
      <c r="MDH1" s="52"/>
      <c r="MDI1" s="52"/>
      <c r="MDJ1" s="52"/>
      <c r="MDK1" s="52"/>
      <c r="MDL1" s="52"/>
      <c r="MDM1" s="52"/>
      <c r="MDN1" s="52"/>
      <c r="MDO1" s="52"/>
      <c r="MDP1" s="52"/>
      <c r="MDQ1" s="52"/>
      <c r="MDR1" s="52"/>
      <c r="MDS1" s="52"/>
      <c r="MDT1" s="52"/>
      <c r="MDU1" s="52"/>
      <c r="MDV1" s="52"/>
      <c r="MDW1" s="52"/>
      <c r="MDX1" s="52"/>
      <c r="MDY1" s="52"/>
      <c r="MDZ1" s="52"/>
      <c r="MEA1" s="52"/>
      <c r="MEB1" s="52"/>
      <c r="MEC1" s="52"/>
      <c r="MED1" s="52"/>
      <c r="MEE1" s="52"/>
      <c r="MEF1" s="52"/>
      <c r="MEG1" s="52"/>
      <c r="MEH1" s="52"/>
      <c r="MEI1" s="52"/>
      <c r="MEJ1" s="52"/>
      <c r="MEK1" s="52"/>
      <c r="MEL1" s="52"/>
      <c r="MEM1" s="52"/>
      <c r="MEN1" s="52"/>
      <c r="MEO1" s="52"/>
      <c r="MEP1" s="52"/>
      <c r="MEQ1" s="52"/>
      <c r="MER1" s="52"/>
      <c r="MES1" s="52"/>
      <c r="MET1" s="52"/>
      <c r="MEU1" s="52"/>
      <c r="MEV1" s="52"/>
      <c r="MEW1" s="52"/>
      <c r="MEX1" s="52"/>
      <c r="MEY1" s="52"/>
      <c r="MEZ1" s="52"/>
      <c r="MFA1" s="52"/>
      <c r="MFB1" s="52"/>
      <c r="MFC1" s="52"/>
      <c r="MFD1" s="52"/>
      <c r="MFE1" s="52"/>
      <c r="MFF1" s="52"/>
      <c r="MFG1" s="52"/>
      <c r="MFH1" s="52"/>
      <c r="MFI1" s="52"/>
      <c r="MFJ1" s="52"/>
      <c r="MFK1" s="52"/>
      <c r="MFL1" s="52"/>
      <c r="MFM1" s="52"/>
      <c r="MFN1" s="52"/>
      <c r="MFO1" s="52"/>
      <c r="MFP1" s="52"/>
      <c r="MFQ1" s="52"/>
      <c r="MFR1" s="52"/>
      <c r="MFS1" s="52"/>
      <c r="MFT1" s="52"/>
      <c r="MFU1" s="52"/>
      <c r="MFV1" s="52"/>
      <c r="MFW1" s="52"/>
      <c r="MFX1" s="52"/>
      <c r="MFY1" s="52"/>
      <c r="MFZ1" s="52"/>
      <c r="MGA1" s="52"/>
      <c r="MGB1" s="52"/>
      <c r="MGC1" s="52"/>
      <c r="MGD1" s="52"/>
      <c r="MGE1" s="52"/>
      <c r="MGF1" s="52"/>
      <c r="MGG1" s="52"/>
      <c r="MGH1" s="52"/>
      <c r="MGI1" s="52"/>
      <c r="MGJ1" s="52"/>
      <c r="MGK1" s="52"/>
      <c r="MGL1" s="52"/>
      <c r="MGM1" s="52"/>
      <c r="MGN1" s="52"/>
      <c r="MGO1" s="52"/>
      <c r="MGP1" s="52"/>
      <c r="MGQ1" s="52"/>
      <c r="MGR1" s="52"/>
      <c r="MGS1" s="52"/>
      <c r="MGT1" s="52"/>
      <c r="MGU1" s="52"/>
      <c r="MGV1" s="52"/>
      <c r="MGW1" s="52"/>
      <c r="MGX1" s="52"/>
      <c r="MGY1" s="52"/>
      <c r="MGZ1" s="52"/>
      <c r="MHA1" s="52"/>
      <c r="MHB1" s="52"/>
      <c r="MHC1" s="52"/>
      <c r="MHD1" s="52"/>
      <c r="MHE1" s="52"/>
      <c r="MHF1" s="52"/>
      <c r="MHG1" s="52"/>
      <c r="MHH1" s="52"/>
      <c r="MHI1" s="52"/>
      <c r="MHJ1" s="52"/>
      <c r="MHK1" s="52"/>
      <c r="MHL1" s="52"/>
      <c r="MHM1" s="52"/>
      <c r="MHN1" s="52"/>
      <c r="MHO1" s="52"/>
      <c r="MHP1" s="52"/>
      <c r="MHQ1" s="52"/>
      <c r="MHR1" s="52"/>
      <c r="MHS1" s="52"/>
      <c r="MHT1" s="52"/>
      <c r="MHU1" s="52"/>
      <c r="MHV1" s="52"/>
      <c r="MHW1" s="52"/>
      <c r="MHX1" s="52"/>
      <c r="MHY1" s="52"/>
      <c r="MHZ1" s="52"/>
      <c r="MIA1" s="52"/>
      <c r="MIB1" s="52"/>
      <c r="MIC1" s="52"/>
      <c r="MID1" s="52"/>
      <c r="MIE1" s="52"/>
      <c r="MIF1" s="52"/>
      <c r="MIG1" s="52"/>
      <c r="MIH1" s="52"/>
      <c r="MII1" s="52"/>
      <c r="MIJ1" s="52"/>
      <c r="MIK1" s="52"/>
      <c r="MIL1" s="52"/>
      <c r="MIM1" s="52"/>
      <c r="MIN1" s="52"/>
      <c r="MIO1" s="52"/>
      <c r="MIP1" s="52"/>
      <c r="MIQ1" s="52"/>
      <c r="MIR1" s="52"/>
      <c r="MIS1" s="52"/>
      <c r="MIT1" s="52"/>
      <c r="MIU1" s="52"/>
      <c r="MIV1" s="52"/>
      <c r="MIW1" s="52"/>
      <c r="MIX1" s="52"/>
      <c r="MIY1" s="52"/>
      <c r="MIZ1" s="52"/>
      <c r="MJA1" s="52"/>
      <c r="MJB1" s="52"/>
      <c r="MJC1" s="52"/>
      <c r="MJD1" s="52"/>
      <c r="MJE1" s="52"/>
      <c r="MJF1" s="52"/>
      <c r="MJG1" s="52"/>
      <c r="MJH1" s="52"/>
      <c r="MJI1" s="52"/>
      <c r="MJJ1" s="52"/>
      <c r="MJK1" s="52"/>
      <c r="MJL1" s="52"/>
      <c r="MJM1" s="52"/>
      <c r="MJN1" s="52"/>
      <c r="MJO1" s="52"/>
      <c r="MJP1" s="52"/>
      <c r="MJQ1" s="52"/>
      <c r="MJR1" s="52"/>
      <c r="MJS1" s="52"/>
      <c r="MJT1" s="52"/>
      <c r="MJU1" s="52"/>
      <c r="MJV1" s="52"/>
      <c r="MJW1" s="52"/>
      <c r="MJX1" s="52"/>
      <c r="MJY1" s="52"/>
      <c r="MJZ1" s="52"/>
      <c r="MKA1" s="52"/>
      <c r="MKB1" s="52"/>
      <c r="MKC1" s="52"/>
      <c r="MKD1" s="52"/>
      <c r="MKE1" s="52"/>
      <c r="MKF1" s="52"/>
      <c r="MKG1" s="52"/>
      <c r="MKH1" s="52"/>
      <c r="MKI1" s="52"/>
      <c r="MKJ1" s="52"/>
      <c r="MKK1" s="52"/>
      <c r="MKL1" s="52"/>
      <c r="MKM1" s="52"/>
      <c r="MKN1" s="52"/>
      <c r="MKO1" s="52"/>
      <c r="MKP1" s="52"/>
      <c r="MKQ1" s="52"/>
      <c r="MKR1" s="52"/>
      <c r="MKS1" s="52"/>
      <c r="MKT1" s="52"/>
      <c r="MKU1" s="52"/>
      <c r="MKV1" s="52"/>
      <c r="MKW1" s="52"/>
      <c r="MKX1" s="52"/>
      <c r="MKY1" s="52"/>
      <c r="MKZ1" s="52"/>
      <c r="MLA1" s="52"/>
      <c r="MLB1" s="52"/>
      <c r="MLC1" s="52"/>
      <c r="MLD1" s="52"/>
      <c r="MLE1" s="52"/>
      <c r="MLF1" s="52"/>
      <c r="MLG1" s="52"/>
      <c r="MLH1" s="52"/>
      <c r="MLI1" s="52"/>
      <c r="MLJ1" s="52"/>
      <c r="MLK1" s="52"/>
      <c r="MLL1" s="52"/>
      <c r="MLM1" s="52"/>
      <c r="MLN1" s="52"/>
      <c r="MLO1" s="52"/>
      <c r="MLP1" s="52"/>
      <c r="MLQ1" s="52"/>
      <c r="MLR1" s="52"/>
      <c r="MLS1" s="52"/>
      <c r="MLT1" s="52"/>
      <c r="MLU1" s="52"/>
      <c r="MLV1" s="52"/>
      <c r="MLW1" s="52"/>
      <c r="MLX1" s="52"/>
      <c r="MLY1" s="52"/>
      <c r="MLZ1" s="52"/>
      <c r="MMA1" s="52"/>
      <c r="MMB1" s="52"/>
      <c r="MMC1" s="52"/>
      <c r="MMD1" s="52"/>
      <c r="MME1" s="52"/>
      <c r="MMF1" s="52"/>
      <c r="MMG1" s="52"/>
      <c r="MMH1" s="52"/>
      <c r="MMI1" s="52"/>
      <c r="MMJ1" s="52"/>
      <c r="MMK1" s="52"/>
      <c r="MML1" s="52"/>
      <c r="MMM1" s="52"/>
      <c r="MMN1" s="52"/>
      <c r="MMO1" s="52"/>
      <c r="MMP1" s="52"/>
      <c r="MMQ1" s="52"/>
      <c r="MMR1" s="52"/>
      <c r="MMS1" s="52"/>
      <c r="MMT1" s="52"/>
      <c r="MMU1" s="52"/>
      <c r="MMV1" s="52"/>
      <c r="MMW1" s="52"/>
      <c r="MMX1" s="52"/>
      <c r="MMY1" s="52"/>
      <c r="MMZ1" s="52"/>
      <c r="MNA1" s="52"/>
      <c r="MNB1" s="52"/>
      <c r="MNC1" s="52"/>
      <c r="MND1" s="52"/>
      <c r="MNE1" s="52"/>
      <c r="MNF1" s="52"/>
      <c r="MNG1" s="52"/>
      <c r="MNH1" s="52"/>
      <c r="MNI1" s="52"/>
      <c r="MNJ1" s="52"/>
      <c r="MNK1" s="52"/>
      <c r="MNL1" s="52"/>
      <c r="MNM1" s="52"/>
      <c r="MNN1" s="52"/>
      <c r="MNO1" s="52"/>
      <c r="MNP1" s="52"/>
      <c r="MNQ1" s="52"/>
      <c r="MNR1" s="52"/>
      <c r="MNS1" s="52"/>
      <c r="MNT1" s="52"/>
      <c r="MNU1" s="52"/>
      <c r="MNV1" s="52"/>
      <c r="MNW1" s="52"/>
      <c r="MNX1" s="52"/>
      <c r="MNY1" s="52"/>
      <c r="MNZ1" s="52"/>
      <c r="MOA1" s="52"/>
      <c r="MOB1" s="52"/>
      <c r="MOC1" s="52"/>
      <c r="MOD1" s="52"/>
      <c r="MOE1" s="52"/>
      <c r="MOF1" s="52"/>
      <c r="MOG1" s="52"/>
      <c r="MOH1" s="52"/>
      <c r="MOI1" s="52"/>
      <c r="MOJ1" s="52"/>
      <c r="MOK1" s="52"/>
      <c r="MOL1" s="52"/>
      <c r="MOM1" s="52"/>
      <c r="MON1" s="52"/>
      <c r="MOO1" s="52"/>
      <c r="MOP1" s="52"/>
      <c r="MOQ1" s="52"/>
      <c r="MOR1" s="52"/>
      <c r="MOS1" s="52"/>
      <c r="MOT1" s="52"/>
      <c r="MOU1" s="52"/>
      <c r="MOV1" s="52"/>
      <c r="MOW1" s="52"/>
      <c r="MOX1" s="52"/>
      <c r="MOY1" s="52"/>
      <c r="MOZ1" s="52"/>
      <c r="MPA1" s="52"/>
      <c r="MPB1" s="52"/>
      <c r="MPC1" s="52"/>
      <c r="MPD1" s="52"/>
      <c r="MPE1" s="52"/>
      <c r="MPF1" s="52"/>
      <c r="MPG1" s="52"/>
      <c r="MPH1" s="52"/>
      <c r="MPI1" s="52"/>
      <c r="MPJ1" s="52"/>
      <c r="MPK1" s="52"/>
      <c r="MPL1" s="52"/>
      <c r="MPM1" s="52"/>
      <c r="MPN1" s="52"/>
      <c r="MPO1" s="52"/>
      <c r="MPP1" s="52"/>
      <c r="MPQ1" s="52"/>
      <c r="MPR1" s="52"/>
      <c r="MPS1" s="52"/>
      <c r="MPT1" s="52"/>
      <c r="MPU1" s="52"/>
      <c r="MPV1" s="52"/>
      <c r="MPW1" s="52"/>
      <c r="MPX1" s="52"/>
      <c r="MPY1" s="52"/>
      <c r="MPZ1" s="52"/>
      <c r="MQA1" s="52"/>
      <c r="MQB1" s="52"/>
      <c r="MQC1" s="52"/>
      <c r="MQD1" s="52"/>
      <c r="MQE1" s="52"/>
      <c r="MQF1" s="52"/>
      <c r="MQG1" s="52"/>
      <c r="MQH1" s="52"/>
      <c r="MQI1" s="52"/>
      <c r="MQJ1" s="52"/>
      <c r="MQK1" s="52"/>
      <c r="MQL1" s="52"/>
      <c r="MQM1" s="52"/>
      <c r="MQN1" s="52"/>
      <c r="MQO1" s="52"/>
      <c r="MQP1" s="52"/>
      <c r="MQQ1" s="52"/>
      <c r="MQR1" s="52"/>
      <c r="MQS1" s="52"/>
      <c r="MQT1" s="52"/>
      <c r="MQU1" s="52"/>
      <c r="MQV1" s="52"/>
      <c r="MQW1" s="52"/>
      <c r="MQX1" s="52"/>
      <c r="MQY1" s="52"/>
      <c r="MQZ1" s="52"/>
      <c r="MRA1" s="52"/>
      <c r="MRB1" s="52"/>
      <c r="MRC1" s="52"/>
      <c r="MRD1" s="52"/>
      <c r="MRE1" s="52"/>
      <c r="MRF1" s="52"/>
      <c r="MRG1" s="52"/>
      <c r="MRH1" s="52"/>
      <c r="MRI1" s="52"/>
      <c r="MRJ1" s="52"/>
      <c r="MRK1" s="52"/>
      <c r="MRL1" s="52"/>
      <c r="MRM1" s="52"/>
      <c r="MRN1" s="52"/>
      <c r="MRO1" s="52"/>
      <c r="MRP1" s="52"/>
      <c r="MRQ1" s="52"/>
      <c r="MRR1" s="52"/>
      <c r="MRS1" s="52"/>
      <c r="MRT1" s="52"/>
      <c r="MRU1" s="52"/>
      <c r="MRV1" s="52"/>
      <c r="MRW1" s="52"/>
      <c r="MRX1" s="52"/>
      <c r="MRY1" s="52"/>
      <c r="MRZ1" s="52"/>
      <c r="MSA1" s="52"/>
      <c r="MSB1" s="52"/>
      <c r="MSC1" s="52"/>
      <c r="MSD1" s="52"/>
      <c r="MSE1" s="52"/>
      <c r="MSF1" s="52"/>
      <c r="MSG1" s="52"/>
      <c r="MSH1" s="52"/>
      <c r="MSI1" s="52"/>
      <c r="MSJ1" s="52"/>
      <c r="MSK1" s="52"/>
      <c r="MSL1" s="52"/>
      <c r="MSM1" s="52"/>
      <c r="MSN1" s="52"/>
      <c r="MSO1" s="52"/>
      <c r="MSP1" s="52"/>
      <c r="MSQ1" s="52"/>
      <c r="MSR1" s="52"/>
      <c r="MSS1" s="52"/>
      <c r="MST1" s="52"/>
      <c r="MSU1" s="52"/>
      <c r="MSV1" s="52"/>
      <c r="MSW1" s="52"/>
      <c r="MSX1" s="52"/>
      <c r="MSY1" s="52"/>
      <c r="MSZ1" s="52"/>
      <c r="MTA1" s="52"/>
      <c r="MTB1" s="52"/>
      <c r="MTC1" s="52"/>
      <c r="MTD1" s="52"/>
      <c r="MTE1" s="52"/>
      <c r="MTF1" s="52"/>
      <c r="MTG1" s="52"/>
      <c r="MTH1" s="52"/>
      <c r="MTI1" s="52"/>
      <c r="MTJ1" s="52"/>
      <c r="MTK1" s="52"/>
      <c r="MTL1" s="52"/>
      <c r="MTM1" s="52"/>
      <c r="MTN1" s="52"/>
      <c r="MTO1" s="52"/>
      <c r="MTP1" s="52"/>
      <c r="MTQ1" s="52"/>
      <c r="MTR1" s="52"/>
      <c r="MTS1" s="52"/>
      <c r="MTT1" s="52"/>
      <c r="MTU1" s="52"/>
      <c r="MTV1" s="52"/>
      <c r="MTW1" s="52"/>
      <c r="MTX1" s="52"/>
      <c r="MTY1" s="52"/>
      <c r="MTZ1" s="52"/>
      <c r="MUA1" s="52"/>
      <c r="MUB1" s="52"/>
      <c r="MUC1" s="52"/>
      <c r="MUD1" s="52"/>
      <c r="MUE1" s="52"/>
      <c r="MUF1" s="52"/>
      <c r="MUG1" s="52"/>
      <c r="MUH1" s="52"/>
      <c r="MUI1" s="52"/>
      <c r="MUJ1" s="52"/>
      <c r="MUK1" s="52"/>
      <c r="MUL1" s="52"/>
      <c r="MUM1" s="52"/>
      <c r="MUN1" s="52"/>
      <c r="MUO1" s="52"/>
      <c r="MUP1" s="52"/>
      <c r="MUQ1" s="52"/>
      <c r="MUR1" s="52"/>
      <c r="MUS1" s="52"/>
      <c r="MUT1" s="52"/>
      <c r="MUU1" s="52"/>
      <c r="MUV1" s="52"/>
      <c r="MUW1" s="52"/>
      <c r="MUX1" s="52"/>
      <c r="MUY1" s="52"/>
      <c r="MUZ1" s="52"/>
      <c r="MVA1" s="52"/>
      <c r="MVB1" s="52"/>
      <c r="MVC1" s="52"/>
      <c r="MVD1" s="52"/>
      <c r="MVE1" s="52"/>
      <c r="MVF1" s="52"/>
      <c r="MVG1" s="52"/>
      <c r="MVH1" s="52"/>
      <c r="MVI1" s="52"/>
      <c r="MVJ1" s="52"/>
      <c r="MVK1" s="52"/>
      <c r="MVL1" s="52"/>
      <c r="MVM1" s="52"/>
      <c r="MVN1" s="52"/>
      <c r="MVO1" s="52"/>
      <c r="MVP1" s="52"/>
      <c r="MVQ1" s="52"/>
      <c r="MVR1" s="52"/>
      <c r="MVS1" s="52"/>
      <c r="MVT1" s="52"/>
      <c r="MVU1" s="52"/>
      <c r="MVV1" s="52"/>
      <c r="MVW1" s="52"/>
      <c r="MVX1" s="52"/>
      <c r="MVY1" s="52"/>
      <c r="MVZ1" s="52"/>
      <c r="MWA1" s="52"/>
      <c r="MWB1" s="52"/>
      <c r="MWC1" s="52"/>
      <c r="MWD1" s="52"/>
      <c r="MWE1" s="52"/>
      <c r="MWF1" s="52"/>
      <c r="MWG1" s="52"/>
      <c r="MWH1" s="52"/>
      <c r="MWI1" s="52"/>
      <c r="MWJ1" s="52"/>
      <c r="MWK1" s="52"/>
      <c r="MWL1" s="52"/>
      <c r="MWM1" s="52"/>
      <c r="MWN1" s="52"/>
      <c r="MWO1" s="52"/>
      <c r="MWP1" s="52"/>
      <c r="MWQ1" s="52"/>
      <c r="MWR1" s="52"/>
      <c r="MWS1" s="52"/>
      <c r="MWT1" s="52"/>
      <c r="MWU1" s="52"/>
      <c r="MWV1" s="52"/>
      <c r="MWW1" s="52"/>
      <c r="MWX1" s="52"/>
      <c r="MWY1" s="52"/>
      <c r="MWZ1" s="52"/>
      <c r="MXA1" s="52"/>
      <c r="MXB1" s="52"/>
      <c r="MXC1" s="52"/>
      <c r="MXD1" s="52"/>
      <c r="MXE1" s="52"/>
      <c r="MXF1" s="52"/>
      <c r="MXG1" s="52"/>
      <c r="MXH1" s="52"/>
      <c r="MXI1" s="52"/>
      <c r="MXJ1" s="52"/>
      <c r="MXK1" s="52"/>
      <c r="MXL1" s="52"/>
      <c r="MXM1" s="52"/>
      <c r="MXN1" s="52"/>
      <c r="MXO1" s="52"/>
      <c r="MXP1" s="52"/>
      <c r="MXQ1" s="52"/>
      <c r="MXR1" s="52"/>
      <c r="MXS1" s="52"/>
      <c r="MXT1" s="52"/>
      <c r="MXU1" s="52"/>
      <c r="MXV1" s="52"/>
      <c r="MXW1" s="52"/>
      <c r="MXX1" s="52"/>
      <c r="MXY1" s="52"/>
      <c r="MXZ1" s="52"/>
      <c r="MYA1" s="52"/>
      <c r="MYB1" s="52"/>
      <c r="MYC1" s="52"/>
      <c r="MYD1" s="52"/>
      <c r="MYE1" s="52"/>
      <c r="MYF1" s="52"/>
      <c r="MYG1" s="52"/>
      <c r="MYH1" s="52"/>
      <c r="MYI1" s="52"/>
      <c r="MYJ1" s="52"/>
      <c r="MYK1" s="52"/>
      <c r="MYL1" s="52"/>
      <c r="MYM1" s="52"/>
      <c r="MYN1" s="52"/>
      <c r="MYO1" s="52"/>
      <c r="MYP1" s="52"/>
      <c r="MYQ1" s="52"/>
      <c r="MYR1" s="52"/>
      <c r="MYS1" s="52"/>
      <c r="MYT1" s="52"/>
      <c r="MYU1" s="52"/>
      <c r="MYV1" s="52"/>
      <c r="MYW1" s="52"/>
      <c r="MYX1" s="52"/>
      <c r="MYY1" s="52"/>
      <c r="MYZ1" s="52"/>
      <c r="MZA1" s="52"/>
      <c r="MZB1" s="52"/>
      <c r="MZC1" s="52"/>
      <c r="MZD1" s="52"/>
      <c r="MZE1" s="52"/>
      <c r="MZF1" s="52"/>
      <c r="MZG1" s="52"/>
      <c r="MZH1" s="52"/>
      <c r="MZI1" s="52"/>
      <c r="MZJ1" s="52"/>
      <c r="MZK1" s="52"/>
      <c r="MZL1" s="52"/>
      <c r="MZM1" s="52"/>
      <c r="MZN1" s="52"/>
      <c r="MZO1" s="52"/>
      <c r="MZP1" s="52"/>
      <c r="MZQ1" s="52"/>
      <c r="MZR1" s="52"/>
      <c r="MZS1" s="52"/>
      <c r="MZT1" s="52"/>
      <c r="MZU1" s="52"/>
      <c r="MZV1" s="52"/>
      <c r="MZW1" s="52"/>
      <c r="MZX1" s="52"/>
      <c r="MZY1" s="52"/>
      <c r="MZZ1" s="52"/>
      <c r="NAA1" s="52"/>
      <c r="NAB1" s="52"/>
      <c r="NAC1" s="52"/>
      <c r="NAD1" s="52"/>
      <c r="NAE1" s="52"/>
      <c r="NAF1" s="52"/>
      <c r="NAG1" s="52"/>
      <c r="NAH1" s="52"/>
      <c r="NAI1" s="52"/>
      <c r="NAJ1" s="52"/>
      <c r="NAK1" s="52"/>
      <c r="NAL1" s="52"/>
      <c r="NAM1" s="52"/>
      <c r="NAN1" s="52"/>
      <c r="NAO1" s="52"/>
      <c r="NAP1" s="52"/>
      <c r="NAQ1" s="52"/>
      <c r="NAR1" s="52"/>
      <c r="NAS1" s="52"/>
      <c r="NAT1" s="52"/>
      <c r="NAU1" s="52"/>
      <c r="NAV1" s="52"/>
      <c r="NAW1" s="52"/>
      <c r="NAX1" s="52"/>
      <c r="NAY1" s="52"/>
      <c r="NAZ1" s="52"/>
      <c r="NBA1" s="52"/>
      <c r="NBB1" s="52"/>
      <c r="NBC1" s="52"/>
      <c r="NBD1" s="52"/>
      <c r="NBE1" s="52"/>
      <c r="NBF1" s="52"/>
      <c r="NBG1" s="52"/>
      <c r="NBH1" s="52"/>
      <c r="NBI1" s="52"/>
      <c r="NBJ1" s="52"/>
      <c r="NBK1" s="52"/>
      <c r="NBL1" s="52"/>
      <c r="NBM1" s="52"/>
      <c r="NBN1" s="52"/>
      <c r="NBO1" s="52"/>
      <c r="NBP1" s="52"/>
      <c r="NBQ1" s="52"/>
      <c r="NBR1" s="52"/>
      <c r="NBS1" s="52"/>
      <c r="NBT1" s="52"/>
      <c r="NBU1" s="52"/>
      <c r="NBV1" s="52"/>
      <c r="NBW1" s="52"/>
      <c r="NBX1" s="52"/>
      <c r="NBY1" s="52"/>
      <c r="NBZ1" s="52"/>
      <c r="NCA1" s="52"/>
      <c r="NCB1" s="52"/>
      <c r="NCC1" s="52"/>
      <c r="NCD1" s="52"/>
      <c r="NCE1" s="52"/>
      <c r="NCF1" s="52"/>
      <c r="NCG1" s="52"/>
      <c r="NCH1" s="52"/>
      <c r="NCI1" s="52"/>
      <c r="NCJ1" s="52"/>
      <c r="NCK1" s="52"/>
      <c r="NCL1" s="52"/>
      <c r="NCM1" s="52"/>
      <c r="NCN1" s="52"/>
      <c r="NCO1" s="52"/>
      <c r="NCP1" s="52"/>
      <c r="NCQ1" s="52"/>
      <c r="NCR1" s="52"/>
      <c r="NCS1" s="52"/>
      <c r="NCT1" s="52"/>
      <c r="NCU1" s="52"/>
      <c r="NCV1" s="52"/>
      <c r="NCW1" s="52"/>
      <c r="NCX1" s="52"/>
      <c r="NCY1" s="52"/>
      <c r="NCZ1" s="52"/>
      <c r="NDA1" s="52"/>
      <c r="NDB1" s="52"/>
      <c r="NDC1" s="52"/>
      <c r="NDD1" s="52"/>
      <c r="NDE1" s="52"/>
      <c r="NDF1" s="52"/>
      <c r="NDG1" s="52"/>
      <c r="NDH1" s="52"/>
      <c r="NDI1" s="52"/>
      <c r="NDJ1" s="52"/>
      <c r="NDK1" s="52"/>
      <c r="NDL1" s="52"/>
      <c r="NDM1" s="52"/>
      <c r="NDN1" s="52"/>
      <c r="NDO1" s="52"/>
      <c r="NDP1" s="52"/>
      <c r="NDQ1" s="52"/>
      <c r="NDR1" s="52"/>
      <c r="NDS1" s="52"/>
      <c r="NDT1" s="52"/>
      <c r="NDU1" s="52"/>
      <c r="NDV1" s="52"/>
      <c r="NDW1" s="52"/>
      <c r="NDX1" s="52"/>
      <c r="NDY1" s="52"/>
      <c r="NDZ1" s="52"/>
      <c r="NEA1" s="52"/>
      <c r="NEB1" s="52"/>
      <c r="NEC1" s="52"/>
      <c r="NED1" s="52"/>
      <c r="NEE1" s="52"/>
      <c r="NEF1" s="52"/>
      <c r="NEG1" s="52"/>
      <c r="NEH1" s="52"/>
      <c r="NEI1" s="52"/>
      <c r="NEJ1" s="52"/>
      <c r="NEK1" s="52"/>
      <c r="NEL1" s="52"/>
      <c r="NEM1" s="52"/>
      <c r="NEN1" s="52"/>
      <c r="NEO1" s="52"/>
      <c r="NEP1" s="52"/>
      <c r="NEQ1" s="52"/>
      <c r="NER1" s="52"/>
      <c r="NES1" s="52"/>
      <c r="NET1" s="52"/>
      <c r="NEU1" s="52"/>
      <c r="NEV1" s="52"/>
      <c r="NEW1" s="52"/>
      <c r="NEX1" s="52"/>
      <c r="NEY1" s="52"/>
      <c r="NEZ1" s="52"/>
      <c r="NFA1" s="52"/>
      <c r="NFB1" s="52"/>
      <c r="NFC1" s="52"/>
      <c r="NFD1" s="52"/>
      <c r="NFE1" s="52"/>
      <c r="NFF1" s="52"/>
      <c r="NFG1" s="52"/>
      <c r="NFH1" s="52"/>
      <c r="NFI1" s="52"/>
      <c r="NFJ1" s="52"/>
      <c r="NFK1" s="52"/>
      <c r="NFL1" s="52"/>
      <c r="NFM1" s="52"/>
      <c r="NFN1" s="52"/>
      <c r="NFO1" s="52"/>
      <c r="NFP1" s="52"/>
      <c r="NFQ1" s="52"/>
      <c r="NFR1" s="52"/>
      <c r="NFS1" s="52"/>
      <c r="NFT1" s="52"/>
      <c r="NFU1" s="52"/>
      <c r="NFV1" s="52"/>
      <c r="NFW1" s="52"/>
      <c r="NFX1" s="52"/>
      <c r="NFY1" s="52"/>
      <c r="NFZ1" s="52"/>
      <c r="NGA1" s="52"/>
      <c r="NGB1" s="52"/>
      <c r="NGC1" s="52"/>
      <c r="NGD1" s="52"/>
      <c r="NGE1" s="52"/>
      <c r="NGF1" s="52"/>
      <c r="NGG1" s="52"/>
      <c r="NGH1" s="52"/>
      <c r="NGI1" s="52"/>
      <c r="NGJ1" s="52"/>
      <c r="NGK1" s="52"/>
      <c r="NGL1" s="52"/>
      <c r="NGM1" s="52"/>
      <c r="NGN1" s="52"/>
      <c r="NGO1" s="52"/>
      <c r="NGP1" s="52"/>
      <c r="NGQ1" s="52"/>
      <c r="NGR1" s="52"/>
      <c r="NGS1" s="52"/>
      <c r="NGT1" s="52"/>
      <c r="NGU1" s="52"/>
      <c r="NGV1" s="52"/>
      <c r="NGW1" s="52"/>
      <c r="NGX1" s="52"/>
      <c r="NGY1" s="52"/>
      <c r="NGZ1" s="52"/>
      <c r="NHA1" s="52"/>
      <c r="NHB1" s="52"/>
      <c r="NHC1" s="52"/>
      <c r="NHD1" s="52"/>
      <c r="NHE1" s="52"/>
      <c r="NHF1" s="52"/>
      <c r="NHG1" s="52"/>
      <c r="NHH1" s="52"/>
      <c r="NHI1" s="52"/>
      <c r="NHJ1" s="52"/>
      <c r="NHK1" s="52"/>
      <c r="NHL1" s="52"/>
      <c r="NHM1" s="52"/>
      <c r="NHN1" s="52"/>
      <c r="NHO1" s="52"/>
      <c r="NHP1" s="52"/>
      <c r="NHQ1" s="52"/>
      <c r="NHR1" s="52"/>
      <c r="NHS1" s="52"/>
      <c r="NHT1" s="52"/>
      <c r="NHU1" s="52"/>
      <c r="NHV1" s="52"/>
      <c r="NHW1" s="52"/>
      <c r="NHX1" s="52"/>
      <c r="NHY1" s="52"/>
      <c r="NHZ1" s="52"/>
      <c r="NIA1" s="52"/>
      <c r="NIB1" s="52"/>
      <c r="NIC1" s="52"/>
      <c r="NID1" s="52"/>
      <c r="NIE1" s="52"/>
      <c r="NIF1" s="52"/>
      <c r="NIG1" s="52"/>
      <c r="NIH1" s="52"/>
      <c r="NII1" s="52"/>
      <c r="NIJ1" s="52"/>
      <c r="NIK1" s="52"/>
      <c r="NIL1" s="52"/>
      <c r="NIM1" s="52"/>
      <c r="NIN1" s="52"/>
      <c r="NIO1" s="52"/>
      <c r="NIP1" s="52"/>
      <c r="NIQ1" s="52"/>
      <c r="NIR1" s="52"/>
      <c r="NIS1" s="52"/>
      <c r="NIT1" s="52"/>
      <c r="NIU1" s="52"/>
      <c r="NIV1" s="52"/>
      <c r="NIW1" s="52"/>
      <c r="NIX1" s="52"/>
      <c r="NIY1" s="52"/>
      <c r="NIZ1" s="52"/>
      <c r="NJA1" s="52"/>
      <c r="NJB1" s="52"/>
      <c r="NJC1" s="52"/>
      <c r="NJD1" s="52"/>
      <c r="NJE1" s="52"/>
      <c r="NJF1" s="52"/>
      <c r="NJG1" s="52"/>
      <c r="NJH1" s="52"/>
      <c r="NJI1" s="52"/>
      <c r="NJJ1" s="52"/>
      <c r="NJK1" s="52"/>
      <c r="NJL1" s="52"/>
      <c r="NJM1" s="52"/>
      <c r="NJN1" s="52"/>
      <c r="NJO1" s="52"/>
      <c r="NJP1" s="52"/>
      <c r="NJQ1" s="52"/>
      <c r="NJR1" s="52"/>
      <c r="NJS1" s="52"/>
      <c r="NJT1" s="52"/>
      <c r="NJU1" s="52"/>
      <c r="NJV1" s="52"/>
      <c r="NJW1" s="52"/>
      <c r="NJX1" s="52"/>
      <c r="NJY1" s="52"/>
      <c r="NJZ1" s="52"/>
      <c r="NKA1" s="52"/>
      <c r="NKB1" s="52"/>
      <c r="NKC1" s="52"/>
      <c r="NKD1" s="52"/>
      <c r="NKE1" s="52"/>
      <c r="NKF1" s="52"/>
      <c r="NKG1" s="52"/>
      <c r="NKH1" s="52"/>
      <c r="NKI1" s="52"/>
      <c r="NKJ1" s="52"/>
      <c r="NKK1" s="52"/>
      <c r="NKL1" s="52"/>
      <c r="NKM1" s="52"/>
      <c r="NKN1" s="52"/>
      <c r="NKO1" s="52"/>
      <c r="NKP1" s="52"/>
      <c r="NKQ1" s="52"/>
      <c r="NKR1" s="52"/>
      <c r="NKS1" s="52"/>
      <c r="NKT1" s="52"/>
      <c r="NKU1" s="52"/>
      <c r="NKV1" s="52"/>
      <c r="NKW1" s="52"/>
      <c r="NKX1" s="52"/>
      <c r="NKY1" s="52"/>
      <c r="NKZ1" s="52"/>
      <c r="NLA1" s="52"/>
      <c r="NLB1" s="52"/>
      <c r="NLC1" s="52"/>
      <c r="NLD1" s="52"/>
      <c r="NLE1" s="52"/>
      <c r="NLF1" s="52"/>
      <c r="NLG1" s="52"/>
      <c r="NLH1" s="52"/>
      <c r="NLI1" s="52"/>
      <c r="NLJ1" s="52"/>
      <c r="NLK1" s="52"/>
      <c r="NLL1" s="52"/>
      <c r="NLM1" s="52"/>
      <c r="NLN1" s="52"/>
      <c r="NLO1" s="52"/>
      <c r="NLP1" s="52"/>
      <c r="NLQ1" s="52"/>
      <c r="NLR1" s="52"/>
      <c r="NLS1" s="52"/>
      <c r="NLT1" s="52"/>
      <c r="NLU1" s="52"/>
      <c r="NLV1" s="52"/>
      <c r="NLW1" s="52"/>
      <c r="NLX1" s="52"/>
      <c r="NLY1" s="52"/>
      <c r="NLZ1" s="52"/>
      <c r="NMA1" s="52"/>
      <c r="NMB1" s="52"/>
      <c r="NMC1" s="52"/>
      <c r="NMD1" s="52"/>
      <c r="NME1" s="52"/>
      <c r="NMF1" s="52"/>
      <c r="NMG1" s="52"/>
      <c r="NMH1" s="52"/>
      <c r="NMI1" s="52"/>
      <c r="NMJ1" s="52"/>
      <c r="NMK1" s="52"/>
      <c r="NML1" s="52"/>
      <c r="NMM1" s="52"/>
      <c r="NMN1" s="52"/>
      <c r="NMO1" s="52"/>
      <c r="NMP1" s="52"/>
      <c r="NMQ1" s="52"/>
      <c r="NMR1" s="52"/>
      <c r="NMS1" s="52"/>
      <c r="NMT1" s="52"/>
      <c r="NMU1" s="52"/>
      <c r="NMV1" s="52"/>
      <c r="NMW1" s="52"/>
      <c r="NMX1" s="52"/>
      <c r="NMY1" s="52"/>
      <c r="NMZ1" s="52"/>
      <c r="NNA1" s="52"/>
      <c r="NNB1" s="52"/>
      <c r="NNC1" s="52"/>
      <c r="NND1" s="52"/>
      <c r="NNE1" s="52"/>
      <c r="NNF1" s="52"/>
      <c r="NNG1" s="52"/>
      <c r="NNH1" s="52"/>
      <c r="NNI1" s="52"/>
      <c r="NNJ1" s="52"/>
      <c r="NNK1" s="52"/>
      <c r="NNL1" s="52"/>
      <c r="NNM1" s="52"/>
      <c r="NNN1" s="52"/>
      <c r="NNO1" s="52"/>
      <c r="NNP1" s="52"/>
      <c r="NNQ1" s="52"/>
      <c r="NNR1" s="52"/>
      <c r="NNS1" s="52"/>
      <c r="NNT1" s="52"/>
      <c r="NNU1" s="52"/>
      <c r="NNV1" s="52"/>
      <c r="NNW1" s="52"/>
      <c r="NNX1" s="52"/>
      <c r="NNY1" s="52"/>
      <c r="NNZ1" s="52"/>
      <c r="NOA1" s="52"/>
      <c r="NOB1" s="52"/>
      <c r="NOC1" s="52"/>
      <c r="NOD1" s="52"/>
      <c r="NOE1" s="52"/>
      <c r="NOF1" s="52"/>
      <c r="NOG1" s="52"/>
      <c r="NOH1" s="52"/>
      <c r="NOI1" s="52"/>
      <c r="NOJ1" s="52"/>
      <c r="NOK1" s="52"/>
      <c r="NOL1" s="52"/>
      <c r="NOM1" s="52"/>
      <c r="NON1" s="52"/>
      <c r="NOO1" s="52"/>
      <c r="NOP1" s="52"/>
      <c r="NOQ1" s="52"/>
      <c r="NOR1" s="52"/>
      <c r="NOS1" s="52"/>
      <c r="NOT1" s="52"/>
      <c r="NOU1" s="52"/>
      <c r="NOV1" s="52"/>
      <c r="NOW1" s="52"/>
      <c r="NOX1" s="52"/>
      <c r="NOY1" s="52"/>
      <c r="NOZ1" s="52"/>
      <c r="NPA1" s="52"/>
      <c r="NPB1" s="52"/>
      <c r="NPC1" s="52"/>
      <c r="NPD1" s="52"/>
      <c r="NPE1" s="52"/>
      <c r="NPF1" s="52"/>
      <c r="NPG1" s="52"/>
      <c r="NPH1" s="52"/>
      <c r="NPI1" s="52"/>
      <c r="NPJ1" s="52"/>
      <c r="NPK1" s="52"/>
      <c r="NPL1" s="52"/>
      <c r="NPM1" s="52"/>
      <c r="NPN1" s="52"/>
      <c r="NPO1" s="52"/>
      <c r="NPP1" s="52"/>
      <c r="NPQ1" s="52"/>
      <c r="NPR1" s="52"/>
      <c r="NPS1" s="52"/>
      <c r="NPT1" s="52"/>
      <c r="NPU1" s="52"/>
      <c r="NPV1" s="52"/>
      <c r="NPW1" s="52"/>
      <c r="NPX1" s="52"/>
      <c r="NPY1" s="52"/>
      <c r="NPZ1" s="52"/>
      <c r="NQA1" s="52"/>
      <c r="NQB1" s="52"/>
      <c r="NQC1" s="52"/>
      <c r="NQD1" s="52"/>
      <c r="NQE1" s="52"/>
      <c r="NQF1" s="52"/>
      <c r="NQG1" s="52"/>
      <c r="NQH1" s="52"/>
      <c r="NQI1" s="52"/>
      <c r="NQJ1" s="52"/>
      <c r="NQK1" s="52"/>
      <c r="NQL1" s="52"/>
      <c r="NQM1" s="52"/>
      <c r="NQN1" s="52"/>
      <c r="NQO1" s="52"/>
      <c r="NQP1" s="52"/>
      <c r="NQQ1" s="52"/>
      <c r="NQR1" s="52"/>
      <c r="NQS1" s="52"/>
      <c r="NQT1" s="52"/>
      <c r="NQU1" s="52"/>
      <c r="NQV1" s="52"/>
      <c r="NQW1" s="52"/>
      <c r="NQX1" s="52"/>
      <c r="NQY1" s="52"/>
      <c r="NQZ1" s="52"/>
      <c r="NRA1" s="52"/>
      <c r="NRB1" s="52"/>
      <c r="NRC1" s="52"/>
      <c r="NRD1" s="52"/>
      <c r="NRE1" s="52"/>
      <c r="NRF1" s="52"/>
      <c r="NRG1" s="52"/>
      <c r="NRH1" s="52"/>
      <c r="NRI1" s="52"/>
      <c r="NRJ1" s="52"/>
      <c r="NRK1" s="52"/>
      <c r="NRL1" s="52"/>
      <c r="NRM1" s="52"/>
      <c r="NRN1" s="52"/>
      <c r="NRO1" s="52"/>
      <c r="NRP1" s="52"/>
      <c r="NRQ1" s="52"/>
      <c r="NRR1" s="52"/>
      <c r="NRS1" s="52"/>
      <c r="NRT1" s="52"/>
      <c r="NRU1" s="52"/>
      <c r="NRV1" s="52"/>
      <c r="NRW1" s="52"/>
      <c r="NRX1" s="52"/>
      <c r="NRY1" s="52"/>
      <c r="NRZ1" s="52"/>
      <c r="NSA1" s="52"/>
      <c r="NSB1" s="52"/>
      <c r="NSC1" s="52"/>
      <c r="NSD1" s="52"/>
      <c r="NSE1" s="52"/>
      <c r="NSF1" s="52"/>
      <c r="NSG1" s="52"/>
      <c r="NSH1" s="52"/>
      <c r="NSI1" s="52"/>
      <c r="NSJ1" s="52"/>
      <c r="NSK1" s="52"/>
      <c r="NSL1" s="52"/>
      <c r="NSM1" s="52"/>
      <c r="NSN1" s="52"/>
      <c r="NSO1" s="52"/>
      <c r="NSP1" s="52"/>
      <c r="NSQ1" s="52"/>
      <c r="NSR1" s="52"/>
      <c r="NSS1" s="52"/>
      <c r="NST1" s="52"/>
      <c r="NSU1" s="52"/>
      <c r="NSV1" s="52"/>
      <c r="NSW1" s="52"/>
      <c r="NSX1" s="52"/>
      <c r="NSY1" s="52"/>
      <c r="NSZ1" s="52"/>
      <c r="NTA1" s="52"/>
      <c r="NTB1" s="52"/>
      <c r="NTC1" s="52"/>
      <c r="NTD1" s="52"/>
      <c r="NTE1" s="52"/>
      <c r="NTF1" s="52"/>
      <c r="NTG1" s="52"/>
      <c r="NTH1" s="52"/>
      <c r="NTI1" s="52"/>
      <c r="NTJ1" s="52"/>
      <c r="NTK1" s="52"/>
      <c r="NTL1" s="52"/>
      <c r="NTM1" s="52"/>
      <c r="NTN1" s="52"/>
      <c r="NTO1" s="52"/>
      <c r="NTP1" s="52"/>
      <c r="NTQ1" s="52"/>
      <c r="NTR1" s="52"/>
      <c r="NTS1" s="52"/>
      <c r="NTT1" s="52"/>
      <c r="NTU1" s="52"/>
      <c r="NTV1" s="52"/>
      <c r="NTW1" s="52"/>
      <c r="NTX1" s="52"/>
      <c r="NTY1" s="52"/>
      <c r="NTZ1" s="52"/>
      <c r="NUA1" s="52"/>
      <c r="NUB1" s="52"/>
      <c r="NUC1" s="52"/>
      <c r="NUD1" s="52"/>
      <c r="NUE1" s="52"/>
      <c r="NUF1" s="52"/>
      <c r="NUG1" s="52"/>
      <c r="NUH1" s="52"/>
      <c r="NUI1" s="52"/>
      <c r="NUJ1" s="52"/>
      <c r="NUK1" s="52"/>
      <c r="NUL1" s="52"/>
      <c r="NUM1" s="52"/>
      <c r="NUN1" s="52"/>
      <c r="NUO1" s="52"/>
      <c r="NUP1" s="52"/>
      <c r="NUQ1" s="52"/>
      <c r="NUR1" s="52"/>
      <c r="NUS1" s="52"/>
      <c r="NUT1" s="52"/>
      <c r="NUU1" s="52"/>
      <c r="NUV1" s="52"/>
      <c r="NUW1" s="52"/>
      <c r="NUX1" s="52"/>
      <c r="NUY1" s="52"/>
      <c r="NUZ1" s="52"/>
      <c r="NVA1" s="52"/>
      <c r="NVB1" s="52"/>
      <c r="NVC1" s="52"/>
      <c r="NVD1" s="52"/>
      <c r="NVE1" s="52"/>
      <c r="NVF1" s="52"/>
      <c r="NVG1" s="52"/>
      <c r="NVH1" s="52"/>
      <c r="NVI1" s="52"/>
      <c r="NVJ1" s="52"/>
      <c r="NVK1" s="52"/>
      <c r="NVL1" s="52"/>
      <c r="NVM1" s="52"/>
      <c r="NVN1" s="52"/>
      <c r="NVO1" s="52"/>
      <c r="NVP1" s="52"/>
      <c r="NVQ1" s="52"/>
      <c r="NVR1" s="52"/>
      <c r="NVS1" s="52"/>
      <c r="NVT1" s="52"/>
      <c r="NVU1" s="52"/>
      <c r="NVV1" s="52"/>
      <c r="NVW1" s="52"/>
      <c r="NVX1" s="52"/>
      <c r="NVY1" s="52"/>
      <c r="NVZ1" s="52"/>
      <c r="NWA1" s="52"/>
      <c r="NWB1" s="52"/>
      <c r="NWC1" s="52"/>
      <c r="NWD1" s="52"/>
      <c r="NWE1" s="52"/>
      <c r="NWF1" s="52"/>
      <c r="NWG1" s="52"/>
      <c r="NWH1" s="52"/>
      <c r="NWI1" s="52"/>
      <c r="NWJ1" s="52"/>
      <c r="NWK1" s="52"/>
      <c r="NWL1" s="52"/>
      <c r="NWM1" s="52"/>
      <c r="NWN1" s="52"/>
      <c r="NWO1" s="52"/>
      <c r="NWP1" s="52"/>
      <c r="NWQ1" s="52"/>
      <c r="NWR1" s="52"/>
      <c r="NWS1" s="52"/>
      <c r="NWT1" s="52"/>
      <c r="NWU1" s="52"/>
      <c r="NWV1" s="52"/>
      <c r="NWW1" s="52"/>
      <c r="NWX1" s="52"/>
      <c r="NWY1" s="52"/>
      <c r="NWZ1" s="52"/>
      <c r="NXA1" s="52"/>
      <c r="NXB1" s="52"/>
      <c r="NXC1" s="52"/>
      <c r="NXD1" s="52"/>
      <c r="NXE1" s="52"/>
      <c r="NXF1" s="52"/>
      <c r="NXG1" s="52"/>
      <c r="NXH1" s="52"/>
      <c r="NXI1" s="52"/>
      <c r="NXJ1" s="52"/>
      <c r="NXK1" s="52"/>
      <c r="NXL1" s="52"/>
      <c r="NXM1" s="52"/>
      <c r="NXN1" s="52"/>
      <c r="NXO1" s="52"/>
      <c r="NXP1" s="52"/>
      <c r="NXQ1" s="52"/>
      <c r="NXR1" s="52"/>
      <c r="NXS1" s="52"/>
      <c r="NXT1" s="52"/>
      <c r="NXU1" s="52"/>
      <c r="NXV1" s="52"/>
      <c r="NXW1" s="52"/>
      <c r="NXX1" s="52"/>
      <c r="NXY1" s="52"/>
      <c r="NXZ1" s="52"/>
      <c r="NYA1" s="52"/>
      <c r="NYB1" s="52"/>
      <c r="NYC1" s="52"/>
      <c r="NYD1" s="52"/>
      <c r="NYE1" s="52"/>
      <c r="NYF1" s="52"/>
      <c r="NYG1" s="52"/>
      <c r="NYH1" s="52"/>
      <c r="NYI1" s="52"/>
      <c r="NYJ1" s="52"/>
      <c r="NYK1" s="52"/>
      <c r="NYL1" s="52"/>
      <c r="NYM1" s="52"/>
      <c r="NYN1" s="52"/>
      <c r="NYO1" s="52"/>
      <c r="NYP1" s="52"/>
      <c r="NYQ1" s="52"/>
      <c r="NYR1" s="52"/>
      <c r="NYS1" s="52"/>
      <c r="NYT1" s="52"/>
      <c r="NYU1" s="52"/>
      <c r="NYV1" s="52"/>
      <c r="NYW1" s="52"/>
      <c r="NYX1" s="52"/>
      <c r="NYY1" s="52"/>
      <c r="NYZ1" s="52"/>
      <c r="NZA1" s="52"/>
      <c r="NZB1" s="52"/>
      <c r="NZC1" s="52"/>
      <c r="NZD1" s="52"/>
      <c r="NZE1" s="52"/>
      <c r="NZF1" s="52"/>
      <c r="NZG1" s="52"/>
      <c r="NZH1" s="52"/>
      <c r="NZI1" s="52"/>
      <c r="NZJ1" s="52"/>
      <c r="NZK1" s="52"/>
      <c r="NZL1" s="52"/>
      <c r="NZM1" s="52"/>
      <c r="NZN1" s="52"/>
      <c r="NZO1" s="52"/>
      <c r="NZP1" s="52"/>
      <c r="NZQ1" s="52"/>
      <c r="NZR1" s="52"/>
      <c r="NZS1" s="52"/>
      <c r="NZT1" s="52"/>
      <c r="NZU1" s="52"/>
      <c r="NZV1" s="52"/>
      <c r="NZW1" s="52"/>
      <c r="NZX1" s="52"/>
      <c r="NZY1" s="52"/>
      <c r="NZZ1" s="52"/>
      <c r="OAA1" s="52"/>
      <c r="OAB1" s="52"/>
      <c r="OAC1" s="52"/>
      <c r="OAD1" s="52"/>
      <c r="OAE1" s="52"/>
      <c r="OAF1" s="52"/>
      <c r="OAG1" s="52"/>
      <c r="OAH1" s="52"/>
      <c r="OAI1" s="52"/>
      <c r="OAJ1" s="52"/>
      <c r="OAK1" s="52"/>
      <c r="OAL1" s="52"/>
      <c r="OAM1" s="52"/>
      <c r="OAN1" s="52"/>
      <c r="OAO1" s="52"/>
      <c r="OAP1" s="52"/>
      <c r="OAQ1" s="52"/>
      <c r="OAR1" s="52"/>
      <c r="OAS1" s="52"/>
      <c r="OAT1" s="52"/>
      <c r="OAU1" s="52"/>
      <c r="OAV1" s="52"/>
      <c r="OAW1" s="52"/>
      <c r="OAX1" s="52"/>
      <c r="OAY1" s="52"/>
      <c r="OAZ1" s="52"/>
      <c r="OBA1" s="52"/>
      <c r="OBB1" s="52"/>
      <c r="OBC1" s="52"/>
      <c r="OBD1" s="52"/>
      <c r="OBE1" s="52"/>
      <c r="OBF1" s="52"/>
      <c r="OBG1" s="52"/>
      <c r="OBH1" s="52"/>
      <c r="OBI1" s="52"/>
      <c r="OBJ1" s="52"/>
      <c r="OBK1" s="52"/>
      <c r="OBL1" s="52"/>
      <c r="OBM1" s="52"/>
      <c r="OBN1" s="52"/>
      <c r="OBO1" s="52"/>
      <c r="OBP1" s="52"/>
      <c r="OBQ1" s="52"/>
      <c r="OBR1" s="52"/>
      <c r="OBS1" s="52"/>
      <c r="OBT1" s="52"/>
      <c r="OBU1" s="52"/>
      <c r="OBV1" s="52"/>
      <c r="OBW1" s="52"/>
      <c r="OBX1" s="52"/>
      <c r="OBY1" s="52"/>
      <c r="OBZ1" s="52"/>
      <c r="OCA1" s="52"/>
      <c r="OCB1" s="52"/>
      <c r="OCC1" s="52"/>
      <c r="OCD1" s="52"/>
      <c r="OCE1" s="52"/>
      <c r="OCF1" s="52"/>
      <c r="OCG1" s="52"/>
      <c r="OCH1" s="52"/>
      <c r="OCI1" s="52"/>
      <c r="OCJ1" s="52"/>
      <c r="OCK1" s="52"/>
      <c r="OCL1" s="52"/>
      <c r="OCM1" s="52"/>
      <c r="OCN1" s="52"/>
      <c r="OCO1" s="52"/>
      <c r="OCP1" s="52"/>
      <c r="OCQ1" s="52"/>
      <c r="OCR1" s="52"/>
      <c r="OCS1" s="52"/>
      <c r="OCT1" s="52"/>
      <c r="OCU1" s="52"/>
      <c r="OCV1" s="52"/>
      <c r="OCW1" s="52"/>
      <c r="OCX1" s="52"/>
      <c r="OCY1" s="52"/>
      <c r="OCZ1" s="52"/>
      <c r="ODA1" s="52"/>
      <c r="ODB1" s="52"/>
      <c r="ODC1" s="52"/>
      <c r="ODD1" s="52"/>
      <c r="ODE1" s="52"/>
      <c r="ODF1" s="52"/>
      <c r="ODG1" s="52"/>
      <c r="ODH1" s="52"/>
      <c r="ODI1" s="52"/>
      <c r="ODJ1" s="52"/>
      <c r="ODK1" s="52"/>
      <c r="ODL1" s="52"/>
      <c r="ODM1" s="52"/>
      <c r="ODN1" s="52"/>
      <c r="ODO1" s="52"/>
      <c r="ODP1" s="52"/>
      <c r="ODQ1" s="52"/>
      <c r="ODR1" s="52"/>
      <c r="ODS1" s="52"/>
      <c r="ODT1" s="52"/>
      <c r="ODU1" s="52"/>
      <c r="ODV1" s="52"/>
      <c r="ODW1" s="52"/>
      <c r="ODX1" s="52"/>
      <c r="ODY1" s="52"/>
      <c r="ODZ1" s="52"/>
      <c r="OEA1" s="52"/>
      <c r="OEB1" s="52"/>
      <c r="OEC1" s="52"/>
      <c r="OED1" s="52"/>
      <c r="OEE1" s="52"/>
      <c r="OEF1" s="52"/>
      <c r="OEG1" s="52"/>
      <c r="OEH1" s="52"/>
      <c r="OEI1" s="52"/>
      <c r="OEJ1" s="52"/>
      <c r="OEK1" s="52"/>
      <c r="OEL1" s="52"/>
      <c r="OEM1" s="52"/>
      <c r="OEN1" s="52"/>
      <c r="OEO1" s="52"/>
      <c r="OEP1" s="52"/>
      <c r="OEQ1" s="52"/>
      <c r="OER1" s="52"/>
      <c r="OES1" s="52"/>
      <c r="OET1" s="52"/>
      <c r="OEU1" s="52"/>
      <c r="OEV1" s="52"/>
      <c r="OEW1" s="52"/>
      <c r="OEX1" s="52"/>
      <c r="OEY1" s="52"/>
      <c r="OEZ1" s="52"/>
      <c r="OFA1" s="52"/>
      <c r="OFB1" s="52"/>
      <c r="OFC1" s="52"/>
      <c r="OFD1" s="52"/>
      <c r="OFE1" s="52"/>
      <c r="OFF1" s="52"/>
      <c r="OFG1" s="52"/>
      <c r="OFH1" s="52"/>
      <c r="OFI1" s="52"/>
      <c r="OFJ1" s="52"/>
      <c r="OFK1" s="52"/>
      <c r="OFL1" s="52"/>
      <c r="OFM1" s="52"/>
      <c r="OFN1" s="52"/>
      <c r="OFO1" s="52"/>
      <c r="OFP1" s="52"/>
      <c r="OFQ1" s="52"/>
      <c r="OFR1" s="52"/>
      <c r="OFS1" s="52"/>
      <c r="OFT1" s="52"/>
      <c r="OFU1" s="52"/>
      <c r="OFV1" s="52"/>
      <c r="OFW1" s="52"/>
      <c r="OFX1" s="52"/>
      <c r="OFY1" s="52"/>
      <c r="OFZ1" s="52"/>
      <c r="OGA1" s="52"/>
      <c r="OGB1" s="52"/>
      <c r="OGC1" s="52"/>
      <c r="OGD1" s="52"/>
      <c r="OGE1" s="52"/>
      <c r="OGF1" s="52"/>
      <c r="OGG1" s="52"/>
      <c r="OGH1" s="52"/>
      <c r="OGI1" s="52"/>
      <c r="OGJ1" s="52"/>
      <c r="OGK1" s="52"/>
      <c r="OGL1" s="52"/>
      <c r="OGM1" s="52"/>
      <c r="OGN1" s="52"/>
      <c r="OGO1" s="52"/>
      <c r="OGP1" s="52"/>
      <c r="OGQ1" s="52"/>
      <c r="OGR1" s="52"/>
      <c r="OGS1" s="52"/>
      <c r="OGT1" s="52"/>
      <c r="OGU1" s="52"/>
      <c r="OGV1" s="52"/>
      <c r="OGW1" s="52"/>
      <c r="OGX1" s="52"/>
      <c r="OGY1" s="52"/>
      <c r="OGZ1" s="52"/>
      <c r="OHA1" s="52"/>
      <c r="OHB1" s="52"/>
      <c r="OHC1" s="52"/>
      <c r="OHD1" s="52"/>
      <c r="OHE1" s="52"/>
      <c r="OHF1" s="52"/>
      <c r="OHG1" s="52"/>
      <c r="OHH1" s="52"/>
      <c r="OHI1" s="52"/>
      <c r="OHJ1" s="52"/>
      <c r="OHK1" s="52"/>
      <c r="OHL1" s="52"/>
      <c r="OHM1" s="52"/>
      <c r="OHN1" s="52"/>
      <c r="OHO1" s="52"/>
      <c r="OHP1" s="52"/>
      <c r="OHQ1" s="52"/>
      <c r="OHR1" s="52"/>
      <c r="OHS1" s="52"/>
      <c r="OHT1" s="52"/>
      <c r="OHU1" s="52"/>
      <c r="OHV1" s="52"/>
      <c r="OHW1" s="52"/>
      <c r="OHX1" s="52"/>
      <c r="OHY1" s="52"/>
      <c r="OHZ1" s="52"/>
      <c r="OIA1" s="52"/>
      <c r="OIB1" s="52"/>
      <c r="OIC1" s="52"/>
      <c r="OID1" s="52"/>
      <c r="OIE1" s="52"/>
      <c r="OIF1" s="52"/>
      <c r="OIG1" s="52"/>
      <c r="OIH1" s="52"/>
      <c r="OII1" s="52"/>
      <c r="OIJ1" s="52"/>
      <c r="OIK1" s="52"/>
      <c r="OIL1" s="52"/>
      <c r="OIM1" s="52"/>
      <c r="OIN1" s="52"/>
      <c r="OIO1" s="52"/>
      <c r="OIP1" s="52"/>
      <c r="OIQ1" s="52"/>
      <c r="OIR1" s="52"/>
      <c r="OIS1" s="52"/>
      <c r="OIT1" s="52"/>
      <c r="OIU1" s="52"/>
      <c r="OIV1" s="52"/>
      <c r="OIW1" s="52"/>
      <c r="OIX1" s="52"/>
      <c r="OIY1" s="52"/>
      <c r="OIZ1" s="52"/>
      <c r="OJA1" s="52"/>
      <c r="OJB1" s="52"/>
      <c r="OJC1" s="52"/>
      <c r="OJD1" s="52"/>
      <c r="OJE1" s="52"/>
      <c r="OJF1" s="52"/>
      <c r="OJG1" s="52"/>
      <c r="OJH1" s="52"/>
      <c r="OJI1" s="52"/>
      <c r="OJJ1" s="52"/>
      <c r="OJK1" s="52"/>
      <c r="OJL1" s="52"/>
      <c r="OJM1" s="52"/>
      <c r="OJN1" s="52"/>
      <c r="OJO1" s="52"/>
      <c r="OJP1" s="52"/>
      <c r="OJQ1" s="52"/>
      <c r="OJR1" s="52"/>
      <c r="OJS1" s="52"/>
      <c r="OJT1" s="52"/>
      <c r="OJU1" s="52"/>
      <c r="OJV1" s="52"/>
      <c r="OJW1" s="52"/>
      <c r="OJX1" s="52"/>
      <c r="OJY1" s="52"/>
      <c r="OJZ1" s="52"/>
      <c r="OKA1" s="52"/>
      <c r="OKB1" s="52"/>
      <c r="OKC1" s="52"/>
      <c r="OKD1" s="52"/>
      <c r="OKE1" s="52"/>
      <c r="OKF1" s="52"/>
      <c r="OKG1" s="52"/>
      <c r="OKH1" s="52"/>
      <c r="OKI1" s="52"/>
      <c r="OKJ1" s="52"/>
      <c r="OKK1" s="52"/>
      <c r="OKL1" s="52"/>
      <c r="OKM1" s="52"/>
      <c r="OKN1" s="52"/>
      <c r="OKO1" s="52"/>
      <c r="OKP1" s="52"/>
      <c r="OKQ1" s="52"/>
      <c r="OKR1" s="52"/>
      <c r="OKS1" s="52"/>
      <c r="OKT1" s="52"/>
      <c r="OKU1" s="52"/>
      <c r="OKV1" s="52"/>
      <c r="OKW1" s="52"/>
      <c r="OKX1" s="52"/>
      <c r="OKY1" s="52"/>
      <c r="OKZ1" s="52"/>
      <c r="OLA1" s="52"/>
      <c r="OLB1" s="52"/>
      <c r="OLC1" s="52"/>
      <c r="OLD1" s="52"/>
      <c r="OLE1" s="52"/>
      <c r="OLF1" s="52"/>
      <c r="OLG1" s="52"/>
      <c r="OLH1" s="52"/>
      <c r="OLI1" s="52"/>
      <c r="OLJ1" s="52"/>
      <c r="OLK1" s="52"/>
      <c r="OLL1" s="52"/>
      <c r="OLM1" s="52"/>
      <c r="OLN1" s="52"/>
      <c r="OLO1" s="52"/>
      <c r="OLP1" s="52"/>
      <c r="OLQ1" s="52"/>
      <c r="OLR1" s="52"/>
      <c r="OLS1" s="52"/>
      <c r="OLT1" s="52"/>
      <c r="OLU1" s="52"/>
      <c r="OLV1" s="52"/>
      <c r="OLW1" s="52"/>
      <c r="OLX1" s="52"/>
      <c r="OLY1" s="52"/>
      <c r="OLZ1" s="52"/>
      <c r="OMA1" s="52"/>
      <c r="OMB1" s="52"/>
      <c r="OMC1" s="52"/>
      <c r="OMD1" s="52"/>
      <c r="OME1" s="52"/>
      <c r="OMF1" s="52"/>
      <c r="OMG1" s="52"/>
      <c r="OMH1" s="52"/>
      <c r="OMI1" s="52"/>
      <c r="OMJ1" s="52"/>
      <c r="OMK1" s="52"/>
      <c r="OML1" s="52"/>
      <c r="OMM1" s="52"/>
      <c r="OMN1" s="52"/>
      <c r="OMO1" s="52"/>
      <c r="OMP1" s="52"/>
      <c r="OMQ1" s="52"/>
      <c r="OMR1" s="52"/>
      <c r="OMS1" s="52"/>
      <c r="OMT1" s="52"/>
      <c r="OMU1" s="52"/>
      <c r="OMV1" s="52"/>
      <c r="OMW1" s="52"/>
      <c r="OMX1" s="52"/>
      <c r="OMY1" s="52"/>
      <c r="OMZ1" s="52"/>
      <c r="ONA1" s="52"/>
      <c r="ONB1" s="52"/>
      <c r="ONC1" s="52"/>
      <c r="OND1" s="52"/>
      <c r="ONE1" s="52"/>
      <c r="ONF1" s="52"/>
      <c r="ONG1" s="52"/>
      <c r="ONH1" s="52"/>
      <c r="ONI1" s="52"/>
      <c r="ONJ1" s="52"/>
      <c r="ONK1" s="52"/>
      <c r="ONL1" s="52"/>
      <c r="ONM1" s="52"/>
      <c r="ONN1" s="52"/>
      <c r="ONO1" s="52"/>
      <c r="ONP1" s="52"/>
      <c r="ONQ1" s="52"/>
      <c r="ONR1" s="52"/>
      <c r="ONS1" s="52"/>
      <c r="ONT1" s="52"/>
      <c r="ONU1" s="52"/>
      <c r="ONV1" s="52"/>
      <c r="ONW1" s="52"/>
      <c r="ONX1" s="52"/>
      <c r="ONY1" s="52"/>
      <c r="ONZ1" s="52"/>
      <c r="OOA1" s="52"/>
      <c r="OOB1" s="52"/>
      <c r="OOC1" s="52"/>
      <c r="OOD1" s="52"/>
      <c r="OOE1" s="52"/>
      <c r="OOF1" s="52"/>
      <c r="OOG1" s="52"/>
      <c r="OOH1" s="52"/>
      <c r="OOI1" s="52"/>
      <c r="OOJ1" s="52"/>
      <c r="OOK1" s="52"/>
      <c r="OOL1" s="52"/>
      <c r="OOM1" s="52"/>
      <c r="OON1" s="52"/>
      <c r="OOO1" s="52"/>
      <c r="OOP1" s="52"/>
      <c r="OOQ1" s="52"/>
      <c r="OOR1" s="52"/>
      <c r="OOS1" s="52"/>
      <c r="OOT1" s="52"/>
      <c r="OOU1" s="52"/>
      <c r="OOV1" s="52"/>
      <c r="OOW1" s="52"/>
      <c r="OOX1" s="52"/>
      <c r="OOY1" s="52"/>
      <c r="OOZ1" s="52"/>
      <c r="OPA1" s="52"/>
      <c r="OPB1" s="52"/>
      <c r="OPC1" s="52"/>
      <c r="OPD1" s="52"/>
      <c r="OPE1" s="52"/>
      <c r="OPF1" s="52"/>
      <c r="OPG1" s="52"/>
      <c r="OPH1" s="52"/>
      <c r="OPI1" s="52"/>
      <c r="OPJ1" s="52"/>
      <c r="OPK1" s="52"/>
      <c r="OPL1" s="52"/>
      <c r="OPM1" s="52"/>
      <c r="OPN1" s="52"/>
      <c r="OPO1" s="52"/>
      <c r="OPP1" s="52"/>
      <c r="OPQ1" s="52"/>
      <c r="OPR1" s="52"/>
      <c r="OPS1" s="52"/>
      <c r="OPT1" s="52"/>
      <c r="OPU1" s="52"/>
      <c r="OPV1" s="52"/>
      <c r="OPW1" s="52"/>
      <c r="OPX1" s="52"/>
      <c r="OPY1" s="52"/>
      <c r="OPZ1" s="52"/>
      <c r="OQA1" s="52"/>
      <c r="OQB1" s="52"/>
      <c r="OQC1" s="52"/>
      <c r="OQD1" s="52"/>
      <c r="OQE1" s="52"/>
      <c r="OQF1" s="52"/>
      <c r="OQG1" s="52"/>
      <c r="OQH1" s="52"/>
      <c r="OQI1" s="52"/>
      <c r="OQJ1" s="52"/>
      <c r="OQK1" s="52"/>
      <c r="OQL1" s="52"/>
      <c r="OQM1" s="52"/>
      <c r="OQN1" s="52"/>
      <c r="OQO1" s="52"/>
      <c r="OQP1" s="52"/>
      <c r="OQQ1" s="52"/>
      <c r="OQR1" s="52"/>
      <c r="OQS1" s="52"/>
      <c r="OQT1" s="52"/>
      <c r="OQU1" s="52"/>
      <c r="OQV1" s="52"/>
      <c r="OQW1" s="52"/>
      <c r="OQX1" s="52"/>
      <c r="OQY1" s="52"/>
      <c r="OQZ1" s="52"/>
      <c r="ORA1" s="52"/>
      <c r="ORB1" s="52"/>
      <c r="ORC1" s="52"/>
      <c r="ORD1" s="52"/>
      <c r="ORE1" s="52"/>
      <c r="ORF1" s="52"/>
      <c r="ORG1" s="52"/>
      <c r="ORH1" s="52"/>
      <c r="ORI1" s="52"/>
      <c r="ORJ1" s="52"/>
      <c r="ORK1" s="52"/>
      <c r="ORL1" s="52"/>
      <c r="ORM1" s="52"/>
      <c r="ORN1" s="52"/>
      <c r="ORO1" s="52"/>
      <c r="ORP1" s="52"/>
      <c r="ORQ1" s="52"/>
      <c r="ORR1" s="52"/>
      <c r="ORS1" s="52"/>
      <c r="ORT1" s="52"/>
      <c r="ORU1" s="52"/>
      <c r="ORV1" s="52"/>
      <c r="ORW1" s="52"/>
      <c r="ORX1" s="52"/>
      <c r="ORY1" s="52"/>
      <c r="ORZ1" s="52"/>
      <c r="OSA1" s="52"/>
      <c r="OSB1" s="52"/>
      <c r="OSC1" s="52"/>
      <c r="OSD1" s="52"/>
      <c r="OSE1" s="52"/>
      <c r="OSF1" s="52"/>
      <c r="OSG1" s="52"/>
      <c r="OSH1" s="52"/>
      <c r="OSI1" s="52"/>
      <c r="OSJ1" s="52"/>
      <c r="OSK1" s="52"/>
      <c r="OSL1" s="52"/>
      <c r="OSM1" s="52"/>
      <c r="OSN1" s="52"/>
      <c r="OSO1" s="52"/>
      <c r="OSP1" s="52"/>
      <c r="OSQ1" s="52"/>
      <c r="OSR1" s="52"/>
      <c r="OSS1" s="52"/>
      <c r="OST1" s="52"/>
      <c r="OSU1" s="52"/>
      <c r="OSV1" s="52"/>
      <c r="OSW1" s="52"/>
      <c r="OSX1" s="52"/>
      <c r="OSY1" s="52"/>
      <c r="OSZ1" s="52"/>
      <c r="OTA1" s="52"/>
      <c r="OTB1" s="52"/>
      <c r="OTC1" s="52"/>
      <c r="OTD1" s="52"/>
      <c r="OTE1" s="52"/>
      <c r="OTF1" s="52"/>
      <c r="OTG1" s="52"/>
      <c r="OTH1" s="52"/>
      <c r="OTI1" s="52"/>
      <c r="OTJ1" s="52"/>
      <c r="OTK1" s="52"/>
      <c r="OTL1" s="52"/>
      <c r="OTM1" s="52"/>
      <c r="OTN1" s="52"/>
      <c r="OTO1" s="52"/>
      <c r="OTP1" s="52"/>
      <c r="OTQ1" s="52"/>
      <c r="OTR1" s="52"/>
      <c r="OTS1" s="52"/>
      <c r="OTT1" s="52"/>
      <c r="OTU1" s="52"/>
      <c r="OTV1" s="52"/>
      <c r="OTW1" s="52"/>
      <c r="OTX1" s="52"/>
      <c r="OTY1" s="52"/>
      <c r="OTZ1" s="52"/>
      <c r="OUA1" s="52"/>
      <c r="OUB1" s="52"/>
      <c r="OUC1" s="52"/>
      <c r="OUD1" s="52"/>
      <c r="OUE1" s="52"/>
      <c r="OUF1" s="52"/>
      <c r="OUG1" s="52"/>
      <c r="OUH1" s="52"/>
      <c r="OUI1" s="52"/>
      <c r="OUJ1" s="52"/>
      <c r="OUK1" s="52"/>
      <c r="OUL1" s="52"/>
      <c r="OUM1" s="52"/>
      <c r="OUN1" s="52"/>
      <c r="OUO1" s="52"/>
      <c r="OUP1" s="52"/>
      <c r="OUQ1" s="52"/>
      <c r="OUR1" s="52"/>
      <c r="OUS1" s="52"/>
      <c r="OUT1" s="52"/>
      <c r="OUU1" s="52"/>
      <c r="OUV1" s="52"/>
      <c r="OUW1" s="52"/>
      <c r="OUX1" s="52"/>
      <c r="OUY1" s="52"/>
      <c r="OUZ1" s="52"/>
      <c r="OVA1" s="52"/>
      <c r="OVB1" s="52"/>
      <c r="OVC1" s="52"/>
      <c r="OVD1" s="52"/>
      <c r="OVE1" s="52"/>
      <c r="OVF1" s="52"/>
      <c r="OVG1" s="52"/>
      <c r="OVH1" s="52"/>
      <c r="OVI1" s="52"/>
      <c r="OVJ1" s="52"/>
      <c r="OVK1" s="52"/>
      <c r="OVL1" s="52"/>
      <c r="OVM1" s="52"/>
      <c r="OVN1" s="52"/>
      <c r="OVO1" s="52"/>
      <c r="OVP1" s="52"/>
      <c r="OVQ1" s="52"/>
      <c r="OVR1" s="52"/>
      <c r="OVS1" s="52"/>
      <c r="OVT1" s="52"/>
      <c r="OVU1" s="52"/>
      <c r="OVV1" s="52"/>
      <c r="OVW1" s="52"/>
      <c r="OVX1" s="52"/>
      <c r="OVY1" s="52"/>
      <c r="OVZ1" s="52"/>
      <c r="OWA1" s="52"/>
      <c r="OWB1" s="52"/>
      <c r="OWC1" s="52"/>
      <c r="OWD1" s="52"/>
      <c r="OWE1" s="52"/>
      <c r="OWF1" s="52"/>
      <c r="OWG1" s="52"/>
      <c r="OWH1" s="52"/>
      <c r="OWI1" s="52"/>
      <c r="OWJ1" s="52"/>
      <c r="OWK1" s="52"/>
      <c r="OWL1" s="52"/>
      <c r="OWM1" s="52"/>
      <c r="OWN1" s="52"/>
      <c r="OWO1" s="52"/>
      <c r="OWP1" s="52"/>
      <c r="OWQ1" s="52"/>
      <c r="OWR1" s="52"/>
      <c r="OWS1" s="52"/>
      <c r="OWT1" s="52"/>
      <c r="OWU1" s="52"/>
      <c r="OWV1" s="52"/>
      <c r="OWW1" s="52"/>
      <c r="OWX1" s="52"/>
      <c r="OWY1" s="52"/>
      <c r="OWZ1" s="52"/>
      <c r="OXA1" s="52"/>
      <c r="OXB1" s="52"/>
      <c r="OXC1" s="52"/>
      <c r="OXD1" s="52"/>
      <c r="OXE1" s="52"/>
      <c r="OXF1" s="52"/>
      <c r="OXG1" s="52"/>
      <c r="OXH1" s="52"/>
      <c r="OXI1" s="52"/>
      <c r="OXJ1" s="52"/>
      <c r="OXK1" s="52"/>
      <c r="OXL1" s="52"/>
      <c r="OXM1" s="52"/>
      <c r="OXN1" s="52"/>
      <c r="OXO1" s="52"/>
      <c r="OXP1" s="52"/>
      <c r="OXQ1" s="52"/>
      <c r="OXR1" s="52"/>
      <c r="OXS1" s="52"/>
      <c r="OXT1" s="52"/>
      <c r="OXU1" s="52"/>
      <c r="OXV1" s="52"/>
      <c r="OXW1" s="52"/>
      <c r="OXX1" s="52"/>
      <c r="OXY1" s="52"/>
      <c r="OXZ1" s="52"/>
      <c r="OYA1" s="52"/>
      <c r="OYB1" s="52"/>
      <c r="OYC1" s="52"/>
      <c r="OYD1" s="52"/>
      <c r="OYE1" s="52"/>
      <c r="OYF1" s="52"/>
      <c r="OYG1" s="52"/>
      <c r="OYH1" s="52"/>
      <c r="OYI1" s="52"/>
      <c r="OYJ1" s="52"/>
      <c r="OYK1" s="52"/>
      <c r="OYL1" s="52"/>
      <c r="OYM1" s="52"/>
      <c r="OYN1" s="52"/>
      <c r="OYO1" s="52"/>
      <c r="OYP1" s="52"/>
      <c r="OYQ1" s="52"/>
      <c r="OYR1" s="52"/>
      <c r="OYS1" s="52"/>
      <c r="OYT1" s="52"/>
      <c r="OYU1" s="52"/>
      <c r="OYV1" s="52"/>
      <c r="OYW1" s="52"/>
      <c r="OYX1" s="52"/>
      <c r="OYY1" s="52"/>
      <c r="OYZ1" s="52"/>
      <c r="OZA1" s="52"/>
      <c r="OZB1" s="52"/>
      <c r="OZC1" s="52"/>
      <c r="OZD1" s="52"/>
      <c r="OZE1" s="52"/>
      <c r="OZF1" s="52"/>
      <c r="OZG1" s="52"/>
      <c r="OZH1" s="52"/>
      <c r="OZI1" s="52"/>
      <c r="OZJ1" s="52"/>
      <c r="OZK1" s="52"/>
      <c r="OZL1" s="52"/>
      <c r="OZM1" s="52"/>
      <c r="OZN1" s="52"/>
      <c r="OZO1" s="52"/>
      <c r="OZP1" s="52"/>
      <c r="OZQ1" s="52"/>
      <c r="OZR1" s="52"/>
      <c r="OZS1" s="52"/>
      <c r="OZT1" s="52"/>
      <c r="OZU1" s="52"/>
      <c r="OZV1" s="52"/>
      <c r="OZW1" s="52"/>
      <c r="OZX1" s="52"/>
      <c r="OZY1" s="52"/>
      <c r="OZZ1" s="52"/>
      <c r="PAA1" s="52"/>
      <c r="PAB1" s="52"/>
      <c r="PAC1" s="52"/>
      <c r="PAD1" s="52"/>
      <c r="PAE1" s="52"/>
      <c r="PAF1" s="52"/>
      <c r="PAG1" s="52"/>
      <c r="PAH1" s="52"/>
      <c r="PAI1" s="52"/>
      <c r="PAJ1" s="52"/>
      <c r="PAK1" s="52"/>
      <c r="PAL1" s="52"/>
      <c r="PAM1" s="52"/>
      <c r="PAN1" s="52"/>
      <c r="PAO1" s="52"/>
      <c r="PAP1" s="52"/>
      <c r="PAQ1" s="52"/>
      <c r="PAR1" s="52"/>
      <c r="PAS1" s="52"/>
      <c r="PAT1" s="52"/>
      <c r="PAU1" s="52"/>
      <c r="PAV1" s="52"/>
      <c r="PAW1" s="52"/>
      <c r="PAX1" s="52"/>
      <c r="PAY1" s="52"/>
      <c r="PAZ1" s="52"/>
      <c r="PBA1" s="52"/>
      <c r="PBB1" s="52"/>
      <c r="PBC1" s="52"/>
      <c r="PBD1" s="52"/>
      <c r="PBE1" s="52"/>
      <c r="PBF1" s="52"/>
      <c r="PBG1" s="52"/>
      <c r="PBH1" s="52"/>
      <c r="PBI1" s="52"/>
      <c r="PBJ1" s="52"/>
      <c r="PBK1" s="52"/>
      <c r="PBL1" s="52"/>
      <c r="PBM1" s="52"/>
      <c r="PBN1" s="52"/>
      <c r="PBO1" s="52"/>
      <c r="PBP1" s="52"/>
      <c r="PBQ1" s="52"/>
      <c r="PBR1" s="52"/>
      <c r="PBS1" s="52"/>
      <c r="PBT1" s="52"/>
      <c r="PBU1" s="52"/>
      <c r="PBV1" s="52"/>
      <c r="PBW1" s="52"/>
      <c r="PBX1" s="52"/>
      <c r="PBY1" s="52"/>
      <c r="PBZ1" s="52"/>
      <c r="PCA1" s="52"/>
      <c r="PCB1" s="52"/>
      <c r="PCC1" s="52"/>
      <c r="PCD1" s="52"/>
      <c r="PCE1" s="52"/>
      <c r="PCF1" s="52"/>
      <c r="PCG1" s="52"/>
      <c r="PCH1" s="52"/>
      <c r="PCI1" s="52"/>
      <c r="PCJ1" s="52"/>
      <c r="PCK1" s="52"/>
      <c r="PCL1" s="52"/>
      <c r="PCM1" s="52"/>
      <c r="PCN1" s="52"/>
      <c r="PCO1" s="52"/>
      <c r="PCP1" s="52"/>
      <c r="PCQ1" s="52"/>
      <c r="PCR1" s="52"/>
      <c r="PCS1" s="52"/>
      <c r="PCT1" s="52"/>
      <c r="PCU1" s="52"/>
      <c r="PCV1" s="52"/>
      <c r="PCW1" s="52"/>
      <c r="PCX1" s="52"/>
      <c r="PCY1" s="52"/>
      <c r="PCZ1" s="52"/>
      <c r="PDA1" s="52"/>
      <c r="PDB1" s="52"/>
      <c r="PDC1" s="52"/>
      <c r="PDD1" s="52"/>
      <c r="PDE1" s="52"/>
      <c r="PDF1" s="52"/>
      <c r="PDG1" s="52"/>
      <c r="PDH1" s="52"/>
      <c r="PDI1" s="52"/>
      <c r="PDJ1" s="52"/>
      <c r="PDK1" s="52"/>
      <c r="PDL1" s="52"/>
      <c r="PDM1" s="52"/>
      <c r="PDN1" s="52"/>
      <c r="PDO1" s="52"/>
      <c r="PDP1" s="52"/>
      <c r="PDQ1" s="52"/>
      <c r="PDR1" s="52"/>
      <c r="PDS1" s="52"/>
      <c r="PDT1" s="52"/>
      <c r="PDU1" s="52"/>
      <c r="PDV1" s="52"/>
      <c r="PDW1" s="52"/>
      <c r="PDX1" s="52"/>
      <c r="PDY1" s="52"/>
      <c r="PDZ1" s="52"/>
      <c r="PEA1" s="52"/>
      <c r="PEB1" s="52"/>
      <c r="PEC1" s="52"/>
      <c r="PED1" s="52"/>
      <c r="PEE1" s="52"/>
      <c r="PEF1" s="52"/>
      <c r="PEG1" s="52"/>
      <c r="PEH1" s="52"/>
      <c r="PEI1" s="52"/>
      <c r="PEJ1" s="52"/>
      <c r="PEK1" s="52"/>
      <c r="PEL1" s="52"/>
      <c r="PEM1" s="52"/>
      <c r="PEN1" s="52"/>
      <c r="PEO1" s="52"/>
      <c r="PEP1" s="52"/>
      <c r="PEQ1" s="52"/>
      <c r="PER1" s="52"/>
      <c r="PES1" s="52"/>
      <c r="PET1" s="52"/>
      <c r="PEU1" s="52"/>
      <c r="PEV1" s="52"/>
      <c r="PEW1" s="52"/>
      <c r="PEX1" s="52"/>
      <c r="PEY1" s="52"/>
      <c r="PEZ1" s="52"/>
      <c r="PFA1" s="52"/>
      <c r="PFB1" s="52"/>
      <c r="PFC1" s="52"/>
      <c r="PFD1" s="52"/>
      <c r="PFE1" s="52"/>
      <c r="PFF1" s="52"/>
      <c r="PFG1" s="52"/>
      <c r="PFH1" s="52"/>
      <c r="PFI1" s="52"/>
      <c r="PFJ1" s="52"/>
      <c r="PFK1" s="52"/>
      <c r="PFL1" s="52"/>
      <c r="PFM1" s="52"/>
      <c r="PFN1" s="52"/>
      <c r="PFO1" s="52"/>
      <c r="PFP1" s="52"/>
      <c r="PFQ1" s="52"/>
      <c r="PFR1" s="52"/>
      <c r="PFS1" s="52"/>
      <c r="PFT1" s="52"/>
      <c r="PFU1" s="52"/>
      <c r="PFV1" s="52"/>
      <c r="PFW1" s="52"/>
      <c r="PFX1" s="52"/>
      <c r="PFY1" s="52"/>
      <c r="PFZ1" s="52"/>
      <c r="PGA1" s="52"/>
      <c r="PGB1" s="52"/>
      <c r="PGC1" s="52"/>
      <c r="PGD1" s="52"/>
      <c r="PGE1" s="52"/>
      <c r="PGF1" s="52"/>
      <c r="PGG1" s="52"/>
      <c r="PGH1" s="52"/>
      <c r="PGI1" s="52"/>
      <c r="PGJ1" s="52"/>
      <c r="PGK1" s="52"/>
      <c r="PGL1" s="52"/>
      <c r="PGM1" s="52"/>
      <c r="PGN1" s="52"/>
      <c r="PGO1" s="52"/>
      <c r="PGP1" s="52"/>
      <c r="PGQ1" s="52"/>
      <c r="PGR1" s="52"/>
      <c r="PGS1" s="52"/>
      <c r="PGT1" s="52"/>
      <c r="PGU1" s="52"/>
      <c r="PGV1" s="52"/>
      <c r="PGW1" s="52"/>
      <c r="PGX1" s="52"/>
      <c r="PGY1" s="52"/>
      <c r="PGZ1" s="52"/>
      <c r="PHA1" s="52"/>
      <c r="PHB1" s="52"/>
      <c r="PHC1" s="52"/>
      <c r="PHD1" s="52"/>
      <c r="PHE1" s="52"/>
      <c r="PHF1" s="52"/>
      <c r="PHG1" s="52"/>
      <c r="PHH1" s="52"/>
      <c r="PHI1" s="52"/>
      <c r="PHJ1" s="52"/>
      <c r="PHK1" s="52"/>
      <c r="PHL1" s="52"/>
      <c r="PHM1" s="52"/>
      <c r="PHN1" s="52"/>
      <c r="PHO1" s="52"/>
      <c r="PHP1" s="52"/>
      <c r="PHQ1" s="52"/>
      <c r="PHR1" s="52"/>
      <c r="PHS1" s="52"/>
      <c r="PHT1" s="52"/>
      <c r="PHU1" s="52"/>
      <c r="PHV1" s="52"/>
      <c r="PHW1" s="52"/>
      <c r="PHX1" s="52"/>
      <c r="PHY1" s="52"/>
      <c r="PHZ1" s="52"/>
      <c r="PIA1" s="52"/>
      <c r="PIB1" s="52"/>
      <c r="PIC1" s="52"/>
      <c r="PID1" s="52"/>
      <c r="PIE1" s="52"/>
      <c r="PIF1" s="52"/>
      <c r="PIG1" s="52"/>
      <c r="PIH1" s="52"/>
      <c r="PII1" s="52"/>
      <c r="PIJ1" s="52"/>
      <c r="PIK1" s="52"/>
      <c r="PIL1" s="52"/>
      <c r="PIM1" s="52"/>
      <c r="PIN1" s="52"/>
      <c r="PIO1" s="52"/>
      <c r="PIP1" s="52"/>
      <c r="PIQ1" s="52"/>
      <c r="PIR1" s="52"/>
      <c r="PIS1" s="52"/>
      <c r="PIT1" s="52"/>
      <c r="PIU1" s="52"/>
      <c r="PIV1" s="52"/>
      <c r="PIW1" s="52"/>
      <c r="PIX1" s="52"/>
      <c r="PIY1" s="52"/>
      <c r="PIZ1" s="52"/>
      <c r="PJA1" s="52"/>
      <c r="PJB1" s="52"/>
      <c r="PJC1" s="52"/>
      <c r="PJD1" s="52"/>
      <c r="PJE1" s="52"/>
      <c r="PJF1" s="52"/>
      <c r="PJG1" s="52"/>
      <c r="PJH1" s="52"/>
      <c r="PJI1" s="52"/>
      <c r="PJJ1" s="52"/>
      <c r="PJK1" s="52"/>
      <c r="PJL1" s="52"/>
      <c r="PJM1" s="52"/>
      <c r="PJN1" s="52"/>
      <c r="PJO1" s="52"/>
      <c r="PJP1" s="52"/>
      <c r="PJQ1" s="52"/>
      <c r="PJR1" s="52"/>
      <c r="PJS1" s="52"/>
      <c r="PJT1" s="52"/>
      <c r="PJU1" s="52"/>
      <c r="PJV1" s="52"/>
      <c r="PJW1" s="52"/>
      <c r="PJX1" s="52"/>
      <c r="PJY1" s="52"/>
      <c r="PJZ1" s="52"/>
      <c r="PKA1" s="52"/>
      <c r="PKB1" s="52"/>
      <c r="PKC1" s="52"/>
      <c r="PKD1" s="52"/>
      <c r="PKE1" s="52"/>
      <c r="PKF1" s="52"/>
      <c r="PKG1" s="52"/>
      <c r="PKH1" s="52"/>
      <c r="PKI1" s="52"/>
      <c r="PKJ1" s="52"/>
      <c r="PKK1" s="52"/>
      <c r="PKL1" s="52"/>
      <c r="PKM1" s="52"/>
      <c r="PKN1" s="52"/>
      <c r="PKO1" s="52"/>
      <c r="PKP1" s="52"/>
      <c r="PKQ1" s="52"/>
      <c r="PKR1" s="52"/>
      <c r="PKS1" s="52"/>
      <c r="PKT1" s="52"/>
      <c r="PKU1" s="52"/>
      <c r="PKV1" s="52"/>
      <c r="PKW1" s="52"/>
      <c r="PKX1" s="52"/>
      <c r="PKY1" s="52"/>
      <c r="PKZ1" s="52"/>
      <c r="PLA1" s="52"/>
      <c r="PLB1" s="52"/>
      <c r="PLC1" s="52"/>
      <c r="PLD1" s="52"/>
      <c r="PLE1" s="52"/>
      <c r="PLF1" s="52"/>
      <c r="PLG1" s="52"/>
      <c r="PLH1" s="52"/>
      <c r="PLI1" s="52"/>
      <c r="PLJ1" s="52"/>
      <c r="PLK1" s="52"/>
      <c r="PLL1" s="52"/>
      <c r="PLM1" s="52"/>
      <c r="PLN1" s="52"/>
      <c r="PLO1" s="52"/>
      <c r="PLP1" s="52"/>
      <c r="PLQ1" s="52"/>
      <c r="PLR1" s="52"/>
      <c r="PLS1" s="52"/>
      <c r="PLT1" s="52"/>
      <c r="PLU1" s="52"/>
      <c r="PLV1" s="52"/>
      <c r="PLW1" s="52"/>
      <c r="PLX1" s="52"/>
      <c r="PLY1" s="52"/>
      <c r="PLZ1" s="52"/>
      <c r="PMA1" s="52"/>
      <c r="PMB1" s="52"/>
      <c r="PMC1" s="52"/>
      <c r="PMD1" s="52"/>
      <c r="PME1" s="52"/>
      <c r="PMF1" s="52"/>
      <c r="PMG1" s="52"/>
      <c r="PMH1" s="52"/>
      <c r="PMI1" s="52"/>
      <c r="PMJ1" s="52"/>
      <c r="PMK1" s="52"/>
      <c r="PML1" s="52"/>
      <c r="PMM1" s="52"/>
      <c r="PMN1" s="52"/>
      <c r="PMO1" s="52"/>
      <c r="PMP1" s="52"/>
      <c r="PMQ1" s="52"/>
      <c r="PMR1" s="52"/>
      <c r="PMS1" s="52"/>
      <c r="PMT1" s="52"/>
      <c r="PMU1" s="52"/>
      <c r="PMV1" s="52"/>
      <c r="PMW1" s="52"/>
      <c r="PMX1" s="52"/>
      <c r="PMY1" s="52"/>
      <c r="PMZ1" s="52"/>
      <c r="PNA1" s="52"/>
      <c r="PNB1" s="52"/>
      <c r="PNC1" s="52"/>
      <c r="PND1" s="52"/>
      <c r="PNE1" s="52"/>
      <c r="PNF1" s="52"/>
      <c r="PNG1" s="52"/>
      <c r="PNH1" s="52"/>
      <c r="PNI1" s="52"/>
      <c r="PNJ1" s="52"/>
      <c r="PNK1" s="52"/>
      <c r="PNL1" s="52"/>
      <c r="PNM1" s="52"/>
      <c r="PNN1" s="52"/>
      <c r="PNO1" s="52"/>
      <c r="PNP1" s="52"/>
      <c r="PNQ1" s="52"/>
      <c r="PNR1" s="52"/>
      <c r="PNS1" s="52"/>
      <c r="PNT1" s="52"/>
      <c r="PNU1" s="52"/>
      <c r="PNV1" s="52"/>
      <c r="PNW1" s="52"/>
      <c r="PNX1" s="52"/>
      <c r="PNY1" s="52"/>
      <c r="PNZ1" s="52"/>
      <c r="POA1" s="52"/>
      <c r="POB1" s="52"/>
      <c r="POC1" s="52"/>
      <c r="POD1" s="52"/>
      <c r="POE1" s="52"/>
      <c r="POF1" s="52"/>
      <c r="POG1" s="52"/>
      <c r="POH1" s="52"/>
      <c r="POI1" s="52"/>
      <c r="POJ1" s="52"/>
      <c r="POK1" s="52"/>
      <c r="POL1" s="52"/>
      <c r="POM1" s="52"/>
      <c r="PON1" s="52"/>
      <c r="POO1" s="52"/>
      <c r="POP1" s="52"/>
      <c r="POQ1" s="52"/>
      <c r="POR1" s="52"/>
      <c r="POS1" s="52"/>
      <c r="POT1" s="52"/>
      <c r="POU1" s="52"/>
      <c r="POV1" s="52"/>
      <c r="POW1" s="52"/>
      <c r="POX1" s="52"/>
      <c r="POY1" s="52"/>
      <c r="POZ1" s="52"/>
      <c r="PPA1" s="52"/>
      <c r="PPB1" s="52"/>
      <c r="PPC1" s="52"/>
      <c r="PPD1" s="52"/>
      <c r="PPE1" s="52"/>
      <c r="PPF1" s="52"/>
      <c r="PPG1" s="52"/>
      <c r="PPH1" s="52"/>
      <c r="PPI1" s="52"/>
      <c r="PPJ1" s="52"/>
      <c r="PPK1" s="52"/>
      <c r="PPL1" s="52"/>
      <c r="PPM1" s="52"/>
      <c r="PPN1" s="52"/>
      <c r="PPO1" s="52"/>
      <c r="PPP1" s="52"/>
      <c r="PPQ1" s="52"/>
      <c r="PPR1" s="52"/>
      <c r="PPS1" s="52"/>
      <c r="PPT1" s="52"/>
      <c r="PPU1" s="52"/>
      <c r="PPV1" s="52"/>
      <c r="PPW1" s="52"/>
      <c r="PPX1" s="52"/>
      <c r="PPY1" s="52"/>
      <c r="PPZ1" s="52"/>
      <c r="PQA1" s="52"/>
      <c r="PQB1" s="52"/>
      <c r="PQC1" s="52"/>
      <c r="PQD1" s="52"/>
      <c r="PQE1" s="52"/>
      <c r="PQF1" s="52"/>
      <c r="PQG1" s="52"/>
      <c r="PQH1" s="52"/>
      <c r="PQI1" s="52"/>
      <c r="PQJ1" s="52"/>
      <c r="PQK1" s="52"/>
      <c r="PQL1" s="52"/>
      <c r="PQM1" s="52"/>
      <c r="PQN1" s="52"/>
      <c r="PQO1" s="52"/>
      <c r="PQP1" s="52"/>
      <c r="PQQ1" s="52"/>
      <c r="PQR1" s="52"/>
      <c r="PQS1" s="52"/>
      <c r="PQT1" s="52"/>
      <c r="PQU1" s="52"/>
      <c r="PQV1" s="52"/>
      <c r="PQW1" s="52"/>
      <c r="PQX1" s="52"/>
      <c r="PQY1" s="52"/>
      <c r="PQZ1" s="52"/>
      <c r="PRA1" s="52"/>
      <c r="PRB1" s="52"/>
      <c r="PRC1" s="52"/>
      <c r="PRD1" s="52"/>
      <c r="PRE1" s="52"/>
      <c r="PRF1" s="52"/>
      <c r="PRG1" s="52"/>
      <c r="PRH1" s="52"/>
      <c r="PRI1" s="52"/>
      <c r="PRJ1" s="52"/>
      <c r="PRK1" s="52"/>
      <c r="PRL1" s="52"/>
      <c r="PRM1" s="52"/>
      <c r="PRN1" s="52"/>
      <c r="PRO1" s="52"/>
      <c r="PRP1" s="52"/>
      <c r="PRQ1" s="52"/>
      <c r="PRR1" s="52"/>
      <c r="PRS1" s="52"/>
      <c r="PRT1" s="52"/>
      <c r="PRU1" s="52"/>
      <c r="PRV1" s="52"/>
      <c r="PRW1" s="52"/>
      <c r="PRX1" s="52"/>
      <c r="PRY1" s="52"/>
      <c r="PRZ1" s="52"/>
      <c r="PSA1" s="52"/>
      <c r="PSB1" s="52"/>
      <c r="PSC1" s="52"/>
      <c r="PSD1" s="52"/>
      <c r="PSE1" s="52"/>
      <c r="PSF1" s="52"/>
      <c r="PSG1" s="52"/>
      <c r="PSH1" s="52"/>
      <c r="PSI1" s="52"/>
      <c r="PSJ1" s="52"/>
      <c r="PSK1" s="52"/>
      <c r="PSL1" s="52"/>
      <c r="PSM1" s="52"/>
      <c r="PSN1" s="52"/>
      <c r="PSO1" s="52"/>
      <c r="PSP1" s="52"/>
      <c r="PSQ1" s="52"/>
      <c r="PSR1" s="52"/>
      <c r="PSS1" s="52"/>
      <c r="PST1" s="52"/>
      <c r="PSU1" s="52"/>
      <c r="PSV1" s="52"/>
      <c r="PSW1" s="52"/>
      <c r="PSX1" s="52"/>
      <c r="PSY1" s="52"/>
      <c r="PSZ1" s="52"/>
      <c r="PTA1" s="52"/>
      <c r="PTB1" s="52"/>
      <c r="PTC1" s="52"/>
      <c r="PTD1" s="52"/>
      <c r="PTE1" s="52"/>
      <c r="PTF1" s="52"/>
      <c r="PTG1" s="52"/>
      <c r="PTH1" s="52"/>
      <c r="PTI1" s="52"/>
      <c r="PTJ1" s="52"/>
      <c r="PTK1" s="52"/>
      <c r="PTL1" s="52"/>
      <c r="PTM1" s="52"/>
      <c r="PTN1" s="52"/>
      <c r="PTO1" s="52"/>
      <c r="PTP1" s="52"/>
      <c r="PTQ1" s="52"/>
      <c r="PTR1" s="52"/>
      <c r="PTS1" s="52"/>
      <c r="PTT1" s="52"/>
      <c r="PTU1" s="52"/>
      <c r="PTV1" s="52"/>
      <c r="PTW1" s="52"/>
      <c r="PTX1" s="52"/>
      <c r="PTY1" s="52"/>
      <c r="PTZ1" s="52"/>
      <c r="PUA1" s="52"/>
      <c r="PUB1" s="52"/>
      <c r="PUC1" s="52"/>
      <c r="PUD1" s="52"/>
      <c r="PUE1" s="52"/>
      <c r="PUF1" s="52"/>
      <c r="PUG1" s="52"/>
      <c r="PUH1" s="52"/>
      <c r="PUI1" s="52"/>
      <c r="PUJ1" s="52"/>
      <c r="PUK1" s="52"/>
      <c r="PUL1" s="52"/>
      <c r="PUM1" s="52"/>
      <c r="PUN1" s="52"/>
      <c r="PUO1" s="52"/>
      <c r="PUP1" s="52"/>
      <c r="PUQ1" s="52"/>
      <c r="PUR1" s="52"/>
      <c r="PUS1" s="52"/>
      <c r="PUT1" s="52"/>
      <c r="PUU1" s="52"/>
      <c r="PUV1" s="52"/>
      <c r="PUW1" s="52"/>
      <c r="PUX1" s="52"/>
      <c r="PUY1" s="52"/>
      <c r="PUZ1" s="52"/>
      <c r="PVA1" s="52"/>
      <c r="PVB1" s="52"/>
      <c r="PVC1" s="52"/>
      <c r="PVD1" s="52"/>
      <c r="PVE1" s="52"/>
      <c r="PVF1" s="52"/>
      <c r="PVG1" s="52"/>
      <c r="PVH1" s="52"/>
      <c r="PVI1" s="52"/>
      <c r="PVJ1" s="52"/>
      <c r="PVK1" s="52"/>
      <c r="PVL1" s="52"/>
      <c r="PVM1" s="52"/>
      <c r="PVN1" s="52"/>
      <c r="PVO1" s="52"/>
      <c r="PVP1" s="52"/>
      <c r="PVQ1" s="52"/>
      <c r="PVR1" s="52"/>
      <c r="PVS1" s="52"/>
      <c r="PVT1" s="52"/>
      <c r="PVU1" s="52"/>
      <c r="PVV1" s="52"/>
      <c r="PVW1" s="52"/>
      <c r="PVX1" s="52"/>
      <c r="PVY1" s="52"/>
      <c r="PVZ1" s="52"/>
      <c r="PWA1" s="52"/>
      <c r="PWB1" s="52"/>
      <c r="PWC1" s="52"/>
      <c r="PWD1" s="52"/>
      <c r="PWE1" s="52"/>
      <c r="PWF1" s="52"/>
      <c r="PWG1" s="52"/>
      <c r="PWH1" s="52"/>
      <c r="PWI1" s="52"/>
      <c r="PWJ1" s="52"/>
      <c r="PWK1" s="52"/>
      <c r="PWL1" s="52"/>
      <c r="PWM1" s="52"/>
      <c r="PWN1" s="52"/>
      <c r="PWO1" s="52"/>
      <c r="PWP1" s="52"/>
      <c r="PWQ1" s="52"/>
      <c r="PWR1" s="52"/>
      <c r="PWS1" s="52"/>
      <c r="PWT1" s="52"/>
      <c r="PWU1" s="52"/>
      <c r="PWV1" s="52"/>
      <c r="PWW1" s="52"/>
      <c r="PWX1" s="52"/>
      <c r="PWY1" s="52"/>
      <c r="PWZ1" s="52"/>
      <c r="PXA1" s="52"/>
      <c r="PXB1" s="52"/>
      <c r="PXC1" s="52"/>
      <c r="PXD1" s="52"/>
      <c r="PXE1" s="52"/>
      <c r="PXF1" s="52"/>
      <c r="PXG1" s="52"/>
      <c r="PXH1" s="52"/>
      <c r="PXI1" s="52"/>
      <c r="PXJ1" s="52"/>
      <c r="PXK1" s="52"/>
      <c r="PXL1" s="52"/>
      <c r="PXM1" s="52"/>
      <c r="PXN1" s="52"/>
      <c r="PXO1" s="52"/>
      <c r="PXP1" s="52"/>
      <c r="PXQ1" s="52"/>
      <c r="PXR1" s="52"/>
      <c r="PXS1" s="52"/>
      <c r="PXT1" s="52"/>
      <c r="PXU1" s="52"/>
      <c r="PXV1" s="52"/>
      <c r="PXW1" s="52"/>
      <c r="PXX1" s="52"/>
      <c r="PXY1" s="52"/>
      <c r="PXZ1" s="52"/>
      <c r="PYA1" s="52"/>
      <c r="PYB1" s="52"/>
      <c r="PYC1" s="52"/>
      <c r="PYD1" s="52"/>
      <c r="PYE1" s="52"/>
      <c r="PYF1" s="52"/>
      <c r="PYG1" s="52"/>
      <c r="PYH1" s="52"/>
      <c r="PYI1" s="52"/>
      <c r="PYJ1" s="52"/>
      <c r="PYK1" s="52"/>
      <c r="PYL1" s="52"/>
      <c r="PYM1" s="52"/>
      <c r="PYN1" s="52"/>
      <c r="PYO1" s="52"/>
      <c r="PYP1" s="52"/>
      <c r="PYQ1" s="52"/>
      <c r="PYR1" s="52"/>
      <c r="PYS1" s="52"/>
      <c r="PYT1" s="52"/>
      <c r="PYU1" s="52"/>
      <c r="PYV1" s="52"/>
      <c r="PYW1" s="52"/>
      <c r="PYX1" s="52"/>
      <c r="PYY1" s="52"/>
      <c r="PYZ1" s="52"/>
      <c r="PZA1" s="52"/>
      <c r="PZB1" s="52"/>
      <c r="PZC1" s="52"/>
      <c r="PZD1" s="52"/>
      <c r="PZE1" s="52"/>
      <c r="PZF1" s="52"/>
      <c r="PZG1" s="52"/>
      <c r="PZH1" s="52"/>
      <c r="PZI1" s="52"/>
      <c r="PZJ1" s="52"/>
      <c r="PZK1" s="52"/>
      <c r="PZL1" s="52"/>
      <c r="PZM1" s="52"/>
      <c r="PZN1" s="52"/>
      <c r="PZO1" s="52"/>
      <c r="PZP1" s="52"/>
      <c r="PZQ1" s="52"/>
      <c r="PZR1" s="52"/>
      <c r="PZS1" s="52"/>
      <c r="PZT1" s="52"/>
      <c r="PZU1" s="52"/>
      <c r="PZV1" s="52"/>
      <c r="PZW1" s="52"/>
      <c r="PZX1" s="52"/>
      <c r="PZY1" s="52"/>
      <c r="PZZ1" s="52"/>
      <c r="QAA1" s="52"/>
      <c r="QAB1" s="52"/>
      <c r="QAC1" s="52"/>
      <c r="QAD1" s="52"/>
      <c r="QAE1" s="52"/>
      <c r="QAF1" s="52"/>
      <c r="QAG1" s="52"/>
      <c r="QAH1" s="52"/>
      <c r="QAI1" s="52"/>
      <c r="QAJ1" s="52"/>
      <c r="QAK1" s="52"/>
      <c r="QAL1" s="52"/>
      <c r="QAM1" s="52"/>
      <c r="QAN1" s="52"/>
      <c r="QAO1" s="52"/>
      <c r="QAP1" s="52"/>
      <c r="QAQ1" s="52"/>
      <c r="QAR1" s="52"/>
      <c r="QAS1" s="52"/>
      <c r="QAT1" s="52"/>
      <c r="QAU1" s="52"/>
      <c r="QAV1" s="52"/>
      <c r="QAW1" s="52"/>
      <c r="QAX1" s="52"/>
      <c r="QAY1" s="52"/>
      <c r="QAZ1" s="52"/>
      <c r="QBA1" s="52"/>
      <c r="QBB1" s="52"/>
      <c r="QBC1" s="52"/>
      <c r="QBD1" s="52"/>
      <c r="QBE1" s="52"/>
      <c r="QBF1" s="52"/>
      <c r="QBG1" s="52"/>
      <c r="QBH1" s="52"/>
      <c r="QBI1" s="52"/>
      <c r="QBJ1" s="52"/>
      <c r="QBK1" s="52"/>
      <c r="QBL1" s="52"/>
      <c r="QBM1" s="52"/>
      <c r="QBN1" s="52"/>
      <c r="QBO1" s="52"/>
      <c r="QBP1" s="52"/>
      <c r="QBQ1" s="52"/>
      <c r="QBR1" s="52"/>
      <c r="QBS1" s="52"/>
      <c r="QBT1" s="52"/>
      <c r="QBU1" s="52"/>
      <c r="QBV1" s="52"/>
      <c r="QBW1" s="52"/>
      <c r="QBX1" s="52"/>
      <c r="QBY1" s="52"/>
      <c r="QBZ1" s="52"/>
      <c r="QCA1" s="52"/>
      <c r="QCB1" s="52"/>
      <c r="QCC1" s="52"/>
      <c r="QCD1" s="52"/>
      <c r="QCE1" s="52"/>
      <c r="QCF1" s="52"/>
      <c r="QCG1" s="52"/>
      <c r="QCH1" s="52"/>
      <c r="QCI1" s="52"/>
      <c r="QCJ1" s="52"/>
      <c r="QCK1" s="52"/>
      <c r="QCL1" s="52"/>
      <c r="QCM1" s="52"/>
      <c r="QCN1" s="52"/>
      <c r="QCO1" s="52"/>
      <c r="QCP1" s="52"/>
      <c r="QCQ1" s="52"/>
      <c r="QCR1" s="52"/>
      <c r="QCS1" s="52"/>
      <c r="QCT1" s="52"/>
      <c r="QCU1" s="52"/>
      <c r="QCV1" s="52"/>
      <c r="QCW1" s="52"/>
      <c r="QCX1" s="52"/>
      <c r="QCY1" s="52"/>
      <c r="QCZ1" s="52"/>
      <c r="QDA1" s="52"/>
      <c r="QDB1" s="52"/>
      <c r="QDC1" s="52"/>
      <c r="QDD1" s="52"/>
      <c r="QDE1" s="52"/>
      <c r="QDF1" s="52"/>
      <c r="QDG1" s="52"/>
      <c r="QDH1" s="52"/>
      <c r="QDI1" s="52"/>
      <c r="QDJ1" s="52"/>
      <c r="QDK1" s="52"/>
      <c r="QDL1" s="52"/>
      <c r="QDM1" s="52"/>
      <c r="QDN1" s="52"/>
      <c r="QDO1" s="52"/>
      <c r="QDP1" s="52"/>
      <c r="QDQ1" s="52"/>
      <c r="QDR1" s="52"/>
      <c r="QDS1" s="52"/>
      <c r="QDT1" s="52"/>
      <c r="QDU1" s="52"/>
      <c r="QDV1" s="52"/>
      <c r="QDW1" s="52"/>
      <c r="QDX1" s="52"/>
      <c r="QDY1" s="52"/>
      <c r="QDZ1" s="52"/>
      <c r="QEA1" s="52"/>
      <c r="QEB1" s="52"/>
      <c r="QEC1" s="52"/>
      <c r="QED1" s="52"/>
      <c r="QEE1" s="52"/>
      <c r="QEF1" s="52"/>
      <c r="QEG1" s="52"/>
      <c r="QEH1" s="52"/>
      <c r="QEI1" s="52"/>
      <c r="QEJ1" s="52"/>
      <c r="QEK1" s="52"/>
      <c r="QEL1" s="52"/>
      <c r="QEM1" s="52"/>
      <c r="QEN1" s="52"/>
      <c r="QEO1" s="52"/>
      <c r="QEP1" s="52"/>
      <c r="QEQ1" s="52"/>
      <c r="QER1" s="52"/>
      <c r="QES1" s="52"/>
      <c r="QET1" s="52"/>
      <c r="QEU1" s="52"/>
      <c r="QEV1" s="52"/>
      <c r="QEW1" s="52"/>
      <c r="QEX1" s="52"/>
      <c r="QEY1" s="52"/>
      <c r="QEZ1" s="52"/>
      <c r="QFA1" s="52"/>
      <c r="QFB1" s="52"/>
      <c r="QFC1" s="52"/>
      <c r="QFD1" s="52"/>
      <c r="QFE1" s="52"/>
      <c r="QFF1" s="52"/>
      <c r="QFG1" s="52"/>
      <c r="QFH1" s="52"/>
      <c r="QFI1" s="52"/>
      <c r="QFJ1" s="52"/>
      <c r="QFK1" s="52"/>
      <c r="QFL1" s="52"/>
      <c r="QFM1" s="52"/>
      <c r="QFN1" s="52"/>
      <c r="QFO1" s="52"/>
      <c r="QFP1" s="52"/>
      <c r="QFQ1" s="52"/>
      <c r="QFR1" s="52"/>
      <c r="QFS1" s="52"/>
      <c r="QFT1" s="52"/>
      <c r="QFU1" s="52"/>
      <c r="QFV1" s="52"/>
      <c r="QFW1" s="52"/>
      <c r="QFX1" s="52"/>
      <c r="QFY1" s="52"/>
      <c r="QFZ1" s="52"/>
      <c r="QGA1" s="52"/>
      <c r="QGB1" s="52"/>
      <c r="QGC1" s="52"/>
      <c r="QGD1" s="52"/>
      <c r="QGE1" s="52"/>
      <c r="QGF1" s="52"/>
      <c r="QGG1" s="52"/>
      <c r="QGH1" s="52"/>
      <c r="QGI1" s="52"/>
      <c r="QGJ1" s="52"/>
      <c r="QGK1" s="52"/>
      <c r="QGL1" s="52"/>
      <c r="QGM1" s="52"/>
      <c r="QGN1" s="52"/>
      <c r="QGO1" s="52"/>
      <c r="QGP1" s="52"/>
      <c r="QGQ1" s="52"/>
      <c r="QGR1" s="52"/>
      <c r="QGS1" s="52"/>
      <c r="QGT1" s="52"/>
      <c r="QGU1" s="52"/>
      <c r="QGV1" s="52"/>
      <c r="QGW1" s="52"/>
      <c r="QGX1" s="52"/>
      <c r="QGY1" s="52"/>
      <c r="QGZ1" s="52"/>
      <c r="QHA1" s="52"/>
      <c r="QHB1" s="52"/>
      <c r="QHC1" s="52"/>
      <c r="QHD1" s="52"/>
      <c r="QHE1" s="52"/>
      <c r="QHF1" s="52"/>
      <c r="QHG1" s="52"/>
      <c r="QHH1" s="52"/>
      <c r="QHI1" s="52"/>
      <c r="QHJ1" s="52"/>
      <c r="QHK1" s="52"/>
      <c r="QHL1" s="52"/>
      <c r="QHM1" s="52"/>
      <c r="QHN1" s="52"/>
      <c r="QHO1" s="52"/>
      <c r="QHP1" s="52"/>
      <c r="QHQ1" s="52"/>
      <c r="QHR1" s="52"/>
      <c r="QHS1" s="52"/>
      <c r="QHT1" s="52"/>
      <c r="QHU1" s="52"/>
      <c r="QHV1" s="52"/>
      <c r="QHW1" s="52"/>
      <c r="QHX1" s="52"/>
      <c r="QHY1" s="52"/>
      <c r="QHZ1" s="52"/>
      <c r="QIA1" s="52"/>
      <c r="QIB1" s="52"/>
      <c r="QIC1" s="52"/>
      <c r="QID1" s="52"/>
      <c r="QIE1" s="52"/>
      <c r="QIF1" s="52"/>
      <c r="QIG1" s="52"/>
      <c r="QIH1" s="52"/>
      <c r="QII1" s="52"/>
      <c r="QIJ1" s="52"/>
      <c r="QIK1" s="52"/>
      <c r="QIL1" s="52"/>
      <c r="QIM1" s="52"/>
      <c r="QIN1" s="52"/>
      <c r="QIO1" s="52"/>
      <c r="QIP1" s="52"/>
      <c r="QIQ1" s="52"/>
      <c r="QIR1" s="52"/>
      <c r="QIS1" s="52"/>
      <c r="QIT1" s="52"/>
      <c r="QIU1" s="52"/>
      <c r="QIV1" s="52"/>
      <c r="QIW1" s="52"/>
      <c r="QIX1" s="52"/>
      <c r="QIY1" s="52"/>
      <c r="QIZ1" s="52"/>
      <c r="QJA1" s="52"/>
      <c r="QJB1" s="52"/>
      <c r="QJC1" s="52"/>
      <c r="QJD1" s="52"/>
      <c r="QJE1" s="52"/>
      <c r="QJF1" s="52"/>
      <c r="QJG1" s="52"/>
      <c r="QJH1" s="52"/>
      <c r="QJI1" s="52"/>
      <c r="QJJ1" s="52"/>
      <c r="QJK1" s="52"/>
      <c r="QJL1" s="52"/>
      <c r="QJM1" s="52"/>
      <c r="QJN1" s="52"/>
      <c r="QJO1" s="52"/>
      <c r="QJP1" s="52"/>
      <c r="QJQ1" s="52"/>
      <c r="QJR1" s="52"/>
      <c r="QJS1" s="52"/>
      <c r="QJT1" s="52"/>
      <c r="QJU1" s="52"/>
      <c r="QJV1" s="52"/>
      <c r="QJW1" s="52"/>
      <c r="QJX1" s="52"/>
      <c r="QJY1" s="52"/>
      <c r="QJZ1" s="52"/>
      <c r="QKA1" s="52"/>
      <c r="QKB1" s="52"/>
      <c r="QKC1" s="52"/>
      <c r="QKD1" s="52"/>
      <c r="QKE1" s="52"/>
      <c r="QKF1" s="52"/>
      <c r="QKG1" s="52"/>
      <c r="QKH1" s="52"/>
      <c r="QKI1" s="52"/>
      <c r="QKJ1" s="52"/>
      <c r="QKK1" s="52"/>
      <c r="QKL1" s="52"/>
      <c r="QKM1" s="52"/>
      <c r="QKN1" s="52"/>
      <c r="QKO1" s="52"/>
      <c r="QKP1" s="52"/>
      <c r="QKQ1" s="52"/>
      <c r="QKR1" s="52"/>
      <c r="QKS1" s="52"/>
      <c r="QKT1" s="52"/>
      <c r="QKU1" s="52"/>
      <c r="QKV1" s="52"/>
      <c r="QKW1" s="52"/>
      <c r="QKX1" s="52"/>
      <c r="QKY1" s="52"/>
      <c r="QKZ1" s="52"/>
      <c r="QLA1" s="52"/>
      <c r="QLB1" s="52"/>
      <c r="QLC1" s="52"/>
      <c r="QLD1" s="52"/>
      <c r="QLE1" s="52"/>
      <c r="QLF1" s="52"/>
      <c r="QLG1" s="52"/>
      <c r="QLH1" s="52"/>
      <c r="QLI1" s="52"/>
      <c r="QLJ1" s="52"/>
      <c r="QLK1" s="52"/>
      <c r="QLL1" s="52"/>
      <c r="QLM1" s="52"/>
      <c r="QLN1" s="52"/>
      <c r="QLO1" s="52"/>
      <c r="QLP1" s="52"/>
      <c r="QLQ1" s="52"/>
      <c r="QLR1" s="52"/>
      <c r="QLS1" s="52"/>
      <c r="QLT1" s="52"/>
      <c r="QLU1" s="52"/>
      <c r="QLV1" s="52"/>
      <c r="QLW1" s="52"/>
      <c r="QLX1" s="52"/>
      <c r="QLY1" s="52"/>
      <c r="QLZ1" s="52"/>
      <c r="QMA1" s="52"/>
      <c r="QMB1" s="52"/>
      <c r="QMC1" s="52"/>
      <c r="QMD1" s="52"/>
      <c r="QME1" s="52"/>
      <c r="QMF1" s="52"/>
      <c r="QMG1" s="52"/>
      <c r="QMH1" s="52"/>
      <c r="QMI1" s="52"/>
      <c r="QMJ1" s="52"/>
      <c r="QMK1" s="52"/>
      <c r="QML1" s="52"/>
      <c r="QMM1" s="52"/>
      <c r="QMN1" s="52"/>
      <c r="QMO1" s="52"/>
      <c r="QMP1" s="52"/>
      <c r="QMQ1" s="52"/>
      <c r="QMR1" s="52"/>
      <c r="QMS1" s="52"/>
      <c r="QMT1" s="52"/>
      <c r="QMU1" s="52"/>
      <c r="QMV1" s="52"/>
      <c r="QMW1" s="52"/>
      <c r="QMX1" s="52"/>
      <c r="QMY1" s="52"/>
      <c r="QMZ1" s="52"/>
      <c r="QNA1" s="52"/>
      <c r="QNB1" s="52"/>
      <c r="QNC1" s="52"/>
      <c r="QND1" s="52"/>
      <c r="QNE1" s="52"/>
      <c r="QNF1" s="52"/>
      <c r="QNG1" s="52"/>
      <c r="QNH1" s="52"/>
      <c r="QNI1" s="52"/>
      <c r="QNJ1" s="52"/>
      <c r="QNK1" s="52"/>
      <c r="QNL1" s="52"/>
      <c r="QNM1" s="52"/>
      <c r="QNN1" s="52"/>
      <c r="QNO1" s="52"/>
      <c r="QNP1" s="52"/>
      <c r="QNQ1" s="52"/>
      <c r="QNR1" s="52"/>
      <c r="QNS1" s="52"/>
      <c r="QNT1" s="52"/>
      <c r="QNU1" s="52"/>
      <c r="QNV1" s="52"/>
      <c r="QNW1" s="52"/>
      <c r="QNX1" s="52"/>
      <c r="QNY1" s="52"/>
      <c r="QNZ1" s="52"/>
      <c r="QOA1" s="52"/>
      <c r="QOB1" s="52"/>
      <c r="QOC1" s="52"/>
      <c r="QOD1" s="52"/>
      <c r="QOE1" s="52"/>
      <c r="QOF1" s="52"/>
      <c r="QOG1" s="52"/>
      <c r="QOH1" s="52"/>
      <c r="QOI1" s="52"/>
      <c r="QOJ1" s="52"/>
      <c r="QOK1" s="52"/>
      <c r="QOL1" s="52"/>
      <c r="QOM1" s="52"/>
      <c r="QON1" s="52"/>
      <c r="QOO1" s="52"/>
      <c r="QOP1" s="52"/>
      <c r="QOQ1" s="52"/>
      <c r="QOR1" s="52"/>
      <c r="QOS1" s="52"/>
      <c r="QOT1" s="52"/>
      <c r="QOU1" s="52"/>
      <c r="QOV1" s="52"/>
      <c r="QOW1" s="52"/>
      <c r="QOX1" s="52"/>
      <c r="QOY1" s="52"/>
      <c r="QOZ1" s="52"/>
      <c r="QPA1" s="52"/>
      <c r="QPB1" s="52"/>
      <c r="QPC1" s="52"/>
      <c r="QPD1" s="52"/>
      <c r="QPE1" s="52"/>
      <c r="QPF1" s="52"/>
      <c r="QPG1" s="52"/>
      <c r="QPH1" s="52"/>
      <c r="QPI1" s="52"/>
      <c r="QPJ1" s="52"/>
      <c r="QPK1" s="52"/>
      <c r="QPL1" s="52"/>
      <c r="QPM1" s="52"/>
      <c r="QPN1" s="52"/>
      <c r="QPO1" s="52"/>
      <c r="QPP1" s="52"/>
      <c r="QPQ1" s="52"/>
      <c r="QPR1" s="52"/>
      <c r="QPS1" s="52"/>
      <c r="QPT1" s="52"/>
      <c r="QPU1" s="52"/>
      <c r="QPV1" s="52"/>
      <c r="QPW1" s="52"/>
      <c r="QPX1" s="52"/>
      <c r="QPY1" s="52"/>
      <c r="QPZ1" s="52"/>
      <c r="QQA1" s="52"/>
      <c r="QQB1" s="52"/>
      <c r="QQC1" s="52"/>
      <c r="QQD1" s="52"/>
      <c r="QQE1" s="52"/>
      <c r="QQF1" s="52"/>
      <c r="QQG1" s="52"/>
      <c r="QQH1" s="52"/>
      <c r="QQI1" s="52"/>
      <c r="QQJ1" s="52"/>
      <c r="QQK1" s="52"/>
      <c r="QQL1" s="52"/>
      <c r="QQM1" s="52"/>
      <c r="QQN1" s="52"/>
      <c r="QQO1" s="52"/>
      <c r="QQP1" s="52"/>
      <c r="QQQ1" s="52"/>
      <c r="QQR1" s="52"/>
      <c r="QQS1" s="52"/>
      <c r="QQT1" s="52"/>
      <c r="QQU1" s="52"/>
      <c r="QQV1" s="52"/>
      <c r="QQW1" s="52"/>
      <c r="QQX1" s="52"/>
      <c r="QQY1" s="52"/>
      <c r="QQZ1" s="52"/>
      <c r="QRA1" s="52"/>
      <c r="QRB1" s="52"/>
      <c r="QRC1" s="52"/>
      <c r="QRD1" s="52"/>
      <c r="QRE1" s="52"/>
      <c r="QRF1" s="52"/>
      <c r="QRG1" s="52"/>
      <c r="QRH1" s="52"/>
      <c r="QRI1" s="52"/>
      <c r="QRJ1" s="52"/>
      <c r="QRK1" s="52"/>
      <c r="QRL1" s="52"/>
      <c r="QRM1" s="52"/>
      <c r="QRN1" s="52"/>
      <c r="QRO1" s="52"/>
      <c r="QRP1" s="52"/>
      <c r="QRQ1" s="52"/>
      <c r="QRR1" s="52"/>
      <c r="QRS1" s="52"/>
      <c r="QRT1" s="52"/>
      <c r="QRU1" s="52"/>
      <c r="QRV1" s="52"/>
      <c r="QRW1" s="52"/>
      <c r="QRX1" s="52"/>
      <c r="QRY1" s="52"/>
      <c r="QRZ1" s="52"/>
      <c r="QSA1" s="52"/>
      <c r="QSB1" s="52"/>
      <c r="QSC1" s="52"/>
      <c r="QSD1" s="52"/>
      <c r="QSE1" s="52"/>
      <c r="QSF1" s="52"/>
      <c r="QSG1" s="52"/>
      <c r="QSH1" s="52"/>
      <c r="QSI1" s="52"/>
      <c r="QSJ1" s="52"/>
      <c r="QSK1" s="52"/>
      <c r="QSL1" s="52"/>
      <c r="QSM1" s="52"/>
      <c r="QSN1" s="52"/>
      <c r="QSO1" s="52"/>
      <c r="QSP1" s="52"/>
      <c r="QSQ1" s="52"/>
      <c r="QSR1" s="52"/>
      <c r="QSS1" s="52"/>
      <c r="QST1" s="52"/>
      <c r="QSU1" s="52"/>
      <c r="QSV1" s="52"/>
      <c r="QSW1" s="52"/>
      <c r="QSX1" s="52"/>
      <c r="QSY1" s="52"/>
      <c r="QSZ1" s="52"/>
      <c r="QTA1" s="52"/>
      <c r="QTB1" s="52"/>
      <c r="QTC1" s="52"/>
      <c r="QTD1" s="52"/>
      <c r="QTE1" s="52"/>
      <c r="QTF1" s="52"/>
      <c r="QTG1" s="52"/>
      <c r="QTH1" s="52"/>
      <c r="QTI1" s="52"/>
      <c r="QTJ1" s="52"/>
      <c r="QTK1" s="52"/>
      <c r="QTL1" s="52"/>
      <c r="QTM1" s="52"/>
      <c r="QTN1" s="52"/>
      <c r="QTO1" s="52"/>
      <c r="QTP1" s="52"/>
      <c r="QTQ1" s="52"/>
      <c r="QTR1" s="52"/>
      <c r="QTS1" s="52"/>
      <c r="QTT1" s="52"/>
      <c r="QTU1" s="52"/>
      <c r="QTV1" s="52"/>
      <c r="QTW1" s="52"/>
      <c r="QTX1" s="52"/>
      <c r="QTY1" s="52"/>
      <c r="QTZ1" s="52"/>
      <c r="QUA1" s="52"/>
      <c r="QUB1" s="52"/>
      <c r="QUC1" s="52"/>
      <c r="QUD1" s="52"/>
      <c r="QUE1" s="52"/>
      <c r="QUF1" s="52"/>
      <c r="QUG1" s="52"/>
      <c r="QUH1" s="52"/>
      <c r="QUI1" s="52"/>
      <c r="QUJ1" s="52"/>
      <c r="QUK1" s="52"/>
      <c r="QUL1" s="52"/>
      <c r="QUM1" s="52"/>
      <c r="QUN1" s="52"/>
      <c r="QUO1" s="52"/>
      <c r="QUP1" s="52"/>
      <c r="QUQ1" s="52"/>
      <c r="QUR1" s="52"/>
      <c r="QUS1" s="52"/>
      <c r="QUT1" s="52"/>
      <c r="QUU1" s="52"/>
      <c r="QUV1" s="52"/>
      <c r="QUW1" s="52"/>
      <c r="QUX1" s="52"/>
      <c r="QUY1" s="52"/>
      <c r="QUZ1" s="52"/>
      <c r="QVA1" s="52"/>
      <c r="QVB1" s="52"/>
      <c r="QVC1" s="52"/>
      <c r="QVD1" s="52"/>
      <c r="QVE1" s="52"/>
      <c r="QVF1" s="52"/>
      <c r="QVG1" s="52"/>
      <c r="QVH1" s="52"/>
      <c r="QVI1" s="52"/>
      <c r="QVJ1" s="52"/>
      <c r="QVK1" s="52"/>
      <c r="QVL1" s="52"/>
      <c r="QVM1" s="52"/>
      <c r="QVN1" s="52"/>
      <c r="QVO1" s="52"/>
      <c r="QVP1" s="52"/>
      <c r="QVQ1" s="52"/>
      <c r="QVR1" s="52"/>
      <c r="QVS1" s="52"/>
      <c r="QVT1" s="52"/>
      <c r="QVU1" s="52"/>
      <c r="QVV1" s="52"/>
      <c r="QVW1" s="52"/>
      <c r="QVX1" s="52"/>
      <c r="QVY1" s="52"/>
      <c r="QVZ1" s="52"/>
      <c r="QWA1" s="52"/>
      <c r="QWB1" s="52"/>
      <c r="QWC1" s="52"/>
      <c r="QWD1" s="52"/>
      <c r="QWE1" s="52"/>
      <c r="QWF1" s="52"/>
      <c r="QWG1" s="52"/>
      <c r="QWH1" s="52"/>
      <c r="QWI1" s="52"/>
      <c r="QWJ1" s="52"/>
      <c r="QWK1" s="52"/>
      <c r="QWL1" s="52"/>
      <c r="QWM1" s="52"/>
      <c r="QWN1" s="52"/>
      <c r="QWO1" s="52"/>
      <c r="QWP1" s="52"/>
      <c r="QWQ1" s="52"/>
      <c r="QWR1" s="52"/>
      <c r="QWS1" s="52"/>
      <c r="QWT1" s="52"/>
      <c r="QWU1" s="52"/>
      <c r="QWV1" s="52"/>
      <c r="QWW1" s="52"/>
      <c r="QWX1" s="52"/>
      <c r="QWY1" s="52"/>
      <c r="QWZ1" s="52"/>
      <c r="QXA1" s="52"/>
      <c r="QXB1" s="52"/>
      <c r="QXC1" s="52"/>
      <c r="QXD1" s="52"/>
      <c r="QXE1" s="52"/>
      <c r="QXF1" s="52"/>
      <c r="QXG1" s="52"/>
      <c r="QXH1" s="52"/>
      <c r="QXI1" s="52"/>
      <c r="QXJ1" s="52"/>
      <c r="QXK1" s="52"/>
      <c r="QXL1" s="52"/>
      <c r="QXM1" s="52"/>
      <c r="QXN1" s="52"/>
      <c r="QXO1" s="52"/>
      <c r="QXP1" s="52"/>
      <c r="QXQ1" s="52"/>
      <c r="QXR1" s="52"/>
      <c r="QXS1" s="52"/>
      <c r="QXT1" s="52"/>
      <c r="QXU1" s="52"/>
      <c r="QXV1" s="52"/>
      <c r="QXW1" s="52"/>
      <c r="QXX1" s="52"/>
      <c r="QXY1" s="52"/>
      <c r="QXZ1" s="52"/>
      <c r="QYA1" s="52"/>
      <c r="QYB1" s="52"/>
      <c r="QYC1" s="52"/>
      <c r="QYD1" s="52"/>
      <c r="QYE1" s="52"/>
      <c r="QYF1" s="52"/>
      <c r="QYG1" s="52"/>
      <c r="QYH1" s="52"/>
      <c r="QYI1" s="52"/>
      <c r="QYJ1" s="52"/>
      <c r="QYK1" s="52"/>
      <c r="QYL1" s="52"/>
      <c r="QYM1" s="52"/>
      <c r="QYN1" s="52"/>
      <c r="QYO1" s="52"/>
      <c r="QYP1" s="52"/>
      <c r="QYQ1" s="52"/>
      <c r="QYR1" s="52"/>
      <c r="QYS1" s="52"/>
      <c r="QYT1" s="52"/>
      <c r="QYU1" s="52"/>
      <c r="QYV1" s="52"/>
      <c r="QYW1" s="52"/>
      <c r="QYX1" s="52"/>
      <c r="QYY1" s="52"/>
      <c r="QYZ1" s="52"/>
      <c r="QZA1" s="52"/>
      <c r="QZB1" s="52"/>
      <c r="QZC1" s="52"/>
      <c r="QZD1" s="52"/>
      <c r="QZE1" s="52"/>
      <c r="QZF1" s="52"/>
      <c r="QZG1" s="52"/>
      <c r="QZH1" s="52"/>
      <c r="QZI1" s="52"/>
      <c r="QZJ1" s="52"/>
      <c r="QZK1" s="52"/>
      <c r="QZL1" s="52"/>
      <c r="QZM1" s="52"/>
      <c r="QZN1" s="52"/>
      <c r="QZO1" s="52"/>
      <c r="QZP1" s="52"/>
      <c r="QZQ1" s="52"/>
      <c r="QZR1" s="52"/>
      <c r="QZS1" s="52"/>
      <c r="QZT1" s="52"/>
      <c r="QZU1" s="52"/>
      <c r="QZV1" s="52"/>
      <c r="QZW1" s="52"/>
      <c r="QZX1" s="52"/>
      <c r="QZY1" s="52"/>
      <c r="QZZ1" s="52"/>
      <c r="RAA1" s="52"/>
      <c r="RAB1" s="52"/>
      <c r="RAC1" s="52"/>
      <c r="RAD1" s="52"/>
      <c r="RAE1" s="52"/>
      <c r="RAF1" s="52"/>
      <c r="RAG1" s="52"/>
      <c r="RAH1" s="52"/>
      <c r="RAI1" s="52"/>
      <c r="RAJ1" s="52"/>
      <c r="RAK1" s="52"/>
      <c r="RAL1" s="52"/>
      <c r="RAM1" s="52"/>
      <c r="RAN1" s="52"/>
      <c r="RAO1" s="52"/>
      <c r="RAP1" s="52"/>
      <c r="RAQ1" s="52"/>
      <c r="RAR1" s="52"/>
      <c r="RAS1" s="52"/>
      <c r="RAT1" s="52"/>
      <c r="RAU1" s="52"/>
      <c r="RAV1" s="52"/>
      <c r="RAW1" s="52"/>
      <c r="RAX1" s="52"/>
      <c r="RAY1" s="52"/>
      <c r="RAZ1" s="52"/>
      <c r="RBA1" s="52"/>
      <c r="RBB1" s="52"/>
      <c r="RBC1" s="52"/>
      <c r="RBD1" s="52"/>
      <c r="RBE1" s="52"/>
      <c r="RBF1" s="52"/>
      <c r="RBG1" s="52"/>
      <c r="RBH1" s="52"/>
      <c r="RBI1" s="52"/>
      <c r="RBJ1" s="52"/>
      <c r="RBK1" s="52"/>
      <c r="RBL1" s="52"/>
      <c r="RBM1" s="52"/>
      <c r="RBN1" s="52"/>
      <c r="RBO1" s="52"/>
      <c r="RBP1" s="52"/>
      <c r="RBQ1" s="52"/>
      <c r="RBR1" s="52"/>
      <c r="RBS1" s="52"/>
      <c r="RBT1" s="52"/>
      <c r="RBU1" s="52"/>
      <c r="RBV1" s="52"/>
      <c r="RBW1" s="52"/>
      <c r="RBX1" s="52"/>
      <c r="RBY1" s="52"/>
      <c r="RBZ1" s="52"/>
      <c r="RCA1" s="52"/>
      <c r="RCB1" s="52"/>
      <c r="RCC1" s="52"/>
      <c r="RCD1" s="52"/>
      <c r="RCE1" s="52"/>
      <c r="RCF1" s="52"/>
      <c r="RCG1" s="52"/>
      <c r="RCH1" s="52"/>
      <c r="RCI1" s="52"/>
      <c r="RCJ1" s="52"/>
      <c r="RCK1" s="52"/>
      <c r="RCL1" s="52"/>
      <c r="RCM1" s="52"/>
      <c r="RCN1" s="52"/>
      <c r="RCO1" s="52"/>
      <c r="RCP1" s="52"/>
      <c r="RCQ1" s="52"/>
      <c r="RCR1" s="52"/>
      <c r="RCS1" s="52"/>
      <c r="RCT1" s="52"/>
      <c r="RCU1" s="52"/>
      <c r="RCV1" s="52"/>
      <c r="RCW1" s="52"/>
      <c r="RCX1" s="52"/>
      <c r="RCY1" s="52"/>
      <c r="RCZ1" s="52"/>
      <c r="RDA1" s="52"/>
      <c r="RDB1" s="52"/>
      <c r="RDC1" s="52"/>
      <c r="RDD1" s="52"/>
      <c r="RDE1" s="52"/>
      <c r="RDF1" s="52"/>
      <c r="RDG1" s="52"/>
      <c r="RDH1" s="52"/>
      <c r="RDI1" s="52"/>
      <c r="RDJ1" s="52"/>
      <c r="RDK1" s="52"/>
      <c r="RDL1" s="52"/>
      <c r="RDM1" s="52"/>
      <c r="RDN1" s="52"/>
      <c r="RDO1" s="52"/>
      <c r="RDP1" s="52"/>
      <c r="RDQ1" s="52"/>
      <c r="RDR1" s="52"/>
      <c r="RDS1" s="52"/>
      <c r="RDT1" s="52"/>
      <c r="RDU1" s="52"/>
      <c r="RDV1" s="52"/>
      <c r="RDW1" s="52"/>
      <c r="RDX1" s="52"/>
      <c r="RDY1" s="52"/>
      <c r="RDZ1" s="52"/>
      <c r="REA1" s="52"/>
      <c r="REB1" s="52"/>
      <c r="REC1" s="52"/>
      <c r="RED1" s="52"/>
      <c r="REE1" s="52"/>
      <c r="REF1" s="52"/>
      <c r="REG1" s="52"/>
      <c r="REH1" s="52"/>
      <c r="REI1" s="52"/>
      <c r="REJ1" s="52"/>
      <c r="REK1" s="52"/>
      <c r="REL1" s="52"/>
      <c r="REM1" s="52"/>
      <c r="REN1" s="52"/>
      <c r="REO1" s="52"/>
      <c r="REP1" s="52"/>
      <c r="REQ1" s="52"/>
      <c r="RER1" s="52"/>
      <c r="RES1" s="52"/>
      <c r="RET1" s="52"/>
      <c r="REU1" s="52"/>
      <c r="REV1" s="52"/>
      <c r="REW1" s="52"/>
      <c r="REX1" s="52"/>
      <c r="REY1" s="52"/>
      <c r="REZ1" s="52"/>
      <c r="RFA1" s="52"/>
      <c r="RFB1" s="52"/>
      <c r="RFC1" s="52"/>
      <c r="RFD1" s="52"/>
      <c r="RFE1" s="52"/>
      <c r="RFF1" s="52"/>
      <c r="RFG1" s="52"/>
      <c r="RFH1" s="52"/>
      <c r="RFI1" s="52"/>
      <c r="RFJ1" s="52"/>
      <c r="RFK1" s="52"/>
      <c r="RFL1" s="52"/>
      <c r="RFM1" s="52"/>
      <c r="RFN1" s="52"/>
      <c r="RFO1" s="52"/>
      <c r="RFP1" s="52"/>
      <c r="RFQ1" s="52"/>
      <c r="RFR1" s="52"/>
      <c r="RFS1" s="52"/>
      <c r="RFT1" s="52"/>
      <c r="RFU1" s="52"/>
      <c r="RFV1" s="52"/>
      <c r="RFW1" s="52"/>
      <c r="RFX1" s="52"/>
      <c r="RFY1" s="52"/>
      <c r="RFZ1" s="52"/>
      <c r="RGA1" s="52"/>
      <c r="RGB1" s="52"/>
      <c r="RGC1" s="52"/>
      <c r="RGD1" s="52"/>
      <c r="RGE1" s="52"/>
      <c r="RGF1" s="52"/>
      <c r="RGG1" s="52"/>
      <c r="RGH1" s="52"/>
      <c r="RGI1" s="52"/>
      <c r="RGJ1" s="52"/>
      <c r="RGK1" s="52"/>
      <c r="RGL1" s="52"/>
      <c r="RGM1" s="52"/>
      <c r="RGN1" s="52"/>
      <c r="RGO1" s="52"/>
      <c r="RGP1" s="52"/>
      <c r="RGQ1" s="52"/>
      <c r="RGR1" s="52"/>
      <c r="RGS1" s="52"/>
      <c r="RGT1" s="52"/>
      <c r="RGU1" s="52"/>
      <c r="RGV1" s="52"/>
      <c r="RGW1" s="52"/>
      <c r="RGX1" s="52"/>
      <c r="RGY1" s="52"/>
      <c r="RGZ1" s="52"/>
      <c r="RHA1" s="52"/>
      <c r="RHB1" s="52"/>
      <c r="RHC1" s="52"/>
      <c r="RHD1" s="52"/>
      <c r="RHE1" s="52"/>
      <c r="RHF1" s="52"/>
      <c r="RHG1" s="52"/>
      <c r="RHH1" s="52"/>
      <c r="RHI1" s="52"/>
      <c r="RHJ1" s="52"/>
      <c r="RHK1" s="52"/>
      <c r="RHL1" s="52"/>
      <c r="RHM1" s="52"/>
      <c r="RHN1" s="52"/>
      <c r="RHO1" s="52"/>
      <c r="RHP1" s="52"/>
      <c r="RHQ1" s="52"/>
      <c r="RHR1" s="52"/>
      <c r="RHS1" s="52"/>
      <c r="RHT1" s="52"/>
      <c r="RHU1" s="52"/>
      <c r="RHV1" s="52"/>
      <c r="RHW1" s="52"/>
      <c r="RHX1" s="52"/>
      <c r="RHY1" s="52"/>
      <c r="RHZ1" s="52"/>
      <c r="RIA1" s="52"/>
      <c r="RIB1" s="52"/>
      <c r="RIC1" s="52"/>
      <c r="RID1" s="52"/>
      <c r="RIE1" s="52"/>
      <c r="RIF1" s="52"/>
      <c r="RIG1" s="52"/>
      <c r="RIH1" s="52"/>
      <c r="RII1" s="52"/>
      <c r="RIJ1" s="52"/>
      <c r="RIK1" s="52"/>
      <c r="RIL1" s="52"/>
      <c r="RIM1" s="52"/>
      <c r="RIN1" s="52"/>
      <c r="RIO1" s="52"/>
      <c r="RIP1" s="52"/>
      <c r="RIQ1" s="52"/>
      <c r="RIR1" s="52"/>
      <c r="RIS1" s="52"/>
      <c r="RIT1" s="52"/>
      <c r="RIU1" s="52"/>
      <c r="RIV1" s="52"/>
      <c r="RIW1" s="52"/>
      <c r="RIX1" s="52"/>
      <c r="RIY1" s="52"/>
      <c r="RIZ1" s="52"/>
      <c r="RJA1" s="52"/>
      <c r="RJB1" s="52"/>
      <c r="RJC1" s="52"/>
      <c r="RJD1" s="52"/>
      <c r="RJE1" s="52"/>
      <c r="RJF1" s="52"/>
      <c r="RJG1" s="52"/>
      <c r="RJH1" s="52"/>
      <c r="RJI1" s="52"/>
      <c r="RJJ1" s="52"/>
      <c r="RJK1" s="52"/>
      <c r="RJL1" s="52"/>
      <c r="RJM1" s="52"/>
      <c r="RJN1" s="52"/>
      <c r="RJO1" s="52"/>
      <c r="RJP1" s="52"/>
      <c r="RJQ1" s="52"/>
      <c r="RJR1" s="52"/>
      <c r="RJS1" s="52"/>
      <c r="RJT1" s="52"/>
      <c r="RJU1" s="52"/>
      <c r="RJV1" s="52"/>
      <c r="RJW1" s="52"/>
      <c r="RJX1" s="52"/>
      <c r="RJY1" s="52"/>
      <c r="RJZ1" s="52"/>
      <c r="RKA1" s="52"/>
      <c r="RKB1" s="52"/>
      <c r="RKC1" s="52"/>
      <c r="RKD1" s="52"/>
      <c r="RKE1" s="52"/>
      <c r="RKF1" s="52"/>
      <c r="RKG1" s="52"/>
      <c r="RKH1" s="52"/>
      <c r="RKI1" s="52"/>
      <c r="RKJ1" s="52"/>
      <c r="RKK1" s="52"/>
      <c r="RKL1" s="52"/>
      <c r="RKM1" s="52"/>
      <c r="RKN1" s="52"/>
      <c r="RKO1" s="52"/>
      <c r="RKP1" s="52"/>
      <c r="RKQ1" s="52"/>
      <c r="RKR1" s="52"/>
      <c r="RKS1" s="52"/>
      <c r="RKT1" s="52"/>
      <c r="RKU1" s="52"/>
      <c r="RKV1" s="52"/>
      <c r="RKW1" s="52"/>
      <c r="RKX1" s="52"/>
      <c r="RKY1" s="52"/>
      <c r="RKZ1" s="52"/>
      <c r="RLA1" s="52"/>
      <c r="RLB1" s="52"/>
      <c r="RLC1" s="52"/>
      <c r="RLD1" s="52"/>
      <c r="RLE1" s="52"/>
      <c r="RLF1" s="52"/>
      <c r="RLG1" s="52"/>
      <c r="RLH1" s="52"/>
      <c r="RLI1" s="52"/>
      <c r="RLJ1" s="52"/>
      <c r="RLK1" s="52"/>
      <c r="RLL1" s="52"/>
      <c r="RLM1" s="52"/>
      <c r="RLN1" s="52"/>
      <c r="RLO1" s="52"/>
      <c r="RLP1" s="52"/>
      <c r="RLQ1" s="52"/>
      <c r="RLR1" s="52"/>
      <c r="RLS1" s="52"/>
      <c r="RLT1" s="52"/>
      <c r="RLU1" s="52"/>
      <c r="RLV1" s="52"/>
      <c r="RLW1" s="52"/>
      <c r="RLX1" s="52"/>
      <c r="RLY1" s="52"/>
      <c r="RLZ1" s="52"/>
      <c r="RMA1" s="52"/>
      <c r="RMB1" s="52"/>
      <c r="RMC1" s="52"/>
      <c r="RMD1" s="52"/>
      <c r="RME1" s="52"/>
      <c r="RMF1" s="52"/>
      <c r="RMG1" s="52"/>
      <c r="RMH1" s="52"/>
      <c r="RMI1" s="52"/>
      <c r="RMJ1" s="52"/>
      <c r="RMK1" s="52"/>
      <c r="RML1" s="52"/>
      <c r="RMM1" s="52"/>
      <c r="RMN1" s="52"/>
      <c r="RMO1" s="52"/>
      <c r="RMP1" s="52"/>
      <c r="RMQ1" s="52"/>
      <c r="RMR1" s="52"/>
      <c r="RMS1" s="52"/>
      <c r="RMT1" s="52"/>
      <c r="RMU1" s="52"/>
      <c r="RMV1" s="52"/>
      <c r="RMW1" s="52"/>
      <c r="RMX1" s="52"/>
      <c r="RMY1" s="52"/>
      <c r="RMZ1" s="52"/>
      <c r="RNA1" s="52"/>
      <c r="RNB1" s="52"/>
      <c r="RNC1" s="52"/>
      <c r="RND1" s="52"/>
      <c r="RNE1" s="52"/>
      <c r="RNF1" s="52"/>
      <c r="RNG1" s="52"/>
      <c r="RNH1" s="52"/>
      <c r="RNI1" s="52"/>
      <c r="RNJ1" s="52"/>
      <c r="RNK1" s="52"/>
      <c r="RNL1" s="52"/>
      <c r="RNM1" s="52"/>
      <c r="RNN1" s="52"/>
      <c r="RNO1" s="52"/>
      <c r="RNP1" s="52"/>
      <c r="RNQ1" s="52"/>
      <c r="RNR1" s="52"/>
      <c r="RNS1" s="52"/>
      <c r="RNT1" s="52"/>
      <c r="RNU1" s="52"/>
      <c r="RNV1" s="52"/>
      <c r="RNW1" s="52"/>
      <c r="RNX1" s="52"/>
      <c r="RNY1" s="52"/>
      <c r="RNZ1" s="52"/>
      <c r="ROA1" s="52"/>
      <c r="ROB1" s="52"/>
      <c r="ROC1" s="52"/>
      <c r="ROD1" s="52"/>
      <c r="ROE1" s="52"/>
      <c r="ROF1" s="52"/>
      <c r="ROG1" s="52"/>
      <c r="ROH1" s="52"/>
      <c r="ROI1" s="52"/>
      <c r="ROJ1" s="52"/>
      <c r="ROK1" s="52"/>
      <c r="ROL1" s="52"/>
      <c r="ROM1" s="52"/>
      <c r="RON1" s="52"/>
      <c r="ROO1" s="52"/>
      <c r="ROP1" s="52"/>
      <c r="ROQ1" s="52"/>
      <c r="ROR1" s="52"/>
      <c r="ROS1" s="52"/>
      <c r="ROT1" s="52"/>
      <c r="ROU1" s="52"/>
      <c r="ROV1" s="52"/>
      <c r="ROW1" s="52"/>
      <c r="ROX1" s="52"/>
      <c r="ROY1" s="52"/>
      <c r="ROZ1" s="52"/>
      <c r="RPA1" s="52"/>
      <c r="RPB1" s="52"/>
      <c r="RPC1" s="52"/>
      <c r="RPD1" s="52"/>
      <c r="RPE1" s="52"/>
      <c r="RPF1" s="52"/>
      <c r="RPG1" s="52"/>
      <c r="RPH1" s="52"/>
      <c r="RPI1" s="52"/>
      <c r="RPJ1" s="52"/>
      <c r="RPK1" s="52"/>
      <c r="RPL1" s="52"/>
      <c r="RPM1" s="52"/>
      <c r="RPN1" s="52"/>
      <c r="RPO1" s="52"/>
      <c r="RPP1" s="52"/>
      <c r="RPQ1" s="52"/>
      <c r="RPR1" s="52"/>
      <c r="RPS1" s="52"/>
      <c r="RPT1" s="52"/>
      <c r="RPU1" s="52"/>
      <c r="RPV1" s="52"/>
      <c r="RPW1" s="52"/>
      <c r="RPX1" s="52"/>
      <c r="RPY1" s="52"/>
      <c r="RPZ1" s="52"/>
      <c r="RQA1" s="52"/>
      <c r="RQB1" s="52"/>
      <c r="RQC1" s="52"/>
      <c r="RQD1" s="52"/>
      <c r="RQE1" s="52"/>
      <c r="RQF1" s="52"/>
      <c r="RQG1" s="52"/>
      <c r="RQH1" s="52"/>
      <c r="RQI1" s="52"/>
      <c r="RQJ1" s="52"/>
      <c r="RQK1" s="52"/>
      <c r="RQL1" s="52"/>
      <c r="RQM1" s="52"/>
      <c r="RQN1" s="52"/>
      <c r="RQO1" s="52"/>
      <c r="RQP1" s="52"/>
      <c r="RQQ1" s="52"/>
      <c r="RQR1" s="52"/>
      <c r="RQS1" s="52"/>
      <c r="RQT1" s="52"/>
      <c r="RQU1" s="52"/>
      <c r="RQV1" s="52"/>
      <c r="RQW1" s="52"/>
      <c r="RQX1" s="52"/>
      <c r="RQY1" s="52"/>
      <c r="RQZ1" s="52"/>
      <c r="RRA1" s="52"/>
      <c r="RRB1" s="52"/>
      <c r="RRC1" s="52"/>
      <c r="RRD1" s="52"/>
      <c r="RRE1" s="52"/>
      <c r="RRF1" s="52"/>
      <c r="RRG1" s="52"/>
      <c r="RRH1" s="52"/>
      <c r="RRI1" s="52"/>
      <c r="RRJ1" s="52"/>
      <c r="RRK1" s="52"/>
      <c r="RRL1" s="52"/>
      <c r="RRM1" s="52"/>
      <c r="RRN1" s="52"/>
      <c r="RRO1" s="52"/>
      <c r="RRP1" s="52"/>
      <c r="RRQ1" s="52"/>
      <c r="RRR1" s="52"/>
      <c r="RRS1" s="52"/>
      <c r="RRT1" s="52"/>
      <c r="RRU1" s="52"/>
      <c r="RRV1" s="52"/>
      <c r="RRW1" s="52"/>
      <c r="RRX1" s="52"/>
      <c r="RRY1" s="52"/>
      <c r="RRZ1" s="52"/>
      <c r="RSA1" s="52"/>
      <c r="RSB1" s="52"/>
      <c r="RSC1" s="52"/>
      <c r="RSD1" s="52"/>
      <c r="RSE1" s="52"/>
      <c r="RSF1" s="52"/>
      <c r="RSG1" s="52"/>
      <c r="RSH1" s="52"/>
      <c r="RSI1" s="52"/>
      <c r="RSJ1" s="52"/>
      <c r="RSK1" s="52"/>
      <c r="RSL1" s="52"/>
      <c r="RSM1" s="52"/>
      <c r="RSN1" s="52"/>
      <c r="RSO1" s="52"/>
      <c r="RSP1" s="52"/>
      <c r="RSQ1" s="52"/>
      <c r="RSR1" s="52"/>
      <c r="RSS1" s="52"/>
      <c r="RST1" s="52"/>
      <c r="RSU1" s="52"/>
      <c r="RSV1" s="52"/>
      <c r="RSW1" s="52"/>
      <c r="RSX1" s="52"/>
      <c r="RSY1" s="52"/>
      <c r="RSZ1" s="52"/>
      <c r="RTA1" s="52"/>
      <c r="RTB1" s="52"/>
      <c r="RTC1" s="52"/>
      <c r="RTD1" s="52"/>
      <c r="RTE1" s="52"/>
      <c r="RTF1" s="52"/>
      <c r="RTG1" s="52"/>
      <c r="RTH1" s="52"/>
      <c r="RTI1" s="52"/>
      <c r="RTJ1" s="52"/>
      <c r="RTK1" s="52"/>
      <c r="RTL1" s="52"/>
      <c r="RTM1" s="52"/>
      <c r="RTN1" s="52"/>
      <c r="RTO1" s="52"/>
      <c r="RTP1" s="52"/>
      <c r="RTQ1" s="52"/>
      <c r="RTR1" s="52"/>
      <c r="RTS1" s="52"/>
      <c r="RTT1" s="52"/>
      <c r="RTU1" s="52"/>
      <c r="RTV1" s="52"/>
      <c r="RTW1" s="52"/>
      <c r="RTX1" s="52"/>
      <c r="RTY1" s="52"/>
      <c r="RTZ1" s="52"/>
      <c r="RUA1" s="52"/>
      <c r="RUB1" s="52"/>
      <c r="RUC1" s="52"/>
      <c r="RUD1" s="52"/>
      <c r="RUE1" s="52"/>
      <c r="RUF1" s="52"/>
      <c r="RUG1" s="52"/>
      <c r="RUH1" s="52"/>
      <c r="RUI1" s="52"/>
      <c r="RUJ1" s="52"/>
      <c r="RUK1" s="52"/>
      <c r="RUL1" s="52"/>
      <c r="RUM1" s="52"/>
      <c r="RUN1" s="52"/>
      <c r="RUO1" s="52"/>
      <c r="RUP1" s="52"/>
      <c r="RUQ1" s="52"/>
      <c r="RUR1" s="52"/>
      <c r="RUS1" s="52"/>
      <c r="RUT1" s="52"/>
      <c r="RUU1" s="52"/>
      <c r="RUV1" s="52"/>
      <c r="RUW1" s="52"/>
      <c r="RUX1" s="52"/>
      <c r="RUY1" s="52"/>
      <c r="RUZ1" s="52"/>
      <c r="RVA1" s="52"/>
      <c r="RVB1" s="52"/>
      <c r="RVC1" s="52"/>
      <c r="RVD1" s="52"/>
      <c r="RVE1" s="52"/>
      <c r="RVF1" s="52"/>
      <c r="RVG1" s="52"/>
      <c r="RVH1" s="52"/>
      <c r="RVI1" s="52"/>
      <c r="RVJ1" s="52"/>
      <c r="RVK1" s="52"/>
      <c r="RVL1" s="52"/>
      <c r="RVM1" s="52"/>
      <c r="RVN1" s="52"/>
      <c r="RVO1" s="52"/>
      <c r="RVP1" s="52"/>
      <c r="RVQ1" s="52"/>
      <c r="RVR1" s="52"/>
      <c r="RVS1" s="52"/>
      <c r="RVT1" s="52"/>
      <c r="RVU1" s="52"/>
      <c r="RVV1" s="52"/>
      <c r="RVW1" s="52"/>
      <c r="RVX1" s="52"/>
      <c r="RVY1" s="52"/>
      <c r="RVZ1" s="52"/>
      <c r="RWA1" s="52"/>
      <c r="RWB1" s="52"/>
      <c r="RWC1" s="52"/>
      <c r="RWD1" s="52"/>
      <c r="RWE1" s="52"/>
      <c r="RWF1" s="52"/>
      <c r="RWG1" s="52"/>
      <c r="RWH1" s="52"/>
      <c r="RWI1" s="52"/>
      <c r="RWJ1" s="52"/>
      <c r="RWK1" s="52"/>
      <c r="RWL1" s="52"/>
      <c r="RWM1" s="52"/>
      <c r="RWN1" s="52"/>
      <c r="RWO1" s="52"/>
      <c r="RWP1" s="52"/>
      <c r="RWQ1" s="52"/>
      <c r="RWR1" s="52"/>
      <c r="RWS1" s="52"/>
      <c r="RWT1" s="52"/>
      <c r="RWU1" s="52"/>
      <c r="RWV1" s="52"/>
      <c r="RWW1" s="52"/>
      <c r="RWX1" s="52"/>
      <c r="RWY1" s="52"/>
      <c r="RWZ1" s="52"/>
      <c r="RXA1" s="52"/>
      <c r="RXB1" s="52"/>
      <c r="RXC1" s="52"/>
      <c r="RXD1" s="52"/>
      <c r="RXE1" s="52"/>
      <c r="RXF1" s="52"/>
      <c r="RXG1" s="52"/>
      <c r="RXH1" s="52"/>
      <c r="RXI1" s="52"/>
      <c r="RXJ1" s="52"/>
      <c r="RXK1" s="52"/>
      <c r="RXL1" s="52"/>
      <c r="RXM1" s="52"/>
      <c r="RXN1" s="52"/>
      <c r="RXO1" s="52"/>
      <c r="RXP1" s="52"/>
      <c r="RXQ1" s="52"/>
      <c r="RXR1" s="52"/>
      <c r="RXS1" s="52"/>
      <c r="RXT1" s="52"/>
      <c r="RXU1" s="52"/>
      <c r="RXV1" s="52"/>
      <c r="RXW1" s="52"/>
      <c r="RXX1" s="52"/>
      <c r="RXY1" s="52"/>
      <c r="RXZ1" s="52"/>
      <c r="RYA1" s="52"/>
      <c r="RYB1" s="52"/>
      <c r="RYC1" s="52"/>
      <c r="RYD1" s="52"/>
      <c r="RYE1" s="52"/>
      <c r="RYF1" s="52"/>
      <c r="RYG1" s="52"/>
      <c r="RYH1" s="52"/>
      <c r="RYI1" s="52"/>
      <c r="RYJ1" s="52"/>
      <c r="RYK1" s="52"/>
      <c r="RYL1" s="52"/>
      <c r="RYM1" s="52"/>
      <c r="RYN1" s="52"/>
      <c r="RYO1" s="52"/>
      <c r="RYP1" s="52"/>
      <c r="RYQ1" s="52"/>
      <c r="RYR1" s="52"/>
      <c r="RYS1" s="52"/>
      <c r="RYT1" s="52"/>
      <c r="RYU1" s="52"/>
      <c r="RYV1" s="52"/>
      <c r="RYW1" s="52"/>
      <c r="RYX1" s="52"/>
      <c r="RYY1" s="52"/>
      <c r="RYZ1" s="52"/>
      <c r="RZA1" s="52"/>
      <c r="RZB1" s="52"/>
      <c r="RZC1" s="52"/>
      <c r="RZD1" s="52"/>
      <c r="RZE1" s="52"/>
      <c r="RZF1" s="52"/>
      <c r="RZG1" s="52"/>
      <c r="RZH1" s="52"/>
      <c r="RZI1" s="52"/>
      <c r="RZJ1" s="52"/>
      <c r="RZK1" s="52"/>
      <c r="RZL1" s="52"/>
      <c r="RZM1" s="52"/>
      <c r="RZN1" s="52"/>
      <c r="RZO1" s="52"/>
      <c r="RZP1" s="52"/>
      <c r="RZQ1" s="52"/>
      <c r="RZR1" s="52"/>
      <c r="RZS1" s="52"/>
      <c r="RZT1" s="52"/>
      <c r="RZU1" s="52"/>
      <c r="RZV1" s="52"/>
      <c r="RZW1" s="52"/>
      <c r="RZX1" s="52"/>
      <c r="RZY1" s="52"/>
      <c r="RZZ1" s="52"/>
      <c r="SAA1" s="52"/>
      <c r="SAB1" s="52"/>
      <c r="SAC1" s="52"/>
      <c r="SAD1" s="52"/>
      <c r="SAE1" s="52"/>
      <c r="SAF1" s="52"/>
      <c r="SAG1" s="52"/>
      <c r="SAH1" s="52"/>
      <c r="SAI1" s="52"/>
      <c r="SAJ1" s="52"/>
      <c r="SAK1" s="52"/>
      <c r="SAL1" s="52"/>
      <c r="SAM1" s="52"/>
      <c r="SAN1" s="52"/>
      <c r="SAO1" s="52"/>
      <c r="SAP1" s="52"/>
      <c r="SAQ1" s="52"/>
      <c r="SAR1" s="52"/>
      <c r="SAS1" s="52"/>
      <c r="SAT1" s="52"/>
      <c r="SAU1" s="52"/>
      <c r="SAV1" s="52"/>
      <c r="SAW1" s="52"/>
      <c r="SAX1" s="52"/>
      <c r="SAY1" s="52"/>
      <c r="SAZ1" s="52"/>
      <c r="SBA1" s="52"/>
      <c r="SBB1" s="52"/>
      <c r="SBC1" s="52"/>
      <c r="SBD1" s="52"/>
      <c r="SBE1" s="52"/>
      <c r="SBF1" s="52"/>
      <c r="SBG1" s="52"/>
      <c r="SBH1" s="52"/>
      <c r="SBI1" s="52"/>
      <c r="SBJ1" s="52"/>
      <c r="SBK1" s="52"/>
      <c r="SBL1" s="52"/>
      <c r="SBM1" s="52"/>
      <c r="SBN1" s="52"/>
      <c r="SBO1" s="52"/>
      <c r="SBP1" s="52"/>
      <c r="SBQ1" s="52"/>
      <c r="SBR1" s="52"/>
      <c r="SBS1" s="52"/>
      <c r="SBT1" s="52"/>
      <c r="SBU1" s="52"/>
      <c r="SBV1" s="52"/>
      <c r="SBW1" s="52"/>
      <c r="SBX1" s="52"/>
      <c r="SBY1" s="52"/>
      <c r="SBZ1" s="52"/>
      <c r="SCA1" s="52"/>
      <c r="SCB1" s="52"/>
      <c r="SCC1" s="52"/>
      <c r="SCD1" s="52"/>
      <c r="SCE1" s="52"/>
      <c r="SCF1" s="52"/>
      <c r="SCG1" s="52"/>
      <c r="SCH1" s="52"/>
      <c r="SCI1" s="52"/>
      <c r="SCJ1" s="52"/>
      <c r="SCK1" s="52"/>
      <c r="SCL1" s="52"/>
      <c r="SCM1" s="52"/>
      <c r="SCN1" s="52"/>
      <c r="SCO1" s="52"/>
      <c r="SCP1" s="52"/>
      <c r="SCQ1" s="52"/>
      <c r="SCR1" s="52"/>
      <c r="SCS1" s="52"/>
      <c r="SCT1" s="52"/>
      <c r="SCU1" s="52"/>
      <c r="SCV1" s="52"/>
      <c r="SCW1" s="52"/>
      <c r="SCX1" s="52"/>
      <c r="SCY1" s="52"/>
      <c r="SCZ1" s="52"/>
      <c r="SDA1" s="52"/>
      <c r="SDB1" s="52"/>
      <c r="SDC1" s="52"/>
      <c r="SDD1" s="52"/>
      <c r="SDE1" s="52"/>
      <c r="SDF1" s="52"/>
      <c r="SDG1" s="52"/>
      <c r="SDH1" s="52"/>
      <c r="SDI1" s="52"/>
      <c r="SDJ1" s="52"/>
      <c r="SDK1" s="52"/>
      <c r="SDL1" s="52"/>
      <c r="SDM1" s="52"/>
      <c r="SDN1" s="52"/>
      <c r="SDO1" s="52"/>
      <c r="SDP1" s="52"/>
      <c r="SDQ1" s="52"/>
      <c r="SDR1" s="52"/>
      <c r="SDS1" s="52"/>
      <c r="SDT1" s="52"/>
      <c r="SDU1" s="52"/>
      <c r="SDV1" s="52"/>
      <c r="SDW1" s="52"/>
      <c r="SDX1" s="52"/>
      <c r="SDY1" s="52"/>
      <c r="SDZ1" s="52"/>
      <c r="SEA1" s="52"/>
      <c r="SEB1" s="52"/>
      <c r="SEC1" s="52"/>
      <c r="SED1" s="52"/>
      <c r="SEE1" s="52"/>
      <c r="SEF1" s="52"/>
      <c r="SEG1" s="52"/>
      <c r="SEH1" s="52"/>
      <c r="SEI1" s="52"/>
      <c r="SEJ1" s="52"/>
      <c r="SEK1" s="52"/>
      <c r="SEL1" s="52"/>
      <c r="SEM1" s="52"/>
      <c r="SEN1" s="52"/>
      <c r="SEO1" s="52"/>
      <c r="SEP1" s="52"/>
      <c r="SEQ1" s="52"/>
      <c r="SER1" s="52"/>
      <c r="SES1" s="52"/>
      <c r="SET1" s="52"/>
      <c r="SEU1" s="52"/>
      <c r="SEV1" s="52"/>
      <c r="SEW1" s="52"/>
      <c r="SEX1" s="52"/>
      <c r="SEY1" s="52"/>
      <c r="SEZ1" s="52"/>
      <c r="SFA1" s="52"/>
      <c r="SFB1" s="52"/>
      <c r="SFC1" s="52"/>
      <c r="SFD1" s="52"/>
      <c r="SFE1" s="52"/>
      <c r="SFF1" s="52"/>
      <c r="SFG1" s="52"/>
      <c r="SFH1" s="52"/>
      <c r="SFI1" s="52"/>
      <c r="SFJ1" s="52"/>
      <c r="SFK1" s="52"/>
      <c r="SFL1" s="52"/>
      <c r="SFM1" s="52"/>
      <c r="SFN1" s="52"/>
      <c r="SFO1" s="52"/>
      <c r="SFP1" s="52"/>
      <c r="SFQ1" s="52"/>
      <c r="SFR1" s="52"/>
      <c r="SFS1" s="52"/>
      <c r="SFT1" s="52"/>
      <c r="SFU1" s="52"/>
      <c r="SFV1" s="52"/>
      <c r="SFW1" s="52"/>
      <c r="SFX1" s="52"/>
      <c r="SFY1" s="52"/>
      <c r="SFZ1" s="52"/>
      <c r="SGA1" s="52"/>
      <c r="SGB1" s="52"/>
      <c r="SGC1" s="52"/>
      <c r="SGD1" s="52"/>
      <c r="SGE1" s="52"/>
      <c r="SGF1" s="52"/>
      <c r="SGG1" s="52"/>
      <c r="SGH1" s="52"/>
      <c r="SGI1" s="52"/>
      <c r="SGJ1" s="52"/>
      <c r="SGK1" s="52"/>
      <c r="SGL1" s="52"/>
      <c r="SGM1" s="52"/>
      <c r="SGN1" s="52"/>
      <c r="SGO1" s="52"/>
      <c r="SGP1" s="52"/>
      <c r="SGQ1" s="52"/>
      <c r="SGR1" s="52"/>
      <c r="SGS1" s="52"/>
      <c r="SGT1" s="52"/>
      <c r="SGU1" s="52"/>
      <c r="SGV1" s="52"/>
      <c r="SGW1" s="52"/>
      <c r="SGX1" s="52"/>
      <c r="SGY1" s="52"/>
      <c r="SGZ1" s="52"/>
      <c r="SHA1" s="52"/>
      <c r="SHB1" s="52"/>
      <c r="SHC1" s="52"/>
      <c r="SHD1" s="52"/>
      <c r="SHE1" s="52"/>
      <c r="SHF1" s="52"/>
      <c r="SHG1" s="52"/>
      <c r="SHH1" s="52"/>
      <c r="SHI1" s="52"/>
      <c r="SHJ1" s="52"/>
      <c r="SHK1" s="52"/>
      <c r="SHL1" s="52"/>
      <c r="SHM1" s="52"/>
      <c r="SHN1" s="52"/>
      <c r="SHO1" s="52"/>
      <c r="SHP1" s="52"/>
      <c r="SHQ1" s="52"/>
      <c r="SHR1" s="52"/>
      <c r="SHS1" s="52"/>
      <c r="SHT1" s="52"/>
      <c r="SHU1" s="52"/>
      <c r="SHV1" s="52"/>
      <c r="SHW1" s="52"/>
      <c r="SHX1" s="52"/>
      <c r="SHY1" s="52"/>
      <c r="SHZ1" s="52"/>
      <c r="SIA1" s="52"/>
      <c r="SIB1" s="52"/>
      <c r="SIC1" s="52"/>
      <c r="SID1" s="52"/>
      <c r="SIE1" s="52"/>
      <c r="SIF1" s="52"/>
      <c r="SIG1" s="52"/>
      <c r="SIH1" s="52"/>
      <c r="SII1" s="52"/>
      <c r="SIJ1" s="52"/>
      <c r="SIK1" s="52"/>
      <c r="SIL1" s="52"/>
      <c r="SIM1" s="52"/>
      <c r="SIN1" s="52"/>
      <c r="SIO1" s="52"/>
      <c r="SIP1" s="52"/>
      <c r="SIQ1" s="52"/>
      <c r="SIR1" s="52"/>
      <c r="SIS1" s="52"/>
      <c r="SIT1" s="52"/>
      <c r="SIU1" s="52"/>
      <c r="SIV1" s="52"/>
      <c r="SIW1" s="52"/>
      <c r="SIX1" s="52"/>
      <c r="SIY1" s="52"/>
      <c r="SIZ1" s="52"/>
      <c r="SJA1" s="52"/>
      <c r="SJB1" s="52"/>
      <c r="SJC1" s="52"/>
      <c r="SJD1" s="52"/>
      <c r="SJE1" s="52"/>
      <c r="SJF1" s="52"/>
      <c r="SJG1" s="52"/>
      <c r="SJH1" s="52"/>
      <c r="SJI1" s="52"/>
      <c r="SJJ1" s="52"/>
      <c r="SJK1" s="52"/>
      <c r="SJL1" s="52"/>
      <c r="SJM1" s="52"/>
      <c r="SJN1" s="52"/>
      <c r="SJO1" s="52"/>
      <c r="SJP1" s="52"/>
      <c r="SJQ1" s="52"/>
      <c r="SJR1" s="52"/>
      <c r="SJS1" s="52"/>
      <c r="SJT1" s="52"/>
      <c r="SJU1" s="52"/>
      <c r="SJV1" s="52"/>
      <c r="SJW1" s="52"/>
      <c r="SJX1" s="52"/>
      <c r="SJY1" s="52"/>
      <c r="SJZ1" s="52"/>
      <c r="SKA1" s="52"/>
      <c r="SKB1" s="52"/>
      <c r="SKC1" s="52"/>
      <c r="SKD1" s="52"/>
      <c r="SKE1" s="52"/>
      <c r="SKF1" s="52"/>
      <c r="SKG1" s="52"/>
      <c r="SKH1" s="52"/>
      <c r="SKI1" s="52"/>
      <c r="SKJ1" s="52"/>
      <c r="SKK1" s="52"/>
      <c r="SKL1" s="52"/>
      <c r="SKM1" s="52"/>
      <c r="SKN1" s="52"/>
      <c r="SKO1" s="52"/>
      <c r="SKP1" s="52"/>
      <c r="SKQ1" s="52"/>
      <c r="SKR1" s="52"/>
      <c r="SKS1" s="52"/>
      <c r="SKT1" s="52"/>
      <c r="SKU1" s="52"/>
      <c r="SKV1" s="52"/>
      <c r="SKW1" s="52"/>
      <c r="SKX1" s="52"/>
      <c r="SKY1" s="52"/>
      <c r="SKZ1" s="52"/>
      <c r="SLA1" s="52"/>
      <c r="SLB1" s="52"/>
      <c r="SLC1" s="52"/>
      <c r="SLD1" s="52"/>
      <c r="SLE1" s="52"/>
      <c r="SLF1" s="52"/>
      <c r="SLG1" s="52"/>
      <c r="SLH1" s="52"/>
      <c r="SLI1" s="52"/>
      <c r="SLJ1" s="52"/>
      <c r="SLK1" s="52"/>
      <c r="SLL1" s="52"/>
      <c r="SLM1" s="52"/>
      <c r="SLN1" s="52"/>
      <c r="SLO1" s="52"/>
      <c r="SLP1" s="52"/>
      <c r="SLQ1" s="52"/>
      <c r="SLR1" s="52"/>
      <c r="SLS1" s="52"/>
      <c r="SLT1" s="52"/>
      <c r="SLU1" s="52"/>
      <c r="SLV1" s="52"/>
      <c r="SLW1" s="52"/>
      <c r="SLX1" s="52"/>
      <c r="SLY1" s="52"/>
      <c r="SLZ1" s="52"/>
      <c r="SMA1" s="52"/>
      <c r="SMB1" s="52"/>
      <c r="SMC1" s="52"/>
      <c r="SMD1" s="52"/>
      <c r="SME1" s="52"/>
      <c r="SMF1" s="52"/>
      <c r="SMG1" s="52"/>
      <c r="SMH1" s="52"/>
      <c r="SMI1" s="52"/>
      <c r="SMJ1" s="52"/>
      <c r="SMK1" s="52"/>
      <c r="SML1" s="52"/>
      <c r="SMM1" s="52"/>
      <c r="SMN1" s="52"/>
      <c r="SMO1" s="52"/>
      <c r="SMP1" s="52"/>
      <c r="SMQ1" s="52"/>
      <c r="SMR1" s="52"/>
      <c r="SMS1" s="52"/>
      <c r="SMT1" s="52"/>
      <c r="SMU1" s="52"/>
      <c r="SMV1" s="52"/>
      <c r="SMW1" s="52"/>
      <c r="SMX1" s="52"/>
      <c r="SMY1" s="52"/>
      <c r="SMZ1" s="52"/>
      <c r="SNA1" s="52"/>
      <c r="SNB1" s="52"/>
      <c r="SNC1" s="52"/>
      <c r="SND1" s="52"/>
      <c r="SNE1" s="52"/>
      <c r="SNF1" s="52"/>
      <c r="SNG1" s="52"/>
      <c r="SNH1" s="52"/>
      <c r="SNI1" s="52"/>
      <c r="SNJ1" s="52"/>
      <c r="SNK1" s="52"/>
      <c r="SNL1" s="52"/>
      <c r="SNM1" s="52"/>
      <c r="SNN1" s="52"/>
      <c r="SNO1" s="52"/>
      <c r="SNP1" s="52"/>
      <c r="SNQ1" s="52"/>
      <c r="SNR1" s="52"/>
      <c r="SNS1" s="52"/>
      <c r="SNT1" s="52"/>
      <c r="SNU1" s="52"/>
      <c r="SNV1" s="52"/>
      <c r="SNW1" s="52"/>
      <c r="SNX1" s="52"/>
      <c r="SNY1" s="52"/>
      <c r="SNZ1" s="52"/>
      <c r="SOA1" s="52"/>
      <c r="SOB1" s="52"/>
      <c r="SOC1" s="52"/>
      <c r="SOD1" s="52"/>
      <c r="SOE1" s="52"/>
      <c r="SOF1" s="52"/>
      <c r="SOG1" s="52"/>
      <c r="SOH1" s="52"/>
      <c r="SOI1" s="52"/>
      <c r="SOJ1" s="52"/>
      <c r="SOK1" s="52"/>
      <c r="SOL1" s="52"/>
      <c r="SOM1" s="52"/>
      <c r="SON1" s="52"/>
      <c r="SOO1" s="52"/>
      <c r="SOP1" s="52"/>
      <c r="SOQ1" s="52"/>
      <c r="SOR1" s="52"/>
      <c r="SOS1" s="52"/>
      <c r="SOT1" s="52"/>
      <c r="SOU1" s="52"/>
      <c r="SOV1" s="52"/>
      <c r="SOW1" s="52"/>
      <c r="SOX1" s="52"/>
      <c r="SOY1" s="52"/>
      <c r="SOZ1" s="52"/>
      <c r="SPA1" s="52"/>
      <c r="SPB1" s="52"/>
      <c r="SPC1" s="52"/>
      <c r="SPD1" s="52"/>
      <c r="SPE1" s="52"/>
      <c r="SPF1" s="52"/>
      <c r="SPG1" s="52"/>
      <c r="SPH1" s="52"/>
      <c r="SPI1" s="52"/>
      <c r="SPJ1" s="52"/>
      <c r="SPK1" s="52"/>
      <c r="SPL1" s="52"/>
      <c r="SPM1" s="52"/>
      <c r="SPN1" s="52"/>
      <c r="SPO1" s="52"/>
      <c r="SPP1" s="52"/>
      <c r="SPQ1" s="52"/>
      <c r="SPR1" s="52"/>
      <c r="SPS1" s="52"/>
      <c r="SPT1" s="52"/>
      <c r="SPU1" s="52"/>
      <c r="SPV1" s="52"/>
      <c r="SPW1" s="52"/>
      <c r="SPX1" s="52"/>
      <c r="SPY1" s="52"/>
      <c r="SPZ1" s="52"/>
      <c r="SQA1" s="52"/>
      <c r="SQB1" s="52"/>
      <c r="SQC1" s="52"/>
      <c r="SQD1" s="52"/>
      <c r="SQE1" s="52"/>
      <c r="SQF1" s="52"/>
      <c r="SQG1" s="52"/>
      <c r="SQH1" s="52"/>
      <c r="SQI1" s="52"/>
      <c r="SQJ1" s="52"/>
      <c r="SQK1" s="52"/>
      <c r="SQL1" s="52"/>
      <c r="SQM1" s="52"/>
      <c r="SQN1" s="52"/>
      <c r="SQO1" s="52"/>
      <c r="SQP1" s="52"/>
      <c r="SQQ1" s="52"/>
      <c r="SQR1" s="52"/>
      <c r="SQS1" s="52"/>
      <c r="SQT1" s="52"/>
      <c r="SQU1" s="52"/>
      <c r="SQV1" s="52"/>
      <c r="SQW1" s="52"/>
      <c r="SQX1" s="52"/>
      <c r="SQY1" s="52"/>
      <c r="SQZ1" s="52"/>
      <c r="SRA1" s="52"/>
      <c r="SRB1" s="52"/>
      <c r="SRC1" s="52"/>
      <c r="SRD1" s="52"/>
      <c r="SRE1" s="52"/>
      <c r="SRF1" s="52"/>
      <c r="SRG1" s="52"/>
      <c r="SRH1" s="52"/>
      <c r="SRI1" s="52"/>
      <c r="SRJ1" s="52"/>
      <c r="SRK1" s="52"/>
      <c r="SRL1" s="52"/>
      <c r="SRM1" s="52"/>
      <c r="SRN1" s="52"/>
      <c r="SRO1" s="52"/>
      <c r="SRP1" s="52"/>
      <c r="SRQ1" s="52"/>
      <c r="SRR1" s="52"/>
      <c r="SRS1" s="52"/>
      <c r="SRT1" s="52"/>
      <c r="SRU1" s="52"/>
      <c r="SRV1" s="52"/>
      <c r="SRW1" s="52"/>
      <c r="SRX1" s="52"/>
      <c r="SRY1" s="52"/>
      <c r="SRZ1" s="52"/>
      <c r="SSA1" s="52"/>
      <c r="SSB1" s="52"/>
      <c r="SSC1" s="52"/>
      <c r="SSD1" s="52"/>
      <c r="SSE1" s="52"/>
      <c r="SSF1" s="52"/>
      <c r="SSG1" s="52"/>
      <c r="SSH1" s="52"/>
      <c r="SSI1" s="52"/>
      <c r="SSJ1" s="52"/>
      <c r="SSK1" s="52"/>
      <c r="SSL1" s="52"/>
      <c r="SSM1" s="52"/>
      <c r="SSN1" s="52"/>
      <c r="SSO1" s="52"/>
      <c r="SSP1" s="52"/>
      <c r="SSQ1" s="52"/>
      <c r="SSR1" s="52"/>
      <c r="SSS1" s="52"/>
      <c r="SST1" s="52"/>
      <c r="SSU1" s="52"/>
      <c r="SSV1" s="52"/>
      <c r="SSW1" s="52"/>
      <c r="SSX1" s="52"/>
      <c r="SSY1" s="52"/>
      <c r="SSZ1" s="52"/>
      <c r="STA1" s="52"/>
      <c r="STB1" s="52"/>
      <c r="STC1" s="52"/>
      <c r="STD1" s="52"/>
      <c r="STE1" s="52"/>
      <c r="STF1" s="52"/>
      <c r="STG1" s="52"/>
      <c r="STH1" s="52"/>
      <c r="STI1" s="52"/>
      <c r="STJ1" s="52"/>
      <c r="STK1" s="52"/>
      <c r="STL1" s="52"/>
      <c r="STM1" s="52"/>
      <c r="STN1" s="52"/>
      <c r="STO1" s="52"/>
      <c r="STP1" s="52"/>
      <c r="STQ1" s="52"/>
      <c r="STR1" s="52"/>
      <c r="STS1" s="52"/>
      <c r="STT1" s="52"/>
      <c r="STU1" s="52"/>
      <c r="STV1" s="52"/>
      <c r="STW1" s="52"/>
      <c r="STX1" s="52"/>
      <c r="STY1" s="52"/>
      <c r="STZ1" s="52"/>
      <c r="SUA1" s="52"/>
      <c r="SUB1" s="52"/>
      <c r="SUC1" s="52"/>
      <c r="SUD1" s="52"/>
      <c r="SUE1" s="52"/>
      <c r="SUF1" s="52"/>
      <c r="SUG1" s="52"/>
      <c r="SUH1" s="52"/>
      <c r="SUI1" s="52"/>
      <c r="SUJ1" s="52"/>
      <c r="SUK1" s="52"/>
      <c r="SUL1" s="52"/>
      <c r="SUM1" s="52"/>
      <c r="SUN1" s="52"/>
      <c r="SUO1" s="52"/>
      <c r="SUP1" s="52"/>
      <c r="SUQ1" s="52"/>
      <c r="SUR1" s="52"/>
      <c r="SUS1" s="52"/>
      <c r="SUT1" s="52"/>
      <c r="SUU1" s="52"/>
      <c r="SUV1" s="52"/>
      <c r="SUW1" s="52"/>
      <c r="SUX1" s="52"/>
      <c r="SUY1" s="52"/>
      <c r="SUZ1" s="52"/>
      <c r="SVA1" s="52"/>
      <c r="SVB1" s="52"/>
      <c r="SVC1" s="52"/>
      <c r="SVD1" s="52"/>
      <c r="SVE1" s="52"/>
      <c r="SVF1" s="52"/>
      <c r="SVG1" s="52"/>
      <c r="SVH1" s="52"/>
      <c r="SVI1" s="52"/>
      <c r="SVJ1" s="52"/>
      <c r="SVK1" s="52"/>
      <c r="SVL1" s="52"/>
      <c r="SVM1" s="52"/>
      <c r="SVN1" s="52"/>
      <c r="SVO1" s="52"/>
      <c r="SVP1" s="52"/>
      <c r="SVQ1" s="52"/>
      <c r="SVR1" s="52"/>
      <c r="SVS1" s="52"/>
      <c r="SVT1" s="52"/>
      <c r="SVU1" s="52"/>
      <c r="SVV1" s="52"/>
      <c r="SVW1" s="52"/>
      <c r="SVX1" s="52"/>
      <c r="SVY1" s="52"/>
      <c r="SVZ1" s="52"/>
      <c r="SWA1" s="52"/>
      <c r="SWB1" s="52"/>
      <c r="SWC1" s="52"/>
      <c r="SWD1" s="52"/>
      <c r="SWE1" s="52"/>
      <c r="SWF1" s="52"/>
      <c r="SWG1" s="52"/>
      <c r="SWH1" s="52"/>
      <c r="SWI1" s="52"/>
      <c r="SWJ1" s="52"/>
      <c r="SWK1" s="52"/>
      <c r="SWL1" s="52"/>
      <c r="SWM1" s="52"/>
      <c r="SWN1" s="52"/>
      <c r="SWO1" s="52"/>
      <c r="SWP1" s="52"/>
      <c r="SWQ1" s="52"/>
      <c r="SWR1" s="52"/>
      <c r="SWS1" s="52"/>
      <c r="SWT1" s="52"/>
      <c r="SWU1" s="52"/>
      <c r="SWV1" s="52"/>
      <c r="SWW1" s="52"/>
      <c r="SWX1" s="52"/>
      <c r="SWY1" s="52"/>
      <c r="SWZ1" s="52"/>
      <c r="SXA1" s="52"/>
      <c r="SXB1" s="52"/>
      <c r="SXC1" s="52"/>
      <c r="SXD1" s="52"/>
      <c r="SXE1" s="52"/>
      <c r="SXF1" s="52"/>
      <c r="SXG1" s="52"/>
      <c r="SXH1" s="52"/>
      <c r="SXI1" s="52"/>
      <c r="SXJ1" s="52"/>
      <c r="SXK1" s="52"/>
      <c r="SXL1" s="52"/>
      <c r="SXM1" s="52"/>
      <c r="SXN1" s="52"/>
      <c r="SXO1" s="52"/>
      <c r="SXP1" s="52"/>
      <c r="SXQ1" s="52"/>
      <c r="SXR1" s="52"/>
      <c r="SXS1" s="52"/>
      <c r="SXT1" s="52"/>
      <c r="SXU1" s="52"/>
      <c r="SXV1" s="52"/>
      <c r="SXW1" s="52"/>
      <c r="SXX1" s="52"/>
      <c r="SXY1" s="52"/>
      <c r="SXZ1" s="52"/>
      <c r="SYA1" s="52"/>
      <c r="SYB1" s="52"/>
      <c r="SYC1" s="52"/>
      <c r="SYD1" s="52"/>
      <c r="SYE1" s="52"/>
      <c r="SYF1" s="52"/>
      <c r="SYG1" s="52"/>
      <c r="SYH1" s="52"/>
      <c r="SYI1" s="52"/>
      <c r="SYJ1" s="52"/>
      <c r="SYK1" s="52"/>
      <c r="SYL1" s="52"/>
      <c r="SYM1" s="52"/>
      <c r="SYN1" s="52"/>
      <c r="SYO1" s="52"/>
      <c r="SYP1" s="52"/>
      <c r="SYQ1" s="52"/>
      <c r="SYR1" s="52"/>
      <c r="SYS1" s="52"/>
      <c r="SYT1" s="52"/>
      <c r="SYU1" s="52"/>
      <c r="SYV1" s="52"/>
      <c r="SYW1" s="52"/>
      <c r="SYX1" s="52"/>
      <c r="SYY1" s="52"/>
      <c r="SYZ1" s="52"/>
      <c r="SZA1" s="52"/>
      <c r="SZB1" s="52"/>
      <c r="SZC1" s="52"/>
      <c r="SZD1" s="52"/>
      <c r="SZE1" s="52"/>
      <c r="SZF1" s="52"/>
      <c r="SZG1" s="52"/>
      <c r="SZH1" s="52"/>
      <c r="SZI1" s="52"/>
      <c r="SZJ1" s="52"/>
      <c r="SZK1" s="52"/>
      <c r="SZL1" s="52"/>
      <c r="SZM1" s="52"/>
      <c r="SZN1" s="52"/>
      <c r="SZO1" s="52"/>
      <c r="SZP1" s="52"/>
      <c r="SZQ1" s="52"/>
      <c r="SZR1" s="52"/>
      <c r="SZS1" s="52"/>
      <c r="SZT1" s="52"/>
      <c r="SZU1" s="52"/>
      <c r="SZV1" s="52"/>
      <c r="SZW1" s="52"/>
      <c r="SZX1" s="52"/>
      <c r="SZY1" s="52"/>
      <c r="SZZ1" s="52"/>
      <c r="TAA1" s="52"/>
      <c r="TAB1" s="52"/>
      <c r="TAC1" s="52"/>
      <c r="TAD1" s="52"/>
      <c r="TAE1" s="52"/>
      <c r="TAF1" s="52"/>
      <c r="TAG1" s="52"/>
      <c r="TAH1" s="52"/>
      <c r="TAI1" s="52"/>
      <c r="TAJ1" s="52"/>
      <c r="TAK1" s="52"/>
      <c r="TAL1" s="52"/>
      <c r="TAM1" s="52"/>
      <c r="TAN1" s="52"/>
      <c r="TAO1" s="52"/>
      <c r="TAP1" s="52"/>
      <c r="TAQ1" s="52"/>
      <c r="TAR1" s="52"/>
      <c r="TAS1" s="52"/>
      <c r="TAT1" s="52"/>
      <c r="TAU1" s="52"/>
      <c r="TAV1" s="52"/>
      <c r="TAW1" s="52"/>
      <c r="TAX1" s="52"/>
      <c r="TAY1" s="52"/>
      <c r="TAZ1" s="52"/>
      <c r="TBA1" s="52"/>
      <c r="TBB1" s="52"/>
      <c r="TBC1" s="52"/>
      <c r="TBD1" s="52"/>
      <c r="TBE1" s="52"/>
      <c r="TBF1" s="52"/>
      <c r="TBG1" s="52"/>
      <c r="TBH1" s="52"/>
      <c r="TBI1" s="52"/>
      <c r="TBJ1" s="52"/>
      <c r="TBK1" s="52"/>
      <c r="TBL1" s="52"/>
      <c r="TBM1" s="52"/>
      <c r="TBN1" s="52"/>
      <c r="TBO1" s="52"/>
      <c r="TBP1" s="52"/>
      <c r="TBQ1" s="52"/>
      <c r="TBR1" s="52"/>
      <c r="TBS1" s="52"/>
      <c r="TBT1" s="52"/>
      <c r="TBU1" s="52"/>
      <c r="TBV1" s="52"/>
      <c r="TBW1" s="52"/>
      <c r="TBX1" s="52"/>
      <c r="TBY1" s="52"/>
      <c r="TBZ1" s="52"/>
      <c r="TCA1" s="52"/>
      <c r="TCB1" s="52"/>
      <c r="TCC1" s="52"/>
      <c r="TCD1" s="52"/>
      <c r="TCE1" s="52"/>
      <c r="TCF1" s="52"/>
      <c r="TCG1" s="52"/>
      <c r="TCH1" s="52"/>
      <c r="TCI1" s="52"/>
      <c r="TCJ1" s="52"/>
      <c r="TCK1" s="52"/>
      <c r="TCL1" s="52"/>
      <c r="TCM1" s="52"/>
      <c r="TCN1" s="52"/>
      <c r="TCO1" s="52"/>
      <c r="TCP1" s="52"/>
      <c r="TCQ1" s="52"/>
      <c r="TCR1" s="52"/>
      <c r="TCS1" s="52"/>
      <c r="TCT1" s="52"/>
      <c r="TCU1" s="52"/>
      <c r="TCV1" s="52"/>
      <c r="TCW1" s="52"/>
      <c r="TCX1" s="52"/>
      <c r="TCY1" s="52"/>
      <c r="TCZ1" s="52"/>
      <c r="TDA1" s="52"/>
      <c r="TDB1" s="52"/>
      <c r="TDC1" s="52"/>
      <c r="TDD1" s="52"/>
      <c r="TDE1" s="52"/>
      <c r="TDF1" s="52"/>
      <c r="TDG1" s="52"/>
      <c r="TDH1" s="52"/>
      <c r="TDI1" s="52"/>
      <c r="TDJ1" s="52"/>
      <c r="TDK1" s="52"/>
      <c r="TDL1" s="52"/>
      <c r="TDM1" s="52"/>
      <c r="TDN1" s="52"/>
      <c r="TDO1" s="52"/>
      <c r="TDP1" s="52"/>
      <c r="TDQ1" s="52"/>
      <c r="TDR1" s="52"/>
      <c r="TDS1" s="52"/>
      <c r="TDT1" s="52"/>
      <c r="TDU1" s="52"/>
      <c r="TDV1" s="52"/>
      <c r="TDW1" s="52"/>
      <c r="TDX1" s="52"/>
      <c r="TDY1" s="52"/>
      <c r="TDZ1" s="52"/>
      <c r="TEA1" s="52"/>
      <c r="TEB1" s="52"/>
      <c r="TEC1" s="52"/>
      <c r="TED1" s="52"/>
      <c r="TEE1" s="52"/>
      <c r="TEF1" s="52"/>
      <c r="TEG1" s="52"/>
      <c r="TEH1" s="52"/>
      <c r="TEI1" s="52"/>
      <c r="TEJ1" s="52"/>
      <c r="TEK1" s="52"/>
      <c r="TEL1" s="52"/>
      <c r="TEM1" s="52"/>
      <c r="TEN1" s="52"/>
      <c r="TEO1" s="52"/>
      <c r="TEP1" s="52"/>
      <c r="TEQ1" s="52"/>
      <c r="TER1" s="52"/>
      <c r="TES1" s="52"/>
      <c r="TET1" s="52"/>
      <c r="TEU1" s="52"/>
      <c r="TEV1" s="52"/>
      <c r="TEW1" s="52"/>
      <c r="TEX1" s="52"/>
      <c r="TEY1" s="52"/>
      <c r="TEZ1" s="52"/>
      <c r="TFA1" s="52"/>
      <c r="TFB1" s="52"/>
      <c r="TFC1" s="52"/>
      <c r="TFD1" s="52"/>
      <c r="TFE1" s="52"/>
      <c r="TFF1" s="52"/>
      <c r="TFG1" s="52"/>
      <c r="TFH1" s="52"/>
      <c r="TFI1" s="52"/>
      <c r="TFJ1" s="52"/>
      <c r="TFK1" s="52"/>
      <c r="TFL1" s="52"/>
      <c r="TFM1" s="52"/>
      <c r="TFN1" s="52"/>
      <c r="TFO1" s="52"/>
      <c r="TFP1" s="52"/>
      <c r="TFQ1" s="52"/>
      <c r="TFR1" s="52"/>
      <c r="TFS1" s="52"/>
      <c r="TFT1" s="52"/>
      <c r="TFU1" s="52"/>
      <c r="TFV1" s="52"/>
      <c r="TFW1" s="52"/>
      <c r="TFX1" s="52"/>
      <c r="TFY1" s="52"/>
      <c r="TFZ1" s="52"/>
      <c r="TGA1" s="52"/>
      <c r="TGB1" s="52"/>
      <c r="TGC1" s="52"/>
      <c r="TGD1" s="52"/>
      <c r="TGE1" s="52"/>
      <c r="TGF1" s="52"/>
      <c r="TGG1" s="52"/>
      <c r="TGH1" s="52"/>
      <c r="TGI1" s="52"/>
      <c r="TGJ1" s="52"/>
      <c r="TGK1" s="52"/>
      <c r="TGL1" s="52"/>
      <c r="TGM1" s="52"/>
      <c r="TGN1" s="52"/>
      <c r="TGO1" s="52"/>
      <c r="TGP1" s="52"/>
      <c r="TGQ1" s="52"/>
      <c r="TGR1" s="52"/>
      <c r="TGS1" s="52"/>
      <c r="TGT1" s="52"/>
      <c r="TGU1" s="52"/>
      <c r="TGV1" s="52"/>
      <c r="TGW1" s="52"/>
      <c r="TGX1" s="52"/>
      <c r="TGY1" s="52"/>
      <c r="TGZ1" s="52"/>
      <c r="THA1" s="52"/>
      <c r="THB1" s="52"/>
      <c r="THC1" s="52"/>
      <c r="THD1" s="52"/>
      <c r="THE1" s="52"/>
      <c r="THF1" s="52"/>
      <c r="THG1" s="52"/>
      <c r="THH1" s="52"/>
      <c r="THI1" s="52"/>
      <c r="THJ1" s="52"/>
      <c r="THK1" s="52"/>
      <c r="THL1" s="52"/>
      <c r="THM1" s="52"/>
      <c r="THN1" s="52"/>
      <c r="THO1" s="52"/>
      <c r="THP1" s="52"/>
      <c r="THQ1" s="52"/>
      <c r="THR1" s="52"/>
      <c r="THS1" s="52"/>
      <c r="THT1" s="52"/>
      <c r="THU1" s="52"/>
      <c r="THV1" s="52"/>
      <c r="THW1" s="52"/>
      <c r="THX1" s="52"/>
      <c r="THY1" s="52"/>
      <c r="THZ1" s="52"/>
      <c r="TIA1" s="52"/>
      <c r="TIB1" s="52"/>
      <c r="TIC1" s="52"/>
      <c r="TID1" s="52"/>
      <c r="TIE1" s="52"/>
      <c r="TIF1" s="52"/>
      <c r="TIG1" s="52"/>
      <c r="TIH1" s="52"/>
      <c r="TII1" s="52"/>
      <c r="TIJ1" s="52"/>
      <c r="TIK1" s="52"/>
      <c r="TIL1" s="52"/>
      <c r="TIM1" s="52"/>
      <c r="TIN1" s="52"/>
      <c r="TIO1" s="52"/>
      <c r="TIP1" s="52"/>
      <c r="TIQ1" s="52"/>
      <c r="TIR1" s="52"/>
      <c r="TIS1" s="52"/>
      <c r="TIT1" s="52"/>
      <c r="TIU1" s="52"/>
      <c r="TIV1" s="52"/>
      <c r="TIW1" s="52"/>
      <c r="TIX1" s="52"/>
      <c r="TIY1" s="52"/>
      <c r="TIZ1" s="52"/>
      <c r="TJA1" s="52"/>
      <c r="TJB1" s="52"/>
      <c r="TJC1" s="52"/>
      <c r="TJD1" s="52"/>
      <c r="TJE1" s="52"/>
      <c r="TJF1" s="52"/>
      <c r="TJG1" s="52"/>
      <c r="TJH1" s="52"/>
      <c r="TJI1" s="52"/>
      <c r="TJJ1" s="52"/>
      <c r="TJK1" s="52"/>
      <c r="TJL1" s="52"/>
      <c r="TJM1" s="52"/>
      <c r="TJN1" s="52"/>
      <c r="TJO1" s="52"/>
      <c r="TJP1" s="52"/>
      <c r="TJQ1" s="52"/>
      <c r="TJR1" s="52"/>
      <c r="TJS1" s="52"/>
      <c r="TJT1" s="52"/>
      <c r="TJU1" s="52"/>
      <c r="TJV1" s="52"/>
      <c r="TJW1" s="52"/>
      <c r="TJX1" s="52"/>
      <c r="TJY1" s="52"/>
      <c r="TJZ1" s="52"/>
      <c r="TKA1" s="52"/>
      <c r="TKB1" s="52"/>
      <c r="TKC1" s="52"/>
      <c r="TKD1" s="52"/>
      <c r="TKE1" s="52"/>
      <c r="TKF1" s="52"/>
      <c r="TKG1" s="52"/>
      <c r="TKH1" s="52"/>
      <c r="TKI1" s="52"/>
      <c r="TKJ1" s="52"/>
      <c r="TKK1" s="52"/>
      <c r="TKL1" s="52"/>
      <c r="TKM1" s="52"/>
      <c r="TKN1" s="52"/>
      <c r="TKO1" s="52"/>
      <c r="TKP1" s="52"/>
      <c r="TKQ1" s="52"/>
      <c r="TKR1" s="52"/>
      <c r="TKS1" s="52"/>
      <c r="TKT1" s="52"/>
      <c r="TKU1" s="52"/>
      <c r="TKV1" s="52"/>
      <c r="TKW1" s="52"/>
      <c r="TKX1" s="52"/>
      <c r="TKY1" s="52"/>
      <c r="TKZ1" s="52"/>
      <c r="TLA1" s="52"/>
      <c r="TLB1" s="52"/>
      <c r="TLC1" s="52"/>
      <c r="TLD1" s="52"/>
      <c r="TLE1" s="52"/>
      <c r="TLF1" s="52"/>
      <c r="TLG1" s="52"/>
      <c r="TLH1" s="52"/>
      <c r="TLI1" s="52"/>
      <c r="TLJ1" s="52"/>
      <c r="TLK1" s="52"/>
      <c r="TLL1" s="52"/>
      <c r="TLM1" s="52"/>
      <c r="TLN1" s="52"/>
      <c r="TLO1" s="52"/>
      <c r="TLP1" s="52"/>
      <c r="TLQ1" s="52"/>
      <c r="TLR1" s="52"/>
      <c r="TLS1" s="52"/>
      <c r="TLT1" s="52"/>
      <c r="TLU1" s="52"/>
      <c r="TLV1" s="52"/>
      <c r="TLW1" s="52"/>
      <c r="TLX1" s="52"/>
      <c r="TLY1" s="52"/>
      <c r="TLZ1" s="52"/>
      <c r="TMA1" s="52"/>
      <c r="TMB1" s="52"/>
      <c r="TMC1" s="52"/>
      <c r="TMD1" s="52"/>
      <c r="TME1" s="52"/>
      <c r="TMF1" s="52"/>
      <c r="TMG1" s="52"/>
      <c r="TMH1" s="52"/>
      <c r="TMI1" s="52"/>
      <c r="TMJ1" s="52"/>
      <c r="TMK1" s="52"/>
      <c r="TML1" s="52"/>
      <c r="TMM1" s="52"/>
      <c r="TMN1" s="52"/>
      <c r="TMO1" s="52"/>
      <c r="TMP1" s="52"/>
      <c r="TMQ1" s="52"/>
      <c r="TMR1" s="52"/>
      <c r="TMS1" s="52"/>
      <c r="TMT1" s="52"/>
      <c r="TMU1" s="52"/>
      <c r="TMV1" s="52"/>
      <c r="TMW1" s="52"/>
      <c r="TMX1" s="52"/>
      <c r="TMY1" s="52"/>
      <c r="TMZ1" s="52"/>
      <c r="TNA1" s="52"/>
      <c r="TNB1" s="52"/>
      <c r="TNC1" s="52"/>
      <c r="TND1" s="52"/>
      <c r="TNE1" s="52"/>
      <c r="TNF1" s="52"/>
      <c r="TNG1" s="52"/>
      <c r="TNH1" s="52"/>
      <c r="TNI1" s="52"/>
      <c r="TNJ1" s="52"/>
      <c r="TNK1" s="52"/>
      <c r="TNL1" s="52"/>
      <c r="TNM1" s="52"/>
      <c r="TNN1" s="52"/>
      <c r="TNO1" s="52"/>
      <c r="TNP1" s="52"/>
      <c r="TNQ1" s="52"/>
      <c r="TNR1" s="52"/>
      <c r="TNS1" s="52"/>
      <c r="TNT1" s="52"/>
      <c r="TNU1" s="52"/>
      <c r="TNV1" s="52"/>
      <c r="TNW1" s="52"/>
      <c r="TNX1" s="52"/>
      <c r="TNY1" s="52"/>
      <c r="TNZ1" s="52"/>
      <c r="TOA1" s="52"/>
      <c r="TOB1" s="52"/>
      <c r="TOC1" s="52"/>
      <c r="TOD1" s="52"/>
      <c r="TOE1" s="52"/>
      <c r="TOF1" s="52"/>
      <c r="TOG1" s="52"/>
      <c r="TOH1" s="52"/>
      <c r="TOI1" s="52"/>
      <c r="TOJ1" s="52"/>
      <c r="TOK1" s="52"/>
      <c r="TOL1" s="52"/>
      <c r="TOM1" s="52"/>
      <c r="TON1" s="52"/>
      <c r="TOO1" s="52"/>
      <c r="TOP1" s="52"/>
      <c r="TOQ1" s="52"/>
      <c r="TOR1" s="52"/>
      <c r="TOS1" s="52"/>
      <c r="TOT1" s="52"/>
      <c r="TOU1" s="52"/>
      <c r="TOV1" s="52"/>
      <c r="TOW1" s="52"/>
      <c r="TOX1" s="52"/>
      <c r="TOY1" s="52"/>
      <c r="TOZ1" s="52"/>
      <c r="TPA1" s="52"/>
      <c r="TPB1" s="52"/>
      <c r="TPC1" s="52"/>
      <c r="TPD1" s="52"/>
      <c r="TPE1" s="52"/>
      <c r="TPF1" s="52"/>
      <c r="TPG1" s="52"/>
      <c r="TPH1" s="52"/>
      <c r="TPI1" s="52"/>
      <c r="TPJ1" s="52"/>
      <c r="TPK1" s="52"/>
      <c r="TPL1" s="52"/>
      <c r="TPM1" s="52"/>
      <c r="TPN1" s="52"/>
      <c r="TPO1" s="52"/>
      <c r="TPP1" s="52"/>
      <c r="TPQ1" s="52"/>
      <c r="TPR1" s="52"/>
      <c r="TPS1" s="52"/>
      <c r="TPT1" s="52"/>
      <c r="TPU1" s="52"/>
      <c r="TPV1" s="52"/>
      <c r="TPW1" s="52"/>
      <c r="TPX1" s="52"/>
      <c r="TPY1" s="52"/>
      <c r="TPZ1" s="52"/>
      <c r="TQA1" s="52"/>
      <c r="TQB1" s="52"/>
      <c r="TQC1" s="52"/>
      <c r="TQD1" s="52"/>
      <c r="TQE1" s="52"/>
      <c r="TQF1" s="52"/>
      <c r="TQG1" s="52"/>
      <c r="TQH1" s="52"/>
      <c r="TQI1" s="52"/>
      <c r="TQJ1" s="52"/>
      <c r="TQK1" s="52"/>
      <c r="TQL1" s="52"/>
      <c r="TQM1" s="52"/>
      <c r="TQN1" s="52"/>
      <c r="TQO1" s="52"/>
      <c r="TQP1" s="52"/>
      <c r="TQQ1" s="52"/>
      <c r="TQR1" s="52"/>
      <c r="TQS1" s="52"/>
      <c r="TQT1" s="52"/>
      <c r="TQU1" s="52"/>
      <c r="TQV1" s="52"/>
      <c r="TQW1" s="52"/>
      <c r="TQX1" s="52"/>
      <c r="TQY1" s="52"/>
      <c r="TQZ1" s="52"/>
      <c r="TRA1" s="52"/>
      <c r="TRB1" s="52"/>
      <c r="TRC1" s="52"/>
      <c r="TRD1" s="52"/>
      <c r="TRE1" s="52"/>
      <c r="TRF1" s="52"/>
      <c r="TRG1" s="52"/>
      <c r="TRH1" s="52"/>
      <c r="TRI1" s="52"/>
      <c r="TRJ1" s="52"/>
      <c r="TRK1" s="52"/>
      <c r="TRL1" s="52"/>
      <c r="TRM1" s="52"/>
      <c r="TRN1" s="52"/>
      <c r="TRO1" s="52"/>
      <c r="TRP1" s="52"/>
      <c r="TRQ1" s="52"/>
      <c r="TRR1" s="52"/>
      <c r="TRS1" s="52"/>
      <c r="TRT1" s="52"/>
      <c r="TRU1" s="52"/>
      <c r="TRV1" s="52"/>
      <c r="TRW1" s="52"/>
      <c r="TRX1" s="52"/>
      <c r="TRY1" s="52"/>
      <c r="TRZ1" s="52"/>
      <c r="TSA1" s="52"/>
      <c r="TSB1" s="52"/>
      <c r="TSC1" s="52"/>
      <c r="TSD1" s="52"/>
      <c r="TSE1" s="52"/>
      <c r="TSF1" s="52"/>
      <c r="TSG1" s="52"/>
      <c r="TSH1" s="52"/>
      <c r="TSI1" s="52"/>
      <c r="TSJ1" s="52"/>
      <c r="TSK1" s="52"/>
      <c r="TSL1" s="52"/>
      <c r="TSM1" s="52"/>
      <c r="TSN1" s="52"/>
      <c r="TSO1" s="52"/>
      <c r="TSP1" s="52"/>
      <c r="TSQ1" s="52"/>
      <c r="TSR1" s="52"/>
      <c r="TSS1" s="52"/>
      <c r="TST1" s="52"/>
      <c r="TSU1" s="52"/>
      <c r="TSV1" s="52"/>
      <c r="TSW1" s="52"/>
      <c r="TSX1" s="52"/>
      <c r="TSY1" s="52"/>
      <c r="TSZ1" s="52"/>
      <c r="TTA1" s="52"/>
      <c r="TTB1" s="52"/>
      <c r="TTC1" s="52"/>
      <c r="TTD1" s="52"/>
      <c r="TTE1" s="52"/>
      <c r="TTF1" s="52"/>
      <c r="TTG1" s="52"/>
      <c r="TTH1" s="52"/>
      <c r="TTI1" s="52"/>
      <c r="TTJ1" s="52"/>
      <c r="TTK1" s="52"/>
      <c r="TTL1" s="52"/>
      <c r="TTM1" s="52"/>
      <c r="TTN1" s="52"/>
      <c r="TTO1" s="52"/>
      <c r="TTP1" s="52"/>
      <c r="TTQ1" s="52"/>
      <c r="TTR1" s="52"/>
      <c r="TTS1" s="52"/>
      <c r="TTT1" s="52"/>
      <c r="TTU1" s="52"/>
      <c r="TTV1" s="52"/>
      <c r="TTW1" s="52"/>
      <c r="TTX1" s="52"/>
      <c r="TTY1" s="52"/>
      <c r="TTZ1" s="52"/>
      <c r="TUA1" s="52"/>
      <c r="TUB1" s="52"/>
      <c r="TUC1" s="52"/>
      <c r="TUD1" s="52"/>
      <c r="TUE1" s="52"/>
      <c r="TUF1" s="52"/>
      <c r="TUG1" s="52"/>
      <c r="TUH1" s="52"/>
      <c r="TUI1" s="52"/>
      <c r="TUJ1" s="52"/>
      <c r="TUK1" s="52"/>
      <c r="TUL1" s="52"/>
      <c r="TUM1" s="52"/>
      <c r="TUN1" s="52"/>
      <c r="TUO1" s="52"/>
      <c r="TUP1" s="52"/>
      <c r="TUQ1" s="52"/>
      <c r="TUR1" s="52"/>
      <c r="TUS1" s="52"/>
      <c r="TUT1" s="52"/>
      <c r="TUU1" s="52"/>
      <c r="TUV1" s="52"/>
      <c r="TUW1" s="52"/>
      <c r="TUX1" s="52"/>
      <c r="TUY1" s="52"/>
      <c r="TUZ1" s="52"/>
      <c r="TVA1" s="52"/>
      <c r="TVB1" s="52"/>
      <c r="TVC1" s="52"/>
      <c r="TVD1" s="52"/>
      <c r="TVE1" s="52"/>
      <c r="TVF1" s="52"/>
      <c r="TVG1" s="52"/>
      <c r="TVH1" s="52"/>
      <c r="TVI1" s="52"/>
      <c r="TVJ1" s="52"/>
      <c r="TVK1" s="52"/>
      <c r="TVL1" s="52"/>
      <c r="TVM1" s="52"/>
      <c r="TVN1" s="52"/>
      <c r="TVO1" s="52"/>
      <c r="TVP1" s="52"/>
      <c r="TVQ1" s="52"/>
      <c r="TVR1" s="52"/>
      <c r="TVS1" s="52"/>
      <c r="TVT1" s="52"/>
      <c r="TVU1" s="52"/>
      <c r="TVV1" s="52"/>
      <c r="TVW1" s="52"/>
      <c r="TVX1" s="52"/>
      <c r="TVY1" s="52"/>
      <c r="TVZ1" s="52"/>
      <c r="TWA1" s="52"/>
      <c r="TWB1" s="52"/>
      <c r="TWC1" s="52"/>
      <c r="TWD1" s="52"/>
      <c r="TWE1" s="52"/>
      <c r="TWF1" s="52"/>
      <c r="TWG1" s="52"/>
      <c r="TWH1" s="52"/>
      <c r="TWI1" s="52"/>
      <c r="TWJ1" s="52"/>
      <c r="TWK1" s="52"/>
      <c r="TWL1" s="52"/>
      <c r="TWM1" s="52"/>
      <c r="TWN1" s="52"/>
      <c r="TWO1" s="52"/>
      <c r="TWP1" s="52"/>
      <c r="TWQ1" s="52"/>
      <c r="TWR1" s="52"/>
      <c r="TWS1" s="52"/>
      <c r="TWT1" s="52"/>
      <c r="TWU1" s="52"/>
      <c r="TWV1" s="52"/>
      <c r="TWW1" s="52"/>
      <c r="TWX1" s="52"/>
      <c r="TWY1" s="52"/>
      <c r="TWZ1" s="52"/>
      <c r="TXA1" s="52"/>
      <c r="TXB1" s="52"/>
      <c r="TXC1" s="52"/>
      <c r="TXD1" s="52"/>
      <c r="TXE1" s="52"/>
      <c r="TXF1" s="52"/>
      <c r="TXG1" s="52"/>
      <c r="TXH1" s="52"/>
      <c r="TXI1" s="52"/>
      <c r="TXJ1" s="52"/>
      <c r="TXK1" s="52"/>
      <c r="TXL1" s="52"/>
      <c r="TXM1" s="52"/>
      <c r="TXN1" s="52"/>
      <c r="TXO1" s="52"/>
      <c r="TXP1" s="52"/>
      <c r="TXQ1" s="52"/>
      <c r="TXR1" s="52"/>
      <c r="TXS1" s="52"/>
      <c r="TXT1" s="52"/>
      <c r="TXU1" s="52"/>
      <c r="TXV1" s="52"/>
      <c r="TXW1" s="52"/>
      <c r="TXX1" s="52"/>
      <c r="TXY1" s="52"/>
      <c r="TXZ1" s="52"/>
      <c r="TYA1" s="52"/>
      <c r="TYB1" s="52"/>
      <c r="TYC1" s="52"/>
      <c r="TYD1" s="52"/>
      <c r="TYE1" s="52"/>
      <c r="TYF1" s="52"/>
      <c r="TYG1" s="52"/>
      <c r="TYH1" s="52"/>
      <c r="TYI1" s="52"/>
      <c r="TYJ1" s="52"/>
      <c r="TYK1" s="52"/>
      <c r="TYL1" s="52"/>
      <c r="TYM1" s="52"/>
      <c r="TYN1" s="52"/>
      <c r="TYO1" s="52"/>
      <c r="TYP1" s="52"/>
      <c r="TYQ1" s="52"/>
      <c r="TYR1" s="52"/>
      <c r="TYS1" s="52"/>
      <c r="TYT1" s="52"/>
      <c r="TYU1" s="52"/>
      <c r="TYV1" s="52"/>
      <c r="TYW1" s="52"/>
      <c r="TYX1" s="52"/>
      <c r="TYY1" s="52"/>
      <c r="TYZ1" s="52"/>
      <c r="TZA1" s="52"/>
      <c r="TZB1" s="52"/>
      <c r="TZC1" s="52"/>
      <c r="TZD1" s="52"/>
      <c r="TZE1" s="52"/>
      <c r="TZF1" s="52"/>
      <c r="TZG1" s="52"/>
      <c r="TZH1" s="52"/>
      <c r="TZI1" s="52"/>
      <c r="TZJ1" s="52"/>
      <c r="TZK1" s="52"/>
      <c r="TZL1" s="52"/>
      <c r="TZM1" s="52"/>
      <c r="TZN1" s="52"/>
      <c r="TZO1" s="52"/>
      <c r="TZP1" s="52"/>
      <c r="TZQ1" s="52"/>
      <c r="TZR1" s="52"/>
      <c r="TZS1" s="52"/>
      <c r="TZT1" s="52"/>
      <c r="TZU1" s="52"/>
      <c r="TZV1" s="52"/>
      <c r="TZW1" s="52"/>
      <c r="TZX1" s="52"/>
      <c r="TZY1" s="52"/>
      <c r="TZZ1" s="52"/>
      <c r="UAA1" s="52"/>
      <c r="UAB1" s="52"/>
      <c r="UAC1" s="52"/>
      <c r="UAD1" s="52"/>
      <c r="UAE1" s="52"/>
      <c r="UAF1" s="52"/>
      <c r="UAG1" s="52"/>
      <c r="UAH1" s="52"/>
      <c r="UAI1" s="52"/>
      <c r="UAJ1" s="52"/>
      <c r="UAK1" s="52"/>
      <c r="UAL1" s="52"/>
      <c r="UAM1" s="52"/>
      <c r="UAN1" s="52"/>
      <c r="UAO1" s="52"/>
      <c r="UAP1" s="52"/>
      <c r="UAQ1" s="52"/>
      <c r="UAR1" s="52"/>
      <c r="UAS1" s="52"/>
      <c r="UAT1" s="52"/>
      <c r="UAU1" s="52"/>
      <c r="UAV1" s="52"/>
      <c r="UAW1" s="52"/>
      <c r="UAX1" s="52"/>
      <c r="UAY1" s="52"/>
      <c r="UAZ1" s="52"/>
      <c r="UBA1" s="52"/>
      <c r="UBB1" s="52"/>
      <c r="UBC1" s="52"/>
      <c r="UBD1" s="52"/>
      <c r="UBE1" s="52"/>
      <c r="UBF1" s="52"/>
      <c r="UBG1" s="52"/>
      <c r="UBH1" s="52"/>
      <c r="UBI1" s="52"/>
      <c r="UBJ1" s="52"/>
      <c r="UBK1" s="52"/>
      <c r="UBL1" s="52"/>
      <c r="UBM1" s="52"/>
      <c r="UBN1" s="52"/>
      <c r="UBO1" s="52"/>
      <c r="UBP1" s="52"/>
      <c r="UBQ1" s="52"/>
      <c r="UBR1" s="52"/>
      <c r="UBS1" s="52"/>
      <c r="UBT1" s="52"/>
      <c r="UBU1" s="52"/>
      <c r="UBV1" s="52"/>
      <c r="UBW1" s="52"/>
      <c r="UBX1" s="52"/>
      <c r="UBY1" s="52"/>
      <c r="UBZ1" s="52"/>
      <c r="UCA1" s="52"/>
      <c r="UCB1" s="52"/>
      <c r="UCC1" s="52"/>
      <c r="UCD1" s="52"/>
      <c r="UCE1" s="52"/>
      <c r="UCF1" s="52"/>
      <c r="UCG1" s="52"/>
      <c r="UCH1" s="52"/>
      <c r="UCI1" s="52"/>
      <c r="UCJ1" s="52"/>
      <c r="UCK1" s="52"/>
      <c r="UCL1" s="52"/>
      <c r="UCM1" s="52"/>
      <c r="UCN1" s="52"/>
      <c r="UCO1" s="52"/>
      <c r="UCP1" s="52"/>
      <c r="UCQ1" s="52"/>
      <c r="UCR1" s="52"/>
      <c r="UCS1" s="52"/>
      <c r="UCT1" s="52"/>
      <c r="UCU1" s="52"/>
      <c r="UCV1" s="52"/>
      <c r="UCW1" s="52"/>
      <c r="UCX1" s="52"/>
      <c r="UCY1" s="52"/>
      <c r="UCZ1" s="52"/>
      <c r="UDA1" s="52"/>
      <c r="UDB1" s="52"/>
      <c r="UDC1" s="52"/>
      <c r="UDD1" s="52"/>
      <c r="UDE1" s="52"/>
      <c r="UDF1" s="52"/>
      <c r="UDG1" s="52"/>
      <c r="UDH1" s="52"/>
      <c r="UDI1" s="52"/>
      <c r="UDJ1" s="52"/>
      <c r="UDK1" s="52"/>
      <c r="UDL1" s="52"/>
      <c r="UDM1" s="52"/>
      <c r="UDN1" s="52"/>
      <c r="UDO1" s="52"/>
      <c r="UDP1" s="52"/>
      <c r="UDQ1" s="52"/>
      <c r="UDR1" s="52"/>
      <c r="UDS1" s="52"/>
      <c r="UDT1" s="52"/>
      <c r="UDU1" s="52"/>
      <c r="UDV1" s="52"/>
      <c r="UDW1" s="52"/>
      <c r="UDX1" s="52"/>
      <c r="UDY1" s="52"/>
      <c r="UDZ1" s="52"/>
      <c r="UEA1" s="52"/>
      <c r="UEB1" s="52"/>
      <c r="UEC1" s="52"/>
      <c r="UED1" s="52"/>
      <c r="UEE1" s="52"/>
      <c r="UEF1" s="52"/>
      <c r="UEG1" s="52"/>
      <c r="UEH1" s="52"/>
      <c r="UEI1" s="52"/>
      <c r="UEJ1" s="52"/>
      <c r="UEK1" s="52"/>
      <c r="UEL1" s="52"/>
      <c r="UEM1" s="52"/>
      <c r="UEN1" s="52"/>
      <c r="UEO1" s="52"/>
      <c r="UEP1" s="52"/>
      <c r="UEQ1" s="52"/>
      <c r="UER1" s="52"/>
      <c r="UES1" s="52"/>
      <c r="UET1" s="52"/>
      <c r="UEU1" s="52"/>
      <c r="UEV1" s="52"/>
      <c r="UEW1" s="52"/>
      <c r="UEX1" s="52"/>
      <c r="UEY1" s="52"/>
      <c r="UEZ1" s="52"/>
      <c r="UFA1" s="52"/>
      <c r="UFB1" s="52"/>
      <c r="UFC1" s="52"/>
      <c r="UFD1" s="52"/>
      <c r="UFE1" s="52"/>
      <c r="UFF1" s="52"/>
      <c r="UFG1" s="52"/>
      <c r="UFH1" s="52"/>
      <c r="UFI1" s="52"/>
      <c r="UFJ1" s="52"/>
      <c r="UFK1" s="52"/>
      <c r="UFL1" s="52"/>
      <c r="UFM1" s="52"/>
      <c r="UFN1" s="52"/>
      <c r="UFO1" s="52"/>
      <c r="UFP1" s="52"/>
      <c r="UFQ1" s="52"/>
      <c r="UFR1" s="52"/>
      <c r="UFS1" s="52"/>
      <c r="UFT1" s="52"/>
      <c r="UFU1" s="52"/>
      <c r="UFV1" s="52"/>
      <c r="UFW1" s="52"/>
      <c r="UFX1" s="52"/>
      <c r="UFY1" s="52"/>
      <c r="UFZ1" s="52"/>
      <c r="UGA1" s="52"/>
      <c r="UGB1" s="52"/>
      <c r="UGC1" s="52"/>
      <c r="UGD1" s="52"/>
      <c r="UGE1" s="52"/>
      <c r="UGF1" s="52"/>
      <c r="UGG1" s="52"/>
      <c r="UGH1" s="52"/>
      <c r="UGI1" s="52"/>
      <c r="UGJ1" s="52"/>
      <c r="UGK1" s="52"/>
      <c r="UGL1" s="52"/>
      <c r="UGM1" s="52"/>
      <c r="UGN1" s="52"/>
      <c r="UGO1" s="52"/>
      <c r="UGP1" s="52"/>
      <c r="UGQ1" s="52"/>
      <c r="UGR1" s="52"/>
      <c r="UGS1" s="52"/>
      <c r="UGT1" s="52"/>
      <c r="UGU1" s="52"/>
      <c r="UGV1" s="52"/>
      <c r="UGW1" s="52"/>
      <c r="UGX1" s="52"/>
      <c r="UGY1" s="52"/>
      <c r="UGZ1" s="52"/>
      <c r="UHA1" s="52"/>
      <c r="UHB1" s="52"/>
      <c r="UHC1" s="52"/>
      <c r="UHD1" s="52"/>
      <c r="UHE1" s="52"/>
      <c r="UHF1" s="52"/>
      <c r="UHG1" s="52"/>
      <c r="UHH1" s="52"/>
      <c r="UHI1" s="52"/>
      <c r="UHJ1" s="52"/>
      <c r="UHK1" s="52"/>
      <c r="UHL1" s="52"/>
      <c r="UHM1" s="52"/>
      <c r="UHN1" s="52"/>
      <c r="UHO1" s="52"/>
      <c r="UHP1" s="52"/>
      <c r="UHQ1" s="52"/>
      <c r="UHR1" s="52"/>
      <c r="UHS1" s="52"/>
      <c r="UHT1" s="52"/>
      <c r="UHU1" s="52"/>
      <c r="UHV1" s="52"/>
      <c r="UHW1" s="52"/>
      <c r="UHX1" s="52"/>
      <c r="UHY1" s="52"/>
      <c r="UHZ1" s="52"/>
      <c r="UIA1" s="52"/>
      <c r="UIB1" s="52"/>
      <c r="UIC1" s="52"/>
      <c r="UID1" s="52"/>
      <c r="UIE1" s="52"/>
      <c r="UIF1" s="52"/>
      <c r="UIG1" s="52"/>
      <c r="UIH1" s="52"/>
      <c r="UII1" s="52"/>
      <c r="UIJ1" s="52"/>
      <c r="UIK1" s="52"/>
      <c r="UIL1" s="52"/>
      <c r="UIM1" s="52"/>
      <c r="UIN1" s="52"/>
      <c r="UIO1" s="52"/>
      <c r="UIP1" s="52"/>
      <c r="UIQ1" s="52"/>
      <c r="UIR1" s="52"/>
      <c r="UIS1" s="52"/>
      <c r="UIT1" s="52"/>
      <c r="UIU1" s="52"/>
      <c r="UIV1" s="52"/>
      <c r="UIW1" s="52"/>
      <c r="UIX1" s="52"/>
      <c r="UIY1" s="52"/>
      <c r="UIZ1" s="52"/>
      <c r="UJA1" s="52"/>
      <c r="UJB1" s="52"/>
      <c r="UJC1" s="52"/>
      <c r="UJD1" s="52"/>
      <c r="UJE1" s="52"/>
      <c r="UJF1" s="52"/>
      <c r="UJG1" s="52"/>
      <c r="UJH1" s="52"/>
      <c r="UJI1" s="52"/>
      <c r="UJJ1" s="52"/>
      <c r="UJK1" s="52"/>
      <c r="UJL1" s="52"/>
      <c r="UJM1" s="52"/>
      <c r="UJN1" s="52"/>
      <c r="UJO1" s="52"/>
      <c r="UJP1" s="52"/>
      <c r="UJQ1" s="52"/>
      <c r="UJR1" s="52"/>
      <c r="UJS1" s="52"/>
      <c r="UJT1" s="52"/>
      <c r="UJU1" s="52"/>
      <c r="UJV1" s="52"/>
      <c r="UJW1" s="52"/>
      <c r="UJX1" s="52"/>
      <c r="UJY1" s="52"/>
      <c r="UJZ1" s="52"/>
      <c r="UKA1" s="52"/>
      <c r="UKB1" s="52"/>
      <c r="UKC1" s="52"/>
      <c r="UKD1" s="52"/>
      <c r="UKE1" s="52"/>
      <c r="UKF1" s="52"/>
      <c r="UKG1" s="52"/>
      <c r="UKH1" s="52"/>
      <c r="UKI1" s="52"/>
      <c r="UKJ1" s="52"/>
      <c r="UKK1" s="52"/>
      <c r="UKL1" s="52"/>
      <c r="UKM1" s="52"/>
      <c r="UKN1" s="52"/>
      <c r="UKO1" s="52"/>
      <c r="UKP1" s="52"/>
      <c r="UKQ1" s="52"/>
      <c r="UKR1" s="52"/>
      <c r="UKS1" s="52"/>
      <c r="UKT1" s="52"/>
      <c r="UKU1" s="52"/>
      <c r="UKV1" s="52"/>
      <c r="UKW1" s="52"/>
      <c r="UKX1" s="52"/>
      <c r="UKY1" s="52"/>
      <c r="UKZ1" s="52"/>
      <c r="ULA1" s="52"/>
      <c r="ULB1" s="52"/>
      <c r="ULC1" s="52"/>
      <c r="ULD1" s="52"/>
      <c r="ULE1" s="52"/>
      <c r="ULF1" s="52"/>
      <c r="ULG1" s="52"/>
      <c r="ULH1" s="52"/>
      <c r="ULI1" s="52"/>
      <c r="ULJ1" s="52"/>
      <c r="ULK1" s="52"/>
      <c r="ULL1" s="52"/>
      <c r="ULM1" s="52"/>
      <c r="ULN1" s="52"/>
      <c r="ULO1" s="52"/>
      <c r="ULP1" s="52"/>
      <c r="ULQ1" s="52"/>
      <c r="ULR1" s="52"/>
      <c r="ULS1" s="52"/>
      <c r="ULT1" s="52"/>
      <c r="ULU1" s="52"/>
      <c r="ULV1" s="52"/>
      <c r="ULW1" s="52"/>
      <c r="ULX1" s="52"/>
      <c r="ULY1" s="52"/>
      <c r="ULZ1" s="52"/>
      <c r="UMA1" s="52"/>
      <c r="UMB1" s="52"/>
      <c r="UMC1" s="52"/>
      <c r="UMD1" s="52"/>
      <c r="UME1" s="52"/>
      <c r="UMF1" s="52"/>
      <c r="UMG1" s="52"/>
      <c r="UMH1" s="52"/>
      <c r="UMI1" s="52"/>
      <c r="UMJ1" s="52"/>
      <c r="UMK1" s="52"/>
      <c r="UML1" s="52"/>
      <c r="UMM1" s="52"/>
      <c r="UMN1" s="52"/>
      <c r="UMO1" s="52"/>
      <c r="UMP1" s="52"/>
      <c r="UMQ1" s="52"/>
      <c r="UMR1" s="52"/>
      <c r="UMS1" s="52"/>
      <c r="UMT1" s="52"/>
      <c r="UMU1" s="52"/>
      <c r="UMV1" s="52"/>
      <c r="UMW1" s="52"/>
      <c r="UMX1" s="52"/>
      <c r="UMY1" s="52"/>
      <c r="UMZ1" s="52"/>
      <c r="UNA1" s="52"/>
      <c r="UNB1" s="52"/>
      <c r="UNC1" s="52"/>
      <c r="UND1" s="52"/>
      <c r="UNE1" s="52"/>
      <c r="UNF1" s="52"/>
      <c r="UNG1" s="52"/>
      <c r="UNH1" s="52"/>
      <c r="UNI1" s="52"/>
      <c r="UNJ1" s="52"/>
      <c r="UNK1" s="52"/>
      <c r="UNL1" s="52"/>
      <c r="UNM1" s="52"/>
      <c r="UNN1" s="52"/>
      <c r="UNO1" s="52"/>
      <c r="UNP1" s="52"/>
      <c r="UNQ1" s="52"/>
      <c r="UNR1" s="52"/>
      <c r="UNS1" s="52"/>
      <c r="UNT1" s="52"/>
      <c r="UNU1" s="52"/>
      <c r="UNV1" s="52"/>
      <c r="UNW1" s="52"/>
      <c r="UNX1" s="52"/>
      <c r="UNY1" s="52"/>
      <c r="UNZ1" s="52"/>
      <c r="UOA1" s="52"/>
      <c r="UOB1" s="52"/>
      <c r="UOC1" s="52"/>
      <c r="UOD1" s="52"/>
      <c r="UOE1" s="52"/>
      <c r="UOF1" s="52"/>
      <c r="UOG1" s="52"/>
      <c r="UOH1" s="52"/>
      <c r="UOI1" s="52"/>
      <c r="UOJ1" s="52"/>
      <c r="UOK1" s="52"/>
      <c r="UOL1" s="52"/>
      <c r="UOM1" s="52"/>
      <c r="UON1" s="52"/>
      <c r="UOO1" s="52"/>
      <c r="UOP1" s="52"/>
      <c r="UOQ1" s="52"/>
      <c r="UOR1" s="52"/>
      <c r="UOS1" s="52"/>
      <c r="UOT1" s="52"/>
      <c r="UOU1" s="52"/>
      <c r="UOV1" s="52"/>
      <c r="UOW1" s="52"/>
      <c r="UOX1" s="52"/>
      <c r="UOY1" s="52"/>
      <c r="UOZ1" s="52"/>
      <c r="UPA1" s="52"/>
      <c r="UPB1" s="52"/>
      <c r="UPC1" s="52"/>
      <c r="UPD1" s="52"/>
      <c r="UPE1" s="52"/>
      <c r="UPF1" s="52"/>
      <c r="UPG1" s="52"/>
      <c r="UPH1" s="52"/>
      <c r="UPI1" s="52"/>
      <c r="UPJ1" s="52"/>
      <c r="UPK1" s="52"/>
      <c r="UPL1" s="52"/>
      <c r="UPM1" s="52"/>
      <c r="UPN1" s="52"/>
      <c r="UPO1" s="52"/>
      <c r="UPP1" s="52"/>
      <c r="UPQ1" s="52"/>
      <c r="UPR1" s="52"/>
      <c r="UPS1" s="52"/>
      <c r="UPT1" s="52"/>
      <c r="UPU1" s="52"/>
      <c r="UPV1" s="52"/>
      <c r="UPW1" s="52"/>
      <c r="UPX1" s="52"/>
      <c r="UPY1" s="52"/>
      <c r="UPZ1" s="52"/>
      <c r="UQA1" s="52"/>
      <c r="UQB1" s="52"/>
      <c r="UQC1" s="52"/>
      <c r="UQD1" s="52"/>
      <c r="UQE1" s="52"/>
      <c r="UQF1" s="52"/>
      <c r="UQG1" s="52"/>
      <c r="UQH1" s="52"/>
      <c r="UQI1" s="52"/>
      <c r="UQJ1" s="52"/>
      <c r="UQK1" s="52"/>
      <c r="UQL1" s="52"/>
      <c r="UQM1" s="52"/>
      <c r="UQN1" s="52"/>
      <c r="UQO1" s="52"/>
      <c r="UQP1" s="52"/>
      <c r="UQQ1" s="52"/>
      <c r="UQR1" s="52"/>
      <c r="UQS1" s="52"/>
      <c r="UQT1" s="52"/>
      <c r="UQU1" s="52"/>
      <c r="UQV1" s="52"/>
      <c r="UQW1" s="52"/>
      <c r="UQX1" s="52"/>
      <c r="UQY1" s="52"/>
      <c r="UQZ1" s="52"/>
      <c r="URA1" s="52"/>
      <c r="URB1" s="52"/>
      <c r="URC1" s="52"/>
      <c r="URD1" s="52"/>
      <c r="URE1" s="52"/>
      <c r="URF1" s="52"/>
      <c r="URG1" s="52"/>
      <c r="URH1" s="52"/>
      <c r="URI1" s="52"/>
      <c r="URJ1" s="52"/>
      <c r="URK1" s="52"/>
      <c r="URL1" s="52"/>
      <c r="URM1" s="52"/>
      <c r="URN1" s="52"/>
      <c r="URO1" s="52"/>
      <c r="URP1" s="52"/>
      <c r="URQ1" s="52"/>
      <c r="URR1" s="52"/>
      <c r="URS1" s="52"/>
      <c r="URT1" s="52"/>
      <c r="URU1" s="52"/>
      <c r="URV1" s="52"/>
      <c r="URW1" s="52"/>
      <c r="URX1" s="52"/>
      <c r="URY1" s="52"/>
      <c r="URZ1" s="52"/>
      <c r="USA1" s="52"/>
      <c r="USB1" s="52"/>
      <c r="USC1" s="52"/>
      <c r="USD1" s="52"/>
      <c r="USE1" s="52"/>
      <c r="USF1" s="52"/>
      <c r="USG1" s="52"/>
      <c r="USH1" s="52"/>
      <c r="USI1" s="52"/>
      <c r="USJ1" s="52"/>
      <c r="USK1" s="52"/>
      <c r="USL1" s="52"/>
      <c r="USM1" s="52"/>
      <c r="USN1" s="52"/>
      <c r="USO1" s="52"/>
      <c r="USP1" s="52"/>
      <c r="USQ1" s="52"/>
      <c r="USR1" s="52"/>
      <c r="USS1" s="52"/>
      <c r="UST1" s="52"/>
      <c r="USU1" s="52"/>
      <c r="USV1" s="52"/>
      <c r="USW1" s="52"/>
      <c r="USX1" s="52"/>
      <c r="USY1" s="52"/>
      <c r="USZ1" s="52"/>
      <c r="UTA1" s="52"/>
      <c r="UTB1" s="52"/>
      <c r="UTC1" s="52"/>
      <c r="UTD1" s="52"/>
      <c r="UTE1" s="52"/>
      <c r="UTF1" s="52"/>
      <c r="UTG1" s="52"/>
      <c r="UTH1" s="52"/>
      <c r="UTI1" s="52"/>
      <c r="UTJ1" s="52"/>
      <c r="UTK1" s="52"/>
      <c r="UTL1" s="52"/>
      <c r="UTM1" s="52"/>
      <c r="UTN1" s="52"/>
      <c r="UTO1" s="52"/>
      <c r="UTP1" s="52"/>
      <c r="UTQ1" s="52"/>
      <c r="UTR1" s="52"/>
      <c r="UTS1" s="52"/>
      <c r="UTT1" s="52"/>
      <c r="UTU1" s="52"/>
      <c r="UTV1" s="52"/>
      <c r="UTW1" s="52"/>
      <c r="UTX1" s="52"/>
      <c r="UTY1" s="52"/>
      <c r="UTZ1" s="52"/>
      <c r="UUA1" s="52"/>
      <c r="UUB1" s="52"/>
      <c r="UUC1" s="52"/>
      <c r="UUD1" s="52"/>
      <c r="UUE1" s="52"/>
      <c r="UUF1" s="52"/>
      <c r="UUG1" s="52"/>
      <c r="UUH1" s="52"/>
      <c r="UUI1" s="52"/>
      <c r="UUJ1" s="52"/>
      <c r="UUK1" s="52"/>
      <c r="UUL1" s="52"/>
      <c r="UUM1" s="52"/>
      <c r="UUN1" s="52"/>
      <c r="UUO1" s="52"/>
      <c r="UUP1" s="52"/>
      <c r="UUQ1" s="52"/>
      <c r="UUR1" s="52"/>
      <c r="UUS1" s="52"/>
      <c r="UUT1" s="52"/>
      <c r="UUU1" s="52"/>
      <c r="UUV1" s="52"/>
      <c r="UUW1" s="52"/>
      <c r="UUX1" s="52"/>
      <c r="UUY1" s="52"/>
      <c r="UUZ1" s="52"/>
      <c r="UVA1" s="52"/>
      <c r="UVB1" s="52"/>
      <c r="UVC1" s="52"/>
      <c r="UVD1" s="52"/>
      <c r="UVE1" s="52"/>
      <c r="UVF1" s="52"/>
      <c r="UVG1" s="52"/>
      <c r="UVH1" s="52"/>
      <c r="UVI1" s="52"/>
      <c r="UVJ1" s="52"/>
      <c r="UVK1" s="52"/>
      <c r="UVL1" s="52"/>
      <c r="UVM1" s="52"/>
      <c r="UVN1" s="52"/>
      <c r="UVO1" s="52"/>
      <c r="UVP1" s="52"/>
      <c r="UVQ1" s="52"/>
      <c r="UVR1" s="52"/>
      <c r="UVS1" s="52"/>
      <c r="UVT1" s="52"/>
      <c r="UVU1" s="52"/>
      <c r="UVV1" s="52"/>
      <c r="UVW1" s="52"/>
      <c r="UVX1" s="52"/>
      <c r="UVY1" s="52"/>
      <c r="UVZ1" s="52"/>
      <c r="UWA1" s="52"/>
      <c r="UWB1" s="52"/>
      <c r="UWC1" s="52"/>
      <c r="UWD1" s="52"/>
      <c r="UWE1" s="52"/>
      <c r="UWF1" s="52"/>
      <c r="UWG1" s="52"/>
      <c r="UWH1" s="52"/>
      <c r="UWI1" s="52"/>
      <c r="UWJ1" s="52"/>
      <c r="UWK1" s="52"/>
      <c r="UWL1" s="52"/>
      <c r="UWM1" s="52"/>
      <c r="UWN1" s="52"/>
      <c r="UWO1" s="52"/>
      <c r="UWP1" s="52"/>
      <c r="UWQ1" s="52"/>
      <c r="UWR1" s="52"/>
      <c r="UWS1" s="52"/>
      <c r="UWT1" s="52"/>
      <c r="UWU1" s="52"/>
      <c r="UWV1" s="52"/>
      <c r="UWW1" s="52"/>
      <c r="UWX1" s="52"/>
      <c r="UWY1" s="52"/>
      <c r="UWZ1" s="52"/>
      <c r="UXA1" s="52"/>
      <c r="UXB1" s="52"/>
      <c r="UXC1" s="52"/>
      <c r="UXD1" s="52"/>
      <c r="UXE1" s="52"/>
      <c r="UXF1" s="52"/>
      <c r="UXG1" s="52"/>
      <c r="UXH1" s="52"/>
      <c r="UXI1" s="52"/>
      <c r="UXJ1" s="52"/>
      <c r="UXK1" s="52"/>
      <c r="UXL1" s="52"/>
      <c r="UXM1" s="52"/>
      <c r="UXN1" s="52"/>
      <c r="UXO1" s="52"/>
      <c r="UXP1" s="52"/>
      <c r="UXQ1" s="52"/>
      <c r="UXR1" s="52"/>
      <c r="UXS1" s="52"/>
      <c r="UXT1" s="52"/>
      <c r="UXU1" s="52"/>
      <c r="UXV1" s="52"/>
      <c r="UXW1" s="52"/>
      <c r="UXX1" s="52"/>
      <c r="UXY1" s="52"/>
      <c r="UXZ1" s="52"/>
      <c r="UYA1" s="52"/>
      <c r="UYB1" s="52"/>
      <c r="UYC1" s="52"/>
      <c r="UYD1" s="52"/>
      <c r="UYE1" s="52"/>
      <c r="UYF1" s="52"/>
      <c r="UYG1" s="52"/>
      <c r="UYH1" s="52"/>
      <c r="UYI1" s="52"/>
      <c r="UYJ1" s="52"/>
      <c r="UYK1" s="52"/>
      <c r="UYL1" s="52"/>
      <c r="UYM1" s="52"/>
      <c r="UYN1" s="52"/>
      <c r="UYO1" s="52"/>
      <c r="UYP1" s="52"/>
      <c r="UYQ1" s="52"/>
      <c r="UYR1" s="52"/>
      <c r="UYS1" s="52"/>
      <c r="UYT1" s="52"/>
      <c r="UYU1" s="52"/>
      <c r="UYV1" s="52"/>
      <c r="UYW1" s="52"/>
      <c r="UYX1" s="52"/>
      <c r="UYY1" s="52"/>
      <c r="UYZ1" s="52"/>
      <c r="UZA1" s="52"/>
      <c r="UZB1" s="52"/>
      <c r="UZC1" s="52"/>
      <c r="UZD1" s="52"/>
      <c r="UZE1" s="52"/>
      <c r="UZF1" s="52"/>
      <c r="UZG1" s="52"/>
      <c r="UZH1" s="52"/>
      <c r="UZI1" s="52"/>
      <c r="UZJ1" s="52"/>
      <c r="UZK1" s="52"/>
      <c r="UZL1" s="52"/>
      <c r="UZM1" s="52"/>
      <c r="UZN1" s="52"/>
      <c r="UZO1" s="52"/>
      <c r="UZP1" s="52"/>
      <c r="UZQ1" s="52"/>
      <c r="UZR1" s="52"/>
      <c r="UZS1" s="52"/>
      <c r="UZT1" s="52"/>
      <c r="UZU1" s="52"/>
      <c r="UZV1" s="52"/>
      <c r="UZW1" s="52"/>
      <c r="UZX1" s="52"/>
      <c r="UZY1" s="52"/>
      <c r="UZZ1" s="52"/>
      <c r="VAA1" s="52"/>
      <c r="VAB1" s="52"/>
      <c r="VAC1" s="52"/>
      <c r="VAD1" s="52"/>
      <c r="VAE1" s="52"/>
      <c r="VAF1" s="52"/>
      <c r="VAG1" s="52"/>
      <c r="VAH1" s="52"/>
      <c r="VAI1" s="52"/>
      <c r="VAJ1" s="52"/>
      <c r="VAK1" s="52"/>
      <c r="VAL1" s="52"/>
      <c r="VAM1" s="52"/>
      <c r="VAN1" s="52"/>
      <c r="VAO1" s="52"/>
      <c r="VAP1" s="52"/>
      <c r="VAQ1" s="52"/>
      <c r="VAR1" s="52"/>
      <c r="VAS1" s="52"/>
      <c r="VAT1" s="52"/>
      <c r="VAU1" s="52"/>
      <c r="VAV1" s="52"/>
      <c r="VAW1" s="52"/>
      <c r="VAX1" s="52"/>
      <c r="VAY1" s="52"/>
      <c r="VAZ1" s="52"/>
      <c r="VBA1" s="52"/>
      <c r="VBB1" s="52"/>
      <c r="VBC1" s="52"/>
      <c r="VBD1" s="52"/>
      <c r="VBE1" s="52"/>
      <c r="VBF1" s="52"/>
      <c r="VBG1" s="52"/>
      <c r="VBH1" s="52"/>
      <c r="VBI1" s="52"/>
      <c r="VBJ1" s="52"/>
      <c r="VBK1" s="52"/>
      <c r="VBL1" s="52"/>
      <c r="VBM1" s="52"/>
      <c r="VBN1" s="52"/>
      <c r="VBO1" s="52"/>
      <c r="VBP1" s="52"/>
      <c r="VBQ1" s="52"/>
      <c r="VBR1" s="52"/>
      <c r="VBS1" s="52"/>
      <c r="VBT1" s="52"/>
      <c r="VBU1" s="52"/>
      <c r="VBV1" s="52"/>
      <c r="VBW1" s="52"/>
      <c r="VBX1" s="52"/>
      <c r="VBY1" s="52"/>
      <c r="VBZ1" s="52"/>
      <c r="VCA1" s="52"/>
      <c r="VCB1" s="52"/>
      <c r="VCC1" s="52"/>
      <c r="VCD1" s="52"/>
      <c r="VCE1" s="52"/>
      <c r="VCF1" s="52"/>
      <c r="VCG1" s="52"/>
      <c r="VCH1" s="52"/>
      <c r="VCI1" s="52"/>
      <c r="VCJ1" s="52"/>
      <c r="VCK1" s="52"/>
      <c r="VCL1" s="52"/>
      <c r="VCM1" s="52"/>
      <c r="VCN1" s="52"/>
      <c r="VCO1" s="52"/>
      <c r="VCP1" s="52"/>
      <c r="VCQ1" s="52"/>
      <c r="VCR1" s="52"/>
      <c r="VCS1" s="52"/>
      <c r="VCT1" s="52"/>
      <c r="VCU1" s="52"/>
      <c r="VCV1" s="52"/>
      <c r="VCW1" s="52"/>
      <c r="VCX1" s="52"/>
      <c r="VCY1" s="52"/>
      <c r="VCZ1" s="52"/>
      <c r="VDA1" s="52"/>
      <c r="VDB1" s="52"/>
      <c r="VDC1" s="52"/>
      <c r="VDD1" s="52"/>
      <c r="VDE1" s="52"/>
      <c r="VDF1" s="52"/>
      <c r="VDG1" s="52"/>
      <c r="VDH1" s="52"/>
      <c r="VDI1" s="52"/>
      <c r="VDJ1" s="52"/>
      <c r="VDK1" s="52"/>
      <c r="VDL1" s="52"/>
      <c r="VDM1" s="52"/>
      <c r="VDN1" s="52"/>
      <c r="VDO1" s="52"/>
      <c r="VDP1" s="52"/>
      <c r="VDQ1" s="52"/>
      <c r="VDR1" s="52"/>
      <c r="VDS1" s="52"/>
      <c r="VDT1" s="52"/>
      <c r="VDU1" s="52"/>
      <c r="VDV1" s="52"/>
      <c r="VDW1" s="52"/>
      <c r="VDX1" s="52"/>
      <c r="VDY1" s="52"/>
      <c r="VDZ1" s="52"/>
      <c r="VEA1" s="52"/>
      <c r="VEB1" s="52"/>
      <c r="VEC1" s="52"/>
      <c r="VED1" s="52"/>
      <c r="VEE1" s="52"/>
      <c r="VEF1" s="52"/>
      <c r="VEG1" s="52"/>
      <c r="VEH1" s="52"/>
      <c r="VEI1" s="52"/>
      <c r="VEJ1" s="52"/>
      <c r="VEK1" s="52"/>
      <c r="VEL1" s="52"/>
      <c r="VEM1" s="52"/>
      <c r="VEN1" s="52"/>
      <c r="VEO1" s="52"/>
      <c r="VEP1" s="52"/>
      <c r="VEQ1" s="52"/>
      <c r="VER1" s="52"/>
      <c r="VES1" s="52"/>
      <c r="VET1" s="52"/>
      <c r="VEU1" s="52"/>
      <c r="VEV1" s="52"/>
      <c r="VEW1" s="52"/>
      <c r="VEX1" s="52"/>
      <c r="VEY1" s="52"/>
      <c r="VEZ1" s="52"/>
      <c r="VFA1" s="52"/>
      <c r="VFB1" s="52"/>
      <c r="VFC1" s="52"/>
      <c r="VFD1" s="52"/>
      <c r="VFE1" s="52"/>
      <c r="VFF1" s="52"/>
      <c r="VFG1" s="52"/>
      <c r="VFH1" s="52"/>
      <c r="VFI1" s="52"/>
      <c r="VFJ1" s="52"/>
      <c r="VFK1" s="52"/>
      <c r="VFL1" s="52"/>
      <c r="VFM1" s="52"/>
      <c r="VFN1" s="52"/>
      <c r="VFO1" s="52"/>
      <c r="VFP1" s="52"/>
      <c r="VFQ1" s="52"/>
      <c r="VFR1" s="52"/>
      <c r="VFS1" s="52"/>
      <c r="VFT1" s="52"/>
      <c r="VFU1" s="52"/>
      <c r="VFV1" s="52"/>
      <c r="VFW1" s="52"/>
      <c r="VFX1" s="52"/>
      <c r="VFY1" s="52"/>
      <c r="VFZ1" s="52"/>
      <c r="VGA1" s="52"/>
      <c r="VGB1" s="52"/>
      <c r="VGC1" s="52"/>
      <c r="VGD1" s="52"/>
      <c r="VGE1" s="52"/>
      <c r="VGF1" s="52"/>
      <c r="VGG1" s="52"/>
      <c r="VGH1" s="52"/>
      <c r="VGI1" s="52"/>
      <c r="VGJ1" s="52"/>
      <c r="VGK1" s="52"/>
      <c r="VGL1" s="52"/>
      <c r="VGM1" s="52"/>
      <c r="VGN1" s="52"/>
      <c r="VGO1" s="52"/>
      <c r="VGP1" s="52"/>
      <c r="VGQ1" s="52"/>
      <c r="VGR1" s="52"/>
      <c r="VGS1" s="52"/>
      <c r="VGT1" s="52"/>
      <c r="VGU1" s="52"/>
      <c r="VGV1" s="52"/>
      <c r="VGW1" s="52"/>
      <c r="VGX1" s="52"/>
      <c r="VGY1" s="52"/>
      <c r="VGZ1" s="52"/>
      <c r="VHA1" s="52"/>
      <c r="VHB1" s="52"/>
      <c r="VHC1" s="52"/>
      <c r="VHD1" s="52"/>
      <c r="VHE1" s="52"/>
      <c r="VHF1" s="52"/>
      <c r="VHG1" s="52"/>
      <c r="VHH1" s="52"/>
      <c r="VHI1" s="52"/>
      <c r="VHJ1" s="52"/>
      <c r="VHK1" s="52"/>
      <c r="VHL1" s="52"/>
      <c r="VHM1" s="52"/>
      <c r="VHN1" s="52"/>
      <c r="VHO1" s="52"/>
      <c r="VHP1" s="52"/>
      <c r="VHQ1" s="52"/>
      <c r="VHR1" s="52"/>
      <c r="VHS1" s="52"/>
      <c r="VHT1" s="52"/>
      <c r="VHU1" s="52"/>
      <c r="VHV1" s="52"/>
      <c r="VHW1" s="52"/>
      <c r="VHX1" s="52"/>
      <c r="VHY1" s="52"/>
      <c r="VHZ1" s="52"/>
      <c r="VIA1" s="52"/>
      <c r="VIB1" s="52"/>
      <c r="VIC1" s="52"/>
      <c r="VID1" s="52"/>
      <c r="VIE1" s="52"/>
      <c r="VIF1" s="52"/>
      <c r="VIG1" s="52"/>
      <c r="VIH1" s="52"/>
      <c r="VII1" s="52"/>
      <c r="VIJ1" s="52"/>
      <c r="VIK1" s="52"/>
      <c r="VIL1" s="52"/>
      <c r="VIM1" s="52"/>
      <c r="VIN1" s="52"/>
      <c r="VIO1" s="52"/>
      <c r="VIP1" s="52"/>
      <c r="VIQ1" s="52"/>
      <c r="VIR1" s="52"/>
      <c r="VIS1" s="52"/>
      <c r="VIT1" s="52"/>
      <c r="VIU1" s="52"/>
      <c r="VIV1" s="52"/>
      <c r="VIW1" s="52"/>
      <c r="VIX1" s="52"/>
      <c r="VIY1" s="52"/>
      <c r="VIZ1" s="52"/>
      <c r="VJA1" s="52"/>
      <c r="VJB1" s="52"/>
      <c r="VJC1" s="52"/>
      <c r="VJD1" s="52"/>
      <c r="VJE1" s="52"/>
      <c r="VJF1" s="52"/>
      <c r="VJG1" s="52"/>
      <c r="VJH1" s="52"/>
      <c r="VJI1" s="52"/>
      <c r="VJJ1" s="52"/>
      <c r="VJK1" s="52"/>
      <c r="VJL1" s="52"/>
      <c r="VJM1" s="52"/>
      <c r="VJN1" s="52"/>
      <c r="VJO1" s="52"/>
      <c r="VJP1" s="52"/>
      <c r="VJQ1" s="52"/>
      <c r="VJR1" s="52"/>
      <c r="VJS1" s="52"/>
      <c r="VJT1" s="52"/>
      <c r="VJU1" s="52"/>
      <c r="VJV1" s="52"/>
      <c r="VJW1" s="52"/>
      <c r="VJX1" s="52"/>
      <c r="VJY1" s="52"/>
      <c r="VJZ1" s="52"/>
      <c r="VKA1" s="52"/>
      <c r="VKB1" s="52"/>
      <c r="VKC1" s="52"/>
      <c r="VKD1" s="52"/>
      <c r="VKE1" s="52"/>
      <c r="VKF1" s="52"/>
      <c r="VKG1" s="52"/>
      <c r="VKH1" s="52"/>
      <c r="VKI1" s="52"/>
      <c r="VKJ1" s="52"/>
      <c r="VKK1" s="52"/>
      <c r="VKL1" s="52"/>
      <c r="VKM1" s="52"/>
      <c r="VKN1" s="52"/>
      <c r="VKO1" s="52"/>
      <c r="VKP1" s="52"/>
      <c r="VKQ1" s="52"/>
      <c r="VKR1" s="52"/>
      <c r="VKS1" s="52"/>
      <c r="VKT1" s="52"/>
      <c r="VKU1" s="52"/>
      <c r="VKV1" s="52"/>
      <c r="VKW1" s="52"/>
      <c r="VKX1" s="52"/>
      <c r="VKY1" s="52"/>
      <c r="VKZ1" s="52"/>
      <c r="VLA1" s="52"/>
      <c r="VLB1" s="52"/>
      <c r="VLC1" s="52"/>
      <c r="VLD1" s="52"/>
      <c r="VLE1" s="52"/>
      <c r="VLF1" s="52"/>
      <c r="VLG1" s="52"/>
      <c r="VLH1" s="52"/>
      <c r="VLI1" s="52"/>
      <c r="VLJ1" s="52"/>
      <c r="VLK1" s="52"/>
      <c r="VLL1" s="52"/>
      <c r="VLM1" s="52"/>
      <c r="VLN1" s="52"/>
      <c r="VLO1" s="52"/>
      <c r="VLP1" s="52"/>
      <c r="VLQ1" s="52"/>
      <c r="VLR1" s="52"/>
      <c r="VLS1" s="52"/>
      <c r="VLT1" s="52"/>
      <c r="VLU1" s="52"/>
      <c r="VLV1" s="52"/>
      <c r="VLW1" s="52"/>
      <c r="VLX1" s="52"/>
      <c r="VLY1" s="52"/>
      <c r="VLZ1" s="52"/>
      <c r="VMA1" s="52"/>
      <c r="VMB1" s="52"/>
      <c r="VMC1" s="52"/>
      <c r="VMD1" s="52"/>
      <c r="VME1" s="52"/>
      <c r="VMF1" s="52"/>
      <c r="VMG1" s="52"/>
      <c r="VMH1" s="52"/>
      <c r="VMI1" s="52"/>
      <c r="VMJ1" s="52"/>
      <c r="VMK1" s="52"/>
      <c r="VML1" s="52"/>
      <c r="VMM1" s="52"/>
      <c r="VMN1" s="52"/>
      <c r="VMO1" s="52"/>
      <c r="VMP1" s="52"/>
      <c r="VMQ1" s="52"/>
      <c r="VMR1" s="52"/>
      <c r="VMS1" s="52"/>
      <c r="VMT1" s="52"/>
      <c r="VMU1" s="52"/>
      <c r="VMV1" s="52"/>
      <c r="VMW1" s="52"/>
      <c r="VMX1" s="52"/>
      <c r="VMY1" s="52"/>
      <c r="VMZ1" s="52"/>
      <c r="VNA1" s="52"/>
      <c r="VNB1" s="52"/>
      <c r="VNC1" s="52"/>
      <c r="VND1" s="52"/>
      <c r="VNE1" s="52"/>
      <c r="VNF1" s="52"/>
      <c r="VNG1" s="52"/>
      <c r="VNH1" s="52"/>
      <c r="VNI1" s="52"/>
      <c r="VNJ1" s="52"/>
      <c r="VNK1" s="52"/>
      <c r="VNL1" s="52"/>
      <c r="VNM1" s="52"/>
      <c r="VNN1" s="52"/>
      <c r="VNO1" s="52"/>
      <c r="VNP1" s="52"/>
      <c r="VNQ1" s="52"/>
      <c r="VNR1" s="52"/>
      <c r="VNS1" s="52"/>
      <c r="VNT1" s="52"/>
      <c r="VNU1" s="52"/>
      <c r="VNV1" s="52"/>
      <c r="VNW1" s="52"/>
      <c r="VNX1" s="52"/>
      <c r="VNY1" s="52"/>
      <c r="VNZ1" s="52"/>
      <c r="VOA1" s="52"/>
      <c r="VOB1" s="52"/>
      <c r="VOC1" s="52"/>
      <c r="VOD1" s="52"/>
      <c r="VOE1" s="52"/>
      <c r="VOF1" s="52"/>
      <c r="VOG1" s="52"/>
      <c r="VOH1" s="52"/>
      <c r="VOI1" s="52"/>
      <c r="VOJ1" s="52"/>
      <c r="VOK1" s="52"/>
      <c r="VOL1" s="52"/>
      <c r="VOM1" s="52"/>
      <c r="VON1" s="52"/>
      <c r="VOO1" s="52"/>
      <c r="VOP1" s="52"/>
      <c r="VOQ1" s="52"/>
      <c r="VOR1" s="52"/>
      <c r="VOS1" s="52"/>
      <c r="VOT1" s="52"/>
      <c r="VOU1" s="52"/>
      <c r="VOV1" s="52"/>
      <c r="VOW1" s="52"/>
      <c r="VOX1" s="52"/>
      <c r="VOY1" s="52"/>
      <c r="VOZ1" s="52"/>
      <c r="VPA1" s="52"/>
      <c r="VPB1" s="52"/>
      <c r="VPC1" s="52"/>
      <c r="VPD1" s="52"/>
      <c r="VPE1" s="52"/>
      <c r="VPF1" s="52"/>
      <c r="VPG1" s="52"/>
      <c r="VPH1" s="52"/>
      <c r="VPI1" s="52"/>
      <c r="VPJ1" s="52"/>
      <c r="VPK1" s="52"/>
      <c r="VPL1" s="52"/>
      <c r="VPM1" s="52"/>
      <c r="VPN1" s="52"/>
      <c r="VPO1" s="52"/>
      <c r="VPP1" s="52"/>
      <c r="VPQ1" s="52"/>
      <c r="VPR1" s="52"/>
      <c r="VPS1" s="52"/>
      <c r="VPT1" s="52"/>
      <c r="VPU1" s="52"/>
      <c r="VPV1" s="52"/>
      <c r="VPW1" s="52"/>
      <c r="VPX1" s="52"/>
      <c r="VPY1" s="52"/>
      <c r="VPZ1" s="52"/>
      <c r="VQA1" s="52"/>
      <c r="VQB1" s="52"/>
      <c r="VQC1" s="52"/>
      <c r="VQD1" s="52"/>
      <c r="VQE1" s="52"/>
      <c r="VQF1" s="52"/>
      <c r="VQG1" s="52"/>
      <c r="VQH1" s="52"/>
      <c r="VQI1" s="52"/>
      <c r="VQJ1" s="52"/>
      <c r="VQK1" s="52"/>
      <c r="VQL1" s="52"/>
      <c r="VQM1" s="52"/>
      <c r="VQN1" s="52"/>
      <c r="VQO1" s="52"/>
      <c r="VQP1" s="52"/>
      <c r="VQQ1" s="52"/>
      <c r="VQR1" s="52"/>
      <c r="VQS1" s="52"/>
      <c r="VQT1" s="52"/>
      <c r="VQU1" s="52"/>
      <c r="VQV1" s="52"/>
      <c r="VQW1" s="52"/>
      <c r="VQX1" s="52"/>
      <c r="VQY1" s="52"/>
      <c r="VQZ1" s="52"/>
      <c r="VRA1" s="52"/>
      <c r="VRB1" s="52"/>
      <c r="VRC1" s="52"/>
      <c r="VRD1" s="52"/>
      <c r="VRE1" s="52"/>
      <c r="VRF1" s="52"/>
      <c r="VRG1" s="52"/>
      <c r="VRH1" s="52"/>
      <c r="VRI1" s="52"/>
      <c r="VRJ1" s="52"/>
      <c r="VRK1" s="52"/>
      <c r="VRL1" s="52"/>
      <c r="VRM1" s="52"/>
      <c r="VRN1" s="52"/>
      <c r="VRO1" s="52"/>
      <c r="VRP1" s="52"/>
      <c r="VRQ1" s="52"/>
      <c r="VRR1" s="52"/>
      <c r="VRS1" s="52"/>
      <c r="VRT1" s="52"/>
      <c r="VRU1" s="52"/>
      <c r="VRV1" s="52"/>
      <c r="VRW1" s="52"/>
      <c r="VRX1" s="52"/>
      <c r="VRY1" s="52"/>
      <c r="VRZ1" s="52"/>
      <c r="VSA1" s="52"/>
      <c r="VSB1" s="52"/>
      <c r="VSC1" s="52"/>
      <c r="VSD1" s="52"/>
      <c r="VSE1" s="52"/>
      <c r="VSF1" s="52"/>
      <c r="VSG1" s="52"/>
      <c r="VSH1" s="52"/>
      <c r="VSI1" s="52"/>
      <c r="VSJ1" s="52"/>
      <c r="VSK1" s="52"/>
      <c r="VSL1" s="52"/>
      <c r="VSM1" s="52"/>
      <c r="VSN1" s="52"/>
      <c r="VSO1" s="52"/>
      <c r="VSP1" s="52"/>
      <c r="VSQ1" s="52"/>
      <c r="VSR1" s="52"/>
      <c r="VSS1" s="52"/>
      <c r="VST1" s="52"/>
      <c r="VSU1" s="52"/>
      <c r="VSV1" s="52"/>
      <c r="VSW1" s="52"/>
      <c r="VSX1" s="52"/>
      <c r="VSY1" s="52"/>
      <c r="VSZ1" s="52"/>
      <c r="VTA1" s="52"/>
      <c r="VTB1" s="52"/>
      <c r="VTC1" s="52"/>
      <c r="VTD1" s="52"/>
      <c r="VTE1" s="52"/>
      <c r="VTF1" s="52"/>
      <c r="VTG1" s="52"/>
      <c r="VTH1" s="52"/>
      <c r="VTI1" s="52"/>
      <c r="VTJ1" s="52"/>
      <c r="VTK1" s="52"/>
      <c r="VTL1" s="52"/>
      <c r="VTM1" s="52"/>
      <c r="VTN1" s="52"/>
      <c r="VTO1" s="52"/>
      <c r="VTP1" s="52"/>
      <c r="VTQ1" s="52"/>
      <c r="VTR1" s="52"/>
      <c r="VTS1" s="52"/>
      <c r="VTT1" s="52"/>
      <c r="VTU1" s="52"/>
      <c r="VTV1" s="52"/>
      <c r="VTW1" s="52"/>
      <c r="VTX1" s="52"/>
      <c r="VTY1" s="52"/>
      <c r="VTZ1" s="52"/>
      <c r="VUA1" s="52"/>
      <c r="VUB1" s="52"/>
      <c r="VUC1" s="52"/>
      <c r="VUD1" s="52"/>
      <c r="VUE1" s="52"/>
      <c r="VUF1" s="52"/>
      <c r="VUG1" s="52"/>
      <c r="VUH1" s="52"/>
      <c r="VUI1" s="52"/>
      <c r="VUJ1" s="52"/>
      <c r="VUK1" s="52"/>
      <c r="VUL1" s="52"/>
      <c r="VUM1" s="52"/>
      <c r="VUN1" s="52"/>
      <c r="VUO1" s="52"/>
      <c r="VUP1" s="52"/>
      <c r="VUQ1" s="52"/>
      <c r="VUR1" s="52"/>
      <c r="VUS1" s="52"/>
      <c r="VUT1" s="52"/>
      <c r="VUU1" s="52"/>
      <c r="VUV1" s="52"/>
      <c r="VUW1" s="52"/>
      <c r="VUX1" s="52"/>
      <c r="VUY1" s="52"/>
      <c r="VUZ1" s="52"/>
      <c r="VVA1" s="52"/>
      <c r="VVB1" s="52"/>
      <c r="VVC1" s="52"/>
      <c r="VVD1" s="52"/>
      <c r="VVE1" s="52"/>
      <c r="VVF1" s="52"/>
      <c r="VVG1" s="52"/>
      <c r="VVH1" s="52"/>
      <c r="VVI1" s="52"/>
      <c r="VVJ1" s="52"/>
      <c r="VVK1" s="52"/>
      <c r="VVL1" s="52"/>
      <c r="VVM1" s="52"/>
      <c r="VVN1" s="52"/>
      <c r="VVO1" s="52"/>
      <c r="VVP1" s="52"/>
      <c r="VVQ1" s="52"/>
      <c r="VVR1" s="52"/>
      <c r="VVS1" s="52"/>
      <c r="VVT1" s="52"/>
      <c r="VVU1" s="52"/>
      <c r="VVV1" s="52"/>
      <c r="VVW1" s="52"/>
      <c r="VVX1" s="52"/>
      <c r="VVY1" s="52"/>
      <c r="VVZ1" s="52"/>
      <c r="VWA1" s="52"/>
      <c r="VWB1" s="52"/>
      <c r="VWC1" s="52"/>
      <c r="VWD1" s="52"/>
      <c r="VWE1" s="52"/>
      <c r="VWF1" s="52"/>
      <c r="VWG1" s="52"/>
      <c r="VWH1" s="52"/>
      <c r="VWI1" s="52"/>
      <c r="VWJ1" s="52"/>
      <c r="VWK1" s="52"/>
      <c r="VWL1" s="52"/>
      <c r="VWM1" s="52"/>
      <c r="VWN1" s="52"/>
      <c r="VWO1" s="52"/>
      <c r="VWP1" s="52"/>
      <c r="VWQ1" s="52"/>
      <c r="VWR1" s="52"/>
      <c r="VWS1" s="52"/>
      <c r="VWT1" s="52"/>
      <c r="VWU1" s="52"/>
      <c r="VWV1" s="52"/>
      <c r="VWW1" s="52"/>
      <c r="VWX1" s="52"/>
      <c r="VWY1" s="52"/>
      <c r="VWZ1" s="52"/>
      <c r="VXA1" s="52"/>
      <c r="VXB1" s="52"/>
      <c r="VXC1" s="52"/>
      <c r="VXD1" s="52"/>
      <c r="VXE1" s="52"/>
      <c r="VXF1" s="52"/>
      <c r="VXG1" s="52"/>
      <c r="VXH1" s="52"/>
      <c r="VXI1" s="52"/>
      <c r="VXJ1" s="52"/>
      <c r="VXK1" s="52"/>
      <c r="VXL1" s="52"/>
      <c r="VXM1" s="52"/>
      <c r="VXN1" s="52"/>
      <c r="VXO1" s="52"/>
      <c r="VXP1" s="52"/>
      <c r="VXQ1" s="52"/>
      <c r="VXR1" s="52"/>
      <c r="VXS1" s="52"/>
      <c r="VXT1" s="52"/>
      <c r="VXU1" s="52"/>
      <c r="VXV1" s="52"/>
      <c r="VXW1" s="52"/>
      <c r="VXX1" s="52"/>
      <c r="VXY1" s="52"/>
      <c r="VXZ1" s="52"/>
      <c r="VYA1" s="52"/>
      <c r="VYB1" s="52"/>
      <c r="VYC1" s="52"/>
      <c r="VYD1" s="52"/>
      <c r="VYE1" s="52"/>
      <c r="VYF1" s="52"/>
      <c r="VYG1" s="52"/>
      <c r="VYH1" s="52"/>
      <c r="VYI1" s="52"/>
      <c r="VYJ1" s="52"/>
      <c r="VYK1" s="52"/>
      <c r="VYL1" s="52"/>
      <c r="VYM1" s="52"/>
      <c r="VYN1" s="52"/>
      <c r="VYO1" s="52"/>
      <c r="VYP1" s="52"/>
      <c r="VYQ1" s="52"/>
      <c r="VYR1" s="52"/>
      <c r="VYS1" s="52"/>
      <c r="VYT1" s="52"/>
      <c r="VYU1" s="52"/>
      <c r="VYV1" s="52"/>
      <c r="VYW1" s="52"/>
      <c r="VYX1" s="52"/>
      <c r="VYY1" s="52"/>
      <c r="VYZ1" s="52"/>
      <c r="VZA1" s="52"/>
      <c r="VZB1" s="52"/>
      <c r="VZC1" s="52"/>
      <c r="VZD1" s="52"/>
      <c r="VZE1" s="52"/>
      <c r="VZF1" s="52"/>
      <c r="VZG1" s="52"/>
      <c r="VZH1" s="52"/>
      <c r="VZI1" s="52"/>
      <c r="VZJ1" s="52"/>
      <c r="VZK1" s="52"/>
      <c r="VZL1" s="52"/>
      <c r="VZM1" s="52"/>
      <c r="VZN1" s="52"/>
      <c r="VZO1" s="52"/>
      <c r="VZP1" s="52"/>
      <c r="VZQ1" s="52"/>
      <c r="VZR1" s="52"/>
      <c r="VZS1" s="52"/>
      <c r="VZT1" s="52"/>
      <c r="VZU1" s="52"/>
      <c r="VZV1" s="52"/>
      <c r="VZW1" s="52"/>
      <c r="VZX1" s="52"/>
      <c r="VZY1" s="52"/>
      <c r="VZZ1" s="52"/>
      <c r="WAA1" s="52"/>
      <c r="WAB1" s="52"/>
      <c r="WAC1" s="52"/>
      <c r="WAD1" s="52"/>
      <c r="WAE1" s="52"/>
      <c r="WAF1" s="52"/>
      <c r="WAG1" s="52"/>
      <c r="WAH1" s="52"/>
      <c r="WAI1" s="52"/>
      <c r="WAJ1" s="52"/>
      <c r="WAK1" s="52"/>
      <c r="WAL1" s="52"/>
      <c r="WAM1" s="52"/>
      <c r="WAN1" s="52"/>
      <c r="WAO1" s="52"/>
      <c r="WAP1" s="52"/>
      <c r="WAQ1" s="52"/>
      <c r="WAR1" s="52"/>
      <c r="WAS1" s="52"/>
      <c r="WAT1" s="52"/>
      <c r="WAU1" s="52"/>
      <c r="WAV1" s="52"/>
      <c r="WAW1" s="52"/>
      <c r="WAX1" s="52"/>
      <c r="WAY1" s="52"/>
      <c r="WAZ1" s="52"/>
      <c r="WBA1" s="52"/>
      <c r="WBB1" s="52"/>
      <c r="WBC1" s="52"/>
      <c r="WBD1" s="52"/>
      <c r="WBE1" s="52"/>
      <c r="WBF1" s="52"/>
      <c r="WBG1" s="52"/>
      <c r="WBH1" s="52"/>
      <c r="WBI1" s="52"/>
      <c r="WBJ1" s="52"/>
      <c r="WBK1" s="52"/>
      <c r="WBL1" s="52"/>
      <c r="WBM1" s="52"/>
      <c r="WBN1" s="52"/>
      <c r="WBO1" s="52"/>
      <c r="WBP1" s="52"/>
      <c r="WBQ1" s="52"/>
      <c r="WBR1" s="52"/>
      <c r="WBS1" s="52"/>
      <c r="WBT1" s="52"/>
      <c r="WBU1" s="52"/>
      <c r="WBV1" s="52"/>
      <c r="WBW1" s="52"/>
      <c r="WBX1" s="52"/>
      <c r="WBY1" s="52"/>
      <c r="WBZ1" s="52"/>
      <c r="WCA1" s="52"/>
      <c r="WCB1" s="52"/>
      <c r="WCC1" s="52"/>
      <c r="WCD1" s="52"/>
      <c r="WCE1" s="52"/>
      <c r="WCF1" s="52"/>
      <c r="WCG1" s="52"/>
      <c r="WCH1" s="52"/>
      <c r="WCI1" s="52"/>
      <c r="WCJ1" s="52"/>
      <c r="WCK1" s="52"/>
      <c r="WCL1" s="52"/>
      <c r="WCM1" s="52"/>
      <c r="WCN1" s="52"/>
      <c r="WCO1" s="52"/>
      <c r="WCP1" s="52"/>
      <c r="WCQ1" s="52"/>
      <c r="WCR1" s="52"/>
      <c r="WCS1" s="52"/>
      <c r="WCT1" s="52"/>
      <c r="WCU1" s="52"/>
      <c r="WCV1" s="52"/>
      <c r="WCW1" s="52"/>
      <c r="WCX1" s="52"/>
      <c r="WCY1" s="52"/>
      <c r="WCZ1" s="52"/>
      <c r="WDA1" s="52"/>
      <c r="WDB1" s="52"/>
      <c r="WDC1" s="52"/>
      <c r="WDD1" s="52"/>
      <c r="WDE1" s="52"/>
      <c r="WDF1" s="52"/>
      <c r="WDG1" s="52"/>
      <c r="WDH1" s="52"/>
      <c r="WDI1" s="52"/>
      <c r="WDJ1" s="52"/>
      <c r="WDK1" s="52"/>
      <c r="WDL1" s="52"/>
      <c r="WDM1" s="52"/>
      <c r="WDN1" s="52"/>
      <c r="WDO1" s="52"/>
      <c r="WDP1" s="52"/>
      <c r="WDQ1" s="52"/>
      <c r="WDR1" s="52"/>
      <c r="WDS1" s="52"/>
      <c r="WDT1" s="52"/>
      <c r="WDU1" s="52"/>
      <c r="WDV1" s="52"/>
      <c r="WDW1" s="52"/>
      <c r="WDX1" s="52"/>
      <c r="WDY1" s="52"/>
      <c r="WDZ1" s="52"/>
      <c r="WEA1" s="52"/>
      <c r="WEB1" s="52"/>
      <c r="WEC1" s="52"/>
      <c r="WED1" s="52"/>
      <c r="WEE1" s="52"/>
      <c r="WEF1" s="52"/>
      <c r="WEG1" s="52"/>
      <c r="WEH1" s="52"/>
      <c r="WEI1" s="52"/>
      <c r="WEJ1" s="52"/>
      <c r="WEK1" s="52"/>
      <c r="WEL1" s="52"/>
      <c r="WEM1" s="52"/>
      <c r="WEN1" s="52"/>
      <c r="WEO1" s="52"/>
      <c r="WEP1" s="52"/>
      <c r="WEQ1" s="52"/>
      <c r="WER1" s="52"/>
      <c r="WES1" s="52"/>
      <c r="WET1" s="52"/>
      <c r="WEU1" s="52"/>
      <c r="WEV1" s="52"/>
      <c r="WEW1" s="52"/>
      <c r="WEX1" s="52"/>
      <c r="WEY1" s="52"/>
      <c r="WEZ1" s="52"/>
      <c r="WFA1" s="52"/>
      <c r="WFB1" s="52"/>
      <c r="WFC1" s="52"/>
      <c r="WFD1" s="52"/>
      <c r="WFE1" s="52"/>
      <c r="WFF1" s="52"/>
      <c r="WFG1" s="52"/>
      <c r="WFH1" s="52"/>
      <c r="WFI1" s="52"/>
      <c r="WFJ1" s="52"/>
      <c r="WFK1" s="52"/>
      <c r="WFL1" s="52"/>
      <c r="WFM1" s="52"/>
      <c r="WFN1" s="52"/>
      <c r="WFO1" s="52"/>
      <c r="WFP1" s="52"/>
      <c r="WFQ1" s="52"/>
      <c r="WFR1" s="52"/>
      <c r="WFS1" s="52"/>
      <c r="WFT1" s="52"/>
      <c r="WFU1" s="52"/>
      <c r="WFV1" s="52"/>
      <c r="WFW1" s="52"/>
      <c r="WFX1" s="52"/>
      <c r="WFY1" s="52"/>
      <c r="WFZ1" s="52"/>
      <c r="WGA1" s="52"/>
      <c r="WGB1" s="52"/>
      <c r="WGC1" s="52"/>
      <c r="WGD1" s="52"/>
      <c r="WGE1" s="52"/>
      <c r="WGF1" s="52"/>
      <c r="WGG1" s="52"/>
      <c r="WGH1" s="52"/>
      <c r="WGI1" s="52"/>
      <c r="WGJ1" s="52"/>
      <c r="WGK1" s="52"/>
      <c r="WGL1" s="52"/>
      <c r="WGM1" s="52"/>
      <c r="WGN1" s="52"/>
      <c r="WGO1" s="52"/>
      <c r="WGP1" s="52"/>
      <c r="WGQ1" s="52"/>
      <c r="WGR1" s="52"/>
      <c r="WGS1" s="52"/>
      <c r="WGT1" s="52"/>
      <c r="WGU1" s="52"/>
      <c r="WGV1" s="52"/>
      <c r="WGW1" s="52"/>
      <c r="WGX1" s="52"/>
      <c r="WGY1" s="52"/>
      <c r="WGZ1" s="52"/>
      <c r="WHA1" s="52"/>
      <c r="WHB1" s="52"/>
      <c r="WHC1" s="52"/>
      <c r="WHD1" s="52"/>
      <c r="WHE1" s="52"/>
      <c r="WHF1" s="52"/>
      <c r="WHG1" s="52"/>
      <c r="WHH1" s="52"/>
      <c r="WHI1" s="52"/>
      <c r="WHJ1" s="52"/>
      <c r="WHK1" s="52"/>
      <c r="WHL1" s="52"/>
      <c r="WHM1" s="52"/>
      <c r="WHN1" s="52"/>
      <c r="WHO1" s="52"/>
      <c r="WHP1" s="52"/>
      <c r="WHQ1" s="52"/>
      <c r="WHR1" s="52"/>
      <c r="WHS1" s="52"/>
      <c r="WHT1" s="52"/>
      <c r="WHU1" s="52"/>
      <c r="WHV1" s="52"/>
      <c r="WHW1" s="52"/>
      <c r="WHX1" s="52"/>
      <c r="WHY1" s="52"/>
      <c r="WHZ1" s="52"/>
      <c r="WIA1" s="52"/>
      <c r="WIB1" s="52"/>
      <c r="WIC1" s="52"/>
      <c r="WID1" s="52"/>
      <c r="WIE1" s="52"/>
      <c r="WIF1" s="52"/>
      <c r="WIG1" s="52"/>
      <c r="WIH1" s="52"/>
      <c r="WII1" s="52"/>
      <c r="WIJ1" s="52"/>
      <c r="WIK1" s="52"/>
      <c r="WIL1" s="52"/>
      <c r="WIM1" s="52"/>
      <c r="WIN1" s="52"/>
      <c r="WIO1" s="52"/>
      <c r="WIP1" s="52"/>
      <c r="WIQ1" s="52"/>
      <c r="WIR1" s="52"/>
      <c r="WIS1" s="52"/>
      <c r="WIT1" s="52"/>
      <c r="WIU1" s="52"/>
      <c r="WIV1" s="52"/>
      <c r="WIW1" s="52"/>
      <c r="WIX1" s="52"/>
      <c r="WIY1" s="52"/>
      <c r="WIZ1" s="52"/>
      <c r="WJA1" s="52"/>
      <c r="WJB1" s="52"/>
      <c r="WJC1" s="52"/>
      <c r="WJD1" s="52"/>
      <c r="WJE1" s="52"/>
      <c r="WJF1" s="52"/>
      <c r="WJG1" s="52"/>
      <c r="WJH1" s="52"/>
      <c r="WJI1" s="52"/>
      <c r="WJJ1" s="52"/>
      <c r="WJK1" s="52"/>
      <c r="WJL1" s="52"/>
      <c r="WJM1" s="52"/>
      <c r="WJN1" s="52"/>
      <c r="WJO1" s="52"/>
      <c r="WJP1" s="52"/>
      <c r="WJQ1" s="52"/>
      <c r="WJR1" s="52"/>
      <c r="WJS1" s="52"/>
      <c r="WJT1" s="52"/>
      <c r="WJU1" s="52"/>
      <c r="WJV1" s="52"/>
      <c r="WJW1" s="52"/>
      <c r="WJX1" s="52"/>
      <c r="WJY1" s="52"/>
      <c r="WJZ1" s="52"/>
      <c r="WKA1" s="52"/>
      <c r="WKB1" s="52"/>
      <c r="WKC1" s="52"/>
      <c r="WKD1" s="52"/>
      <c r="WKE1" s="52"/>
      <c r="WKF1" s="52"/>
      <c r="WKG1" s="52"/>
      <c r="WKH1" s="52"/>
      <c r="WKI1" s="52"/>
      <c r="WKJ1" s="52"/>
      <c r="WKK1" s="52"/>
      <c r="WKL1" s="52"/>
      <c r="WKM1" s="52"/>
      <c r="WKN1" s="52"/>
      <c r="WKO1" s="52"/>
      <c r="WKP1" s="52"/>
      <c r="WKQ1" s="52"/>
      <c r="WKR1" s="52"/>
      <c r="WKS1" s="52"/>
      <c r="WKT1" s="52"/>
      <c r="WKU1" s="52"/>
      <c r="WKV1" s="52"/>
      <c r="WKW1" s="52"/>
      <c r="WKX1" s="52"/>
      <c r="WKY1" s="52"/>
      <c r="WKZ1" s="52"/>
      <c r="WLA1" s="52"/>
      <c r="WLB1" s="52"/>
      <c r="WLC1" s="52"/>
      <c r="WLD1" s="52"/>
      <c r="WLE1" s="52"/>
      <c r="WLF1" s="52"/>
      <c r="WLG1" s="52"/>
      <c r="WLH1" s="52"/>
      <c r="WLI1" s="52"/>
      <c r="WLJ1" s="52"/>
      <c r="WLK1" s="52"/>
      <c r="WLL1" s="52"/>
      <c r="WLM1" s="52"/>
      <c r="WLN1" s="52"/>
      <c r="WLO1" s="52"/>
      <c r="WLP1" s="52"/>
      <c r="WLQ1" s="52"/>
      <c r="WLR1" s="52"/>
      <c r="WLS1" s="52"/>
      <c r="WLT1" s="52"/>
      <c r="WLU1" s="52"/>
      <c r="WLV1" s="52"/>
      <c r="WLW1" s="52"/>
      <c r="WLX1" s="52"/>
      <c r="WLY1" s="52"/>
      <c r="WLZ1" s="52"/>
      <c r="WMA1" s="52"/>
      <c r="WMB1" s="52"/>
      <c r="WMC1" s="52"/>
      <c r="WMD1" s="52"/>
      <c r="WME1" s="52"/>
      <c r="WMF1" s="52"/>
      <c r="WMG1" s="52"/>
      <c r="WMH1" s="52"/>
      <c r="WMI1" s="52"/>
      <c r="WMJ1" s="52"/>
      <c r="WMK1" s="52"/>
      <c r="WML1" s="52"/>
      <c r="WMM1" s="52"/>
      <c r="WMN1" s="52"/>
      <c r="WMO1" s="52"/>
      <c r="WMP1" s="52"/>
      <c r="WMQ1" s="52"/>
      <c r="WMR1" s="52"/>
      <c r="WMS1" s="52"/>
      <c r="WMT1" s="52"/>
      <c r="WMU1" s="52"/>
      <c r="WMV1" s="52"/>
      <c r="WMW1" s="52"/>
      <c r="WMX1" s="52"/>
      <c r="WMY1" s="52"/>
      <c r="WMZ1" s="52"/>
      <c r="WNA1" s="52"/>
      <c r="WNB1" s="52"/>
      <c r="WNC1" s="52"/>
      <c r="WND1" s="52"/>
      <c r="WNE1" s="52"/>
      <c r="WNF1" s="52"/>
      <c r="WNG1" s="52"/>
      <c r="WNH1" s="52"/>
      <c r="WNI1" s="52"/>
      <c r="WNJ1" s="52"/>
      <c r="WNK1" s="52"/>
      <c r="WNL1" s="52"/>
      <c r="WNM1" s="52"/>
      <c r="WNN1" s="52"/>
      <c r="WNO1" s="52"/>
      <c r="WNP1" s="52"/>
      <c r="WNQ1" s="52"/>
      <c r="WNR1" s="52"/>
      <c r="WNS1" s="52"/>
      <c r="WNT1" s="52"/>
      <c r="WNU1" s="52"/>
      <c r="WNV1" s="52"/>
      <c r="WNW1" s="52"/>
      <c r="WNX1" s="52"/>
      <c r="WNY1" s="52"/>
      <c r="WNZ1" s="52"/>
      <c r="WOA1" s="52"/>
      <c r="WOB1" s="52"/>
      <c r="WOC1" s="52"/>
      <c r="WOD1" s="52"/>
      <c r="WOE1" s="52"/>
      <c r="WOF1" s="52"/>
      <c r="WOG1" s="52"/>
      <c r="WOH1" s="52"/>
      <c r="WOI1" s="52"/>
      <c r="WOJ1" s="52"/>
      <c r="WOK1" s="52"/>
      <c r="WOL1" s="52"/>
      <c r="WOM1" s="52"/>
      <c r="WON1" s="52"/>
      <c r="WOO1" s="52"/>
      <c r="WOP1" s="52"/>
      <c r="WOQ1" s="52"/>
      <c r="WOR1" s="52"/>
      <c r="WOS1" s="52"/>
      <c r="WOT1" s="52"/>
      <c r="WOU1" s="52"/>
      <c r="WOV1" s="52"/>
      <c r="WOW1" s="52"/>
      <c r="WOX1" s="52"/>
      <c r="WOY1" s="52"/>
      <c r="WOZ1" s="52"/>
      <c r="WPA1" s="52"/>
      <c r="WPB1" s="52"/>
      <c r="WPC1" s="52"/>
      <c r="WPD1" s="52"/>
      <c r="WPE1" s="52"/>
      <c r="WPF1" s="52"/>
      <c r="WPG1" s="52"/>
      <c r="WPH1" s="52"/>
      <c r="WPI1" s="52"/>
      <c r="WPJ1" s="52"/>
      <c r="WPK1" s="52"/>
      <c r="WPL1" s="52"/>
      <c r="WPM1" s="52"/>
      <c r="WPN1" s="52"/>
      <c r="WPO1" s="52"/>
      <c r="WPP1" s="52"/>
      <c r="WPQ1" s="52"/>
      <c r="WPR1" s="52"/>
      <c r="WPS1" s="52"/>
      <c r="WPT1" s="52"/>
      <c r="WPU1" s="52"/>
      <c r="WPV1" s="52"/>
      <c r="WPW1" s="52"/>
      <c r="WPX1" s="52"/>
      <c r="WPY1" s="52"/>
      <c r="WPZ1" s="52"/>
      <c r="WQA1" s="52"/>
      <c r="WQB1" s="52"/>
      <c r="WQC1" s="52"/>
      <c r="WQD1" s="52"/>
      <c r="WQE1" s="52"/>
      <c r="WQF1" s="52"/>
      <c r="WQG1" s="52"/>
      <c r="WQH1" s="52"/>
      <c r="WQI1" s="52"/>
      <c r="WQJ1" s="52"/>
      <c r="WQK1" s="52"/>
      <c r="WQL1" s="52"/>
      <c r="WQM1" s="52"/>
      <c r="WQN1" s="52"/>
      <c r="WQO1" s="52"/>
      <c r="WQP1" s="52"/>
      <c r="WQQ1" s="52"/>
      <c r="WQR1" s="52"/>
      <c r="WQS1" s="52"/>
      <c r="WQT1" s="52"/>
      <c r="WQU1" s="52"/>
      <c r="WQV1" s="52"/>
      <c r="WQW1" s="52"/>
      <c r="WQX1" s="52"/>
      <c r="WQY1" s="52"/>
      <c r="WQZ1" s="52"/>
      <c r="WRA1" s="52"/>
      <c r="WRB1" s="52"/>
      <c r="WRC1" s="52"/>
      <c r="WRD1" s="52"/>
      <c r="WRE1" s="52"/>
      <c r="WRF1" s="52"/>
      <c r="WRG1" s="52"/>
      <c r="WRH1" s="52"/>
      <c r="WRI1" s="52"/>
      <c r="WRJ1" s="52"/>
      <c r="WRK1" s="52"/>
      <c r="WRL1" s="52"/>
      <c r="WRM1" s="52"/>
      <c r="WRN1" s="52"/>
      <c r="WRO1" s="52"/>
      <c r="WRP1" s="52"/>
      <c r="WRQ1" s="52"/>
      <c r="WRR1" s="52"/>
      <c r="WRS1" s="52"/>
      <c r="WRT1" s="52"/>
      <c r="WRU1" s="52"/>
      <c r="WRV1" s="52"/>
      <c r="WRW1" s="52"/>
      <c r="WRX1" s="52"/>
      <c r="WRY1" s="52"/>
      <c r="WRZ1" s="52"/>
      <c r="WSA1" s="52"/>
      <c r="WSB1" s="52"/>
      <c r="WSC1" s="52"/>
      <c r="WSD1" s="52"/>
      <c r="WSE1" s="52"/>
      <c r="WSF1" s="52"/>
      <c r="WSG1" s="52"/>
      <c r="WSH1" s="52"/>
      <c r="WSI1" s="52"/>
      <c r="WSJ1" s="52"/>
      <c r="WSK1" s="52"/>
      <c r="WSL1" s="52"/>
      <c r="WSM1" s="52"/>
      <c r="WSN1" s="52"/>
      <c r="WSO1" s="52"/>
      <c r="WSP1" s="52"/>
      <c r="WSQ1" s="52"/>
      <c r="WSR1" s="52"/>
      <c r="WSS1" s="52"/>
      <c r="WST1" s="52"/>
      <c r="WSU1" s="52"/>
      <c r="WSV1" s="52"/>
      <c r="WSW1" s="52"/>
      <c r="WSX1" s="52"/>
      <c r="WSY1" s="52"/>
      <c r="WSZ1" s="52"/>
      <c r="WTA1" s="52"/>
      <c r="WTB1" s="52"/>
      <c r="WTC1" s="52"/>
      <c r="WTD1" s="52"/>
      <c r="WTE1" s="52"/>
      <c r="WTF1" s="52"/>
      <c r="WTG1" s="52"/>
      <c r="WTH1" s="52"/>
      <c r="WTI1" s="52"/>
      <c r="WTJ1" s="52"/>
      <c r="WTK1" s="52"/>
      <c r="WTL1" s="52"/>
      <c r="WTM1" s="52"/>
      <c r="WTN1" s="52"/>
      <c r="WTO1" s="52"/>
      <c r="WTP1" s="52"/>
      <c r="WTQ1" s="52"/>
      <c r="WTR1" s="52"/>
      <c r="WTS1" s="52"/>
      <c r="WTT1" s="52"/>
      <c r="WTU1" s="52"/>
      <c r="WTV1" s="52"/>
      <c r="WTW1" s="52"/>
      <c r="WTX1" s="52"/>
      <c r="WTY1" s="52"/>
      <c r="WTZ1" s="52"/>
      <c r="WUA1" s="52"/>
      <c r="WUB1" s="52"/>
      <c r="WUC1" s="52"/>
      <c r="WUD1" s="52"/>
      <c r="WUE1" s="52"/>
      <c r="WUF1" s="52"/>
      <c r="WUG1" s="52"/>
      <c r="WUH1" s="52"/>
      <c r="WUI1" s="52"/>
      <c r="WUJ1" s="52"/>
      <c r="WUK1" s="52"/>
      <c r="WUL1" s="52"/>
      <c r="WUM1" s="52"/>
      <c r="WUN1" s="52"/>
      <c r="WUO1" s="52"/>
      <c r="WUP1" s="52"/>
      <c r="WUQ1" s="52"/>
      <c r="WUR1" s="52"/>
      <c r="WUS1" s="52"/>
      <c r="WUT1" s="52"/>
      <c r="WUU1" s="52"/>
      <c r="WUV1" s="52"/>
      <c r="WUW1" s="52"/>
      <c r="WUX1" s="52"/>
      <c r="WUY1" s="52"/>
      <c r="WUZ1" s="52"/>
      <c r="WVA1" s="52"/>
      <c r="WVB1" s="52"/>
      <c r="WVC1" s="52"/>
      <c r="WVD1" s="52"/>
      <c r="WVE1" s="52"/>
      <c r="WVF1" s="52"/>
      <c r="WVG1" s="52"/>
      <c r="WVH1" s="52"/>
      <c r="WVI1" s="52"/>
      <c r="WVJ1" s="52"/>
      <c r="WVK1" s="52"/>
      <c r="WVL1" s="52"/>
      <c r="WVM1" s="52"/>
    </row>
    <row r="2" spans="1:16133" s="53" customFormat="1" ht="15.75" hidden="1" x14ac:dyDescent="0.25">
      <c r="A2" s="51"/>
      <c r="B2" s="652"/>
      <c r="C2" s="652"/>
      <c r="D2" s="63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  <c r="WVK2" s="52"/>
      <c r="WVL2" s="52"/>
      <c r="WVM2" s="52"/>
    </row>
    <row r="3" spans="1:16133" s="58" customFormat="1" ht="84" customHeight="1" x14ac:dyDescent="0.2">
      <c r="A3" s="653" t="s">
        <v>1016</v>
      </c>
      <c r="B3" s="653"/>
      <c r="C3" s="653"/>
      <c r="D3" s="653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</row>
    <row r="4" spans="1:16133" s="58" customFormat="1" ht="18.75" x14ac:dyDescent="0.3">
      <c r="A4" s="141"/>
      <c r="B4" s="142"/>
      <c r="C4" s="64"/>
      <c r="D4" s="159" t="s">
        <v>75</v>
      </c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</row>
    <row r="5" spans="1:16133" s="58" customFormat="1" ht="39.950000000000003" customHeight="1" x14ac:dyDescent="0.2">
      <c r="A5" s="69" t="s">
        <v>131</v>
      </c>
      <c r="B5" s="70" t="s">
        <v>85</v>
      </c>
      <c r="C5" s="70" t="s">
        <v>96</v>
      </c>
      <c r="D5" s="70" t="s">
        <v>97</v>
      </c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</row>
    <row r="6" spans="1:16133" s="57" customFormat="1" ht="60" customHeight="1" x14ac:dyDescent="0.2">
      <c r="A6" s="71" t="s">
        <v>86</v>
      </c>
      <c r="B6" s="72" t="s">
        <v>1011</v>
      </c>
      <c r="C6" s="401">
        <v>24073.54</v>
      </c>
      <c r="D6" s="401">
        <v>24073.54</v>
      </c>
      <c r="E6" s="58"/>
    </row>
    <row r="7" spans="1:16133" s="57" customFormat="1" ht="39.950000000000003" customHeight="1" x14ac:dyDescent="0.2">
      <c r="A7" s="71" t="s">
        <v>87</v>
      </c>
      <c r="B7" s="72" t="s">
        <v>1012</v>
      </c>
      <c r="C7" s="401">
        <v>274390.71999999997</v>
      </c>
      <c r="D7" s="401">
        <v>271875.5</v>
      </c>
      <c r="E7" s="58"/>
    </row>
    <row r="8" spans="1:16133" s="57" customFormat="1" ht="47.25" customHeight="1" x14ac:dyDescent="0.2">
      <c r="A8" s="71" t="s">
        <v>88</v>
      </c>
      <c r="B8" s="72" t="s">
        <v>1013</v>
      </c>
      <c r="C8" s="401">
        <v>32051.56</v>
      </c>
      <c r="D8" s="401">
        <v>32051.56</v>
      </c>
      <c r="E8" s="58">
        <v>32051.56</v>
      </c>
    </row>
    <row r="9" spans="1:16133" s="57" customFormat="1" ht="56.25" customHeight="1" x14ac:dyDescent="0.2">
      <c r="A9" s="71" t="s">
        <v>89</v>
      </c>
      <c r="B9" s="72" t="s">
        <v>1014</v>
      </c>
      <c r="C9" s="401">
        <v>6695.62</v>
      </c>
      <c r="D9" s="401">
        <v>6663.02</v>
      </c>
      <c r="E9" s="58"/>
    </row>
    <row r="10" spans="1:16133" s="57" customFormat="1" ht="39.950000000000003" hidden="1" customHeight="1" x14ac:dyDescent="0.3">
      <c r="A10" s="71" t="s">
        <v>90</v>
      </c>
      <c r="B10" s="59"/>
      <c r="C10" s="401"/>
      <c r="D10" s="401"/>
      <c r="E10" s="58"/>
    </row>
    <row r="11" spans="1:16133" s="58" customFormat="1" ht="60" hidden="1" customHeight="1" x14ac:dyDescent="0.3">
      <c r="A11" s="71" t="s">
        <v>91</v>
      </c>
      <c r="B11" s="59"/>
      <c r="C11" s="401"/>
      <c r="D11" s="401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</row>
    <row r="12" spans="1:16133" s="58" customFormat="1" ht="39.950000000000003" hidden="1" customHeight="1" x14ac:dyDescent="0.3">
      <c r="A12" s="71" t="s">
        <v>92</v>
      </c>
      <c r="B12" s="60"/>
      <c r="C12" s="401"/>
      <c r="D12" s="401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57"/>
      <c r="ASV12" s="57"/>
      <c r="ASW12" s="57"/>
      <c r="ASX12" s="57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57"/>
      <c r="ATL12" s="57"/>
      <c r="ATM12" s="57"/>
      <c r="ATN12" s="57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57"/>
      <c r="AUB12" s="57"/>
      <c r="AUC12" s="57"/>
      <c r="AUD12" s="57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57"/>
      <c r="AUR12" s="57"/>
      <c r="AUS12" s="57"/>
      <c r="AUT12" s="57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57"/>
      <c r="AVH12" s="57"/>
      <c r="AVI12" s="57"/>
      <c r="AVJ12" s="57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57"/>
      <c r="AVX12" s="57"/>
      <c r="AVY12" s="57"/>
      <c r="AVZ12" s="57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57"/>
      <c r="AWN12" s="57"/>
      <c r="AWO12" s="57"/>
      <c r="AWP12" s="57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57"/>
      <c r="AXD12" s="57"/>
      <c r="AXE12" s="57"/>
      <c r="AXF12" s="57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57"/>
      <c r="AXT12" s="57"/>
      <c r="AXU12" s="57"/>
      <c r="AXV12" s="57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57"/>
      <c r="AYJ12" s="57"/>
      <c r="AYK12" s="57"/>
      <c r="AYL12" s="57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57"/>
      <c r="AYZ12" s="57"/>
      <c r="AZA12" s="57"/>
      <c r="AZB12" s="57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57"/>
      <c r="AZP12" s="57"/>
      <c r="AZQ12" s="57"/>
      <c r="AZR12" s="57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57"/>
      <c r="BAF12" s="57"/>
      <c r="BAG12" s="57"/>
      <c r="BAH12" s="57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57"/>
      <c r="BAV12" s="57"/>
      <c r="BAW12" s="57"/>
      <c r="BAX12" s="57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57"/>
      <c r="BBL12" s="57"/>
      <c r="BBM12" s="57"/>
      <c r="BBN12" s="57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57"/>
      <c r="BCB12" s="57"/>
      <c r="BCC12" s="57"/>
      <c r="BCD12" s="57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57"/>
      <c r="BCR12" s="57"/>
      <c r="BCS12" s="57"/>
      <c r="BCT12" s="57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57"/>
      <c r="BDH12" s="57"/>
      <c r="BDI12" s="57"/>
      <c r="BDJ12" s="57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57"/>
      <c r="BDX12" s="57"/>
      <c r="BDY12" s="57"/>
      <c r="BDZ12" s="57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57"/>
      <c r="BEN12" s="57"/>
      <c r="BEO12" s="57"/>
      <c r="BEP12" s="57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57"/>
      <c r="BFD12" s="57"/>
      <c r="BFE12" s="57"/>
      <c r="BFF12" s="57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57"/>
      <c r="BFT12" s="57"/>
      <c r="BFU12" s="57"/>
      <c r="BFV12" s="57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57"/>
      <c r="BGJ12" s="57"/>
      <c r="BGK12" s="57"/>
      <c r="BGL12" s="57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57"/>
      <c r="BGZ12" s="57"/>
      <c r="BHA12" s="57"/>
      <c r="BHB12" s="57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57"/>
      <c r="BHP12" s="57"/>
      <c r="BHQ12" s="57"/>
      <c r="BHR12" s="57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57"/>
      <c r="BIF12" s="57"/>
      <c r="BIG12" s="57"/>
      <c r="BIH12" s="57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57"/>
      <c r="BIV12" s="57"/>
      <c r="BIW12" s="57"/>
      <c r="BIX12" s="57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57"/>
      <c r="BJL12" s="57"/>
      <c r="BJM12" s="57"/>
      <c r="BJN12" s="57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57"/>
      <c r="BKB12" s="57"/>
      <c r="BKC12" s="57"/>
      <c r="BKD12" s="57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57"/>
      <c r="BKR12" s="57"/>
      <c r="BKS12" s="57"/>
      <c r="BKT12" s="57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57"/>
      <c r="BLH12" s="57"/>
      <c r="BLI12" s="57"/>
      <c r="BLJ12" s="57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57"/>
      <c r="BLX12" s="57"/>
      <c r="BLY12" s="57"/>
      <c r="BLZ12" s="57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57"/>
      <c r="BMN12" s="57"/>
      <c r="BMO12" s="57"/>
      <c r="BMP12" s="57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57"/>
      <c r="BND12" s="57"/>
      <c r="BNE12" s="57"/>
      <c r="BNF12" s="57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57"/>
      <c r="BNT12" s="57"/>
      <c r="BNU12" s="57"/>
      <c r="BNV12" s="57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57"/>
      <c r="BOJ12" s="57"/>
      <c r="BOK12" s="57"/>
      <c r="BOL12" s="57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57"/>
      <c r="BOZ12" s="57"/>
      <c r="BPA12" s="57"/>
      <c r="BPB12" s="57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57"/>
      <c r="BPP12" s="57"/>
      <c r="BPQ12" s="57"/>
      <c r="BPR12" s="57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57"/>
      <c r="BQF12" s="57"/>
      <c r="BQG12" s="57"/>
      <c r="BQH12" s="57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57"/>
      <c r="BQV12" s="57"/>
      <c r="BQW12" s="57"/>
      <c r="BQX12" s="57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57"/>
      <c r="BRL12" s="57"/>
      <c r="BRM12" s="57"/>
      <c r="BRN12" s="57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57"/>
      <c r="BSB12" s="57"/>
      <c r="BSC12" s="57"/>
      <c r="BSD12" s="57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57"/>
      <c r="BSR12" s="57"/>
      <c r="BSS12" s="57"/>
      <c r="BST12" s="57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57"/>
      <c r="BTH12" s="57"/>
      <c r="BTI12" s="57"/>
      <c r="BTJ12" s="57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57"/>
      <c r="BTX12" s="57"/>
      <c r="BTY12" s="57"/>
      <c r="BTZ12" s="57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57"/>
      <c r="BUN12" s="57"/>
      <c r="BUO12" s="57"/>
      <c r="BUP12" s="57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57"/>
      <c r="BVD12" s="57"/>
      <c r="BVE12" s="57"/>
      <c r="BVF12" s="57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57"/>
      <c r="BVT12" s="57"/>
      <c r="BVU12" s="57"/>
      <c r="BVV12" s="57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57"/>
      <c r="BWJ12" s="57"/>
      <c r="BWK12" s="57"/>
      <c r="BWL12" s="57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57"/>
      <c r="BWZ12" s="57"/>
      <c r="BXA12" s="57"/>
      <c r="BXB12" s="57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57"/>
      <c r="BXP12" s="57"/>
      <c r="BXQ12" s="57"/>
      <c r="BXR12" s="57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57"/>
      <c r="BYF12" s="57"/>
      <c r="BYG12" s="57"/>
      <c r="BYH12" s="57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57"/>
      <c r="BYV12" s="57"/>
      <c r="BYW12" s="57"/>
      <c r="BYX12" s="57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57"/>
      <c r="BZL12" s="57"/>
      <c r="BZM12" s="57"/>
      <c r="BZN12" s="57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57"/>
      <c r="CAB12" s="57"/>
      <c r="CAC12" s="57"/>
      <c r="CAD12" s="57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57"/>
      <c r="CAR12" s="57"/>
      <c r="CAS12" s="57"/>
      <c r="CAT12" s="57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57"/>
      <c r="CBH12" s="57"/>
      <c r="CBI12" s="57"/>
      <c r="CBJ12" s="57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57"/>
      <c r="CBX12" s="57"/>
      <c r="CBY12" s="57"/>
      <c r="CBZ12" s="57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57"/>
      <c r="CCN12" s="57"/>
      <c r="CCO12" s="57"/>
      <c r="CCP12" s="57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57"/>
      <c r="CDD12" s="57"/>
      <c r="CDE12" s="57"/>
      <c r="CDF12" s="57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57"/>
      <c r="CDT12" s="57"/>
      <c r="CDU12" s="57"/>
      <c r="CDV12" s="57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57"/>
      <c r="CEJ12" s="57"/>
      <c r="CEK12" s="57"/>
      <c r="CEL12" s="57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57"/>
      <c r="CEZ12" s="57"/>
      <c r="CFA12" s="57"/>
      <c r="CFB12" s="57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57"/>
      <c r="CFP12" s="57"/>
      <c r="CFQ12" s="57"/>
      <c r="CFR12" s="57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57"/>
      <c r="CGF12" s="57"/>
      <c r="CGG12" s="57"/>
      <c r="CGH12" s="57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57"/>
      <c r="CGV12" s="57"/>
      <c r="CGW12" s="57"/>
      <c r="CGX12" s="57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57"/>
      <c r="CHL12" s="57"/>
      <c r="CHM12" s="57"/>
      <c r="CHN12" s="57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57"/>
      <c r="CIB12" s="57"/>
      <c r="CIC12" s="57"/>
      <c r="CID12" s="57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57"/>
      <c r="CIR12" s="57"/>
      <c r="CIS12" s="57"/>
      <c r="CIT12" s="57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57"/>
      <c r="CJH12" s="57"/>
      <c r="CJI12" s="57"/>
      <c r="CJJ12" s="57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57"/>
      <c r="CJX12" s="57"/>
      <c r="CJY12" s="57"/>
      <c r="CJZ12" s="57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57"/>
      <c r="CKN12" s="57"/>
      <c r="CKO12" s="57"/>
      <c r="CKP12" s="57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57"/>
      <c r="CLD12" s="57"/>
      <c r="CLE12" s="57"/>
      <c r="CLF12" s="57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57"/>
      <c r="CLT12" s="57"/>
      <c r="CLU12" s="57"/>
      <c r="CLV12" s="57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57"/>
      <c r="CMJ12" s="57"/>
      <c r="CMK12" s="57"/>
      <c r="CML12" s="57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57"/>
      <c r="CMZ12" s="57"/>
      <c r="CNA12" s="57"/>
      <c r="CNB12" s="57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57"/>
      <c r="CNP12" s="57"/>
      <c r="CNQ12" s="57"/>
      <c r="CNR12" s="57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57"/>
      <c r="COF12" s="57"/>
      <c r="COG12" s="57"/>
      <c r="COH12" s="57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57"/>
      <c r="COV12" s="57"/>
      <c r="COW12" s="57"/>
      <c r="COX12" s="57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57"/>
      <c r="CPL12" s="57"/>
      <c r="CPM12" s="57"/>
      <c r="CPN12" s="57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57"/>
      <c r="CQB12" s="57"/>
      <c r="CQC12" s="57"/>
      <c r="CQD12" s="57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57"/>
      <c r="CQR12" s="57"/>
      <c r="CQS12" s="57"/>
      <c r="CQT12" s="57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57"/>
      <c r="CRH12" s="57"/>
      <c r="CRI12" s="57"/>
      <c r="CRJ12" s="57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57"/>
      <c r="CRX12" s="57"/>
      <c r="CRY12" s="57"/>
      <c r="CRZ12" s="57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57"/>
      <c r="CSN12" s="57"/>
      <c r="CSO12" s="57"/>
      <c r="CSP12" s="57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57"/>
      <c r="CTD12" s="57"/>
      <c r="CTE12" s="57"/>
      <c r="CTF12" s="57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57"/>
      <c r="CTT12" s="57"/>
      <c r="CTU12" s="57"/>
      <c r="CTV12" s="57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57"/>
      <c r="CUJ12" s="57"/>
      <c r="CUK12" s="57"/>
      <c r="CUL12" s="57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57"/>
      <c r="CUZ12" s="57"/>
      <c r="CVA12" s="57"/>
      <c r="CVB12" s="57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57"/>
      <c r="CVP12" s="57"/>
      <c r="CVQ12" s="57"/>
      <c r="CVR12" s="57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57"/>
      <c r="CWF12" s="57"/>
      <c r="CWG12" s="57"/>
      <c r="CWH12" s="57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57"/>
      <c r="CWV12" s="57"/>
      <c r="CWW12" s="57"/>
      <c r="CWX12" s="57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57"/>
      <c r="CXL12" s="57"/>
      <c r="CXM12" s="57"/>
      <c r="CXN12" s="57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57"/>
      <c r="CYB12" s="57"/>
      <c r="CYC12" s="57"/>
      <c r="CYD12" s="57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57"/>
      <c r="CYR12" s="57"/>
      <c r="CYS12" s="57"/>
      <c r="CYT12" s="57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57"/>
      <c r="CZH12" s="57"/>
      <c r="CZI12" s="57"/>
      <c r="CZJ12" s="57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57"/>
      <c r="CZX12" s="57"/>
      <c r="CZY12" s="57"/>
      <c r="CZZ12" s="57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57"/>
      <c r="DAN12" s="57"/>
      <c r="DAO12" s="57"/>
      <c r="DAP12" s="57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57"/>
      <c r="DBD12" s="57"/>
      <c r="DBE12" s="57"/>
      <c r="DBF12" s="57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57"/>
      <c r="DBT12" s="57"/>
      <c r="DBU12" s="57"/>
      <c r="DBV12" s="57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57"/>
      <c r="DCJ12" s="57"/>
      <c r="DCK12" s="57"/>
      <c r="DCL12" s="57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57"/>
      <c r="DCZ12" s="57"/>
      <c r="DDA12" s="57"/>
      <c r="DDB12" s="57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57"/>
      <c r="DDP12" s="57"/>
      <c r="DDQ12" s="57"/>
      <c r="DDR12" s="57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57"/>
      <c r="DEF12" s="57"/>
      <c r="DEG12" s="57"/>
      <c r="DEH12" s="57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57"/>
      <c r="DEV12" s="57"/>
      <c r="DEW12" s="57"/>
      <c r="DEX12" s="57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57"/>
      <c r="DFL12" s="57"/>
      <c r="DFM12" s="57"/>
      <c r="DFN12" s="57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57"/>
      <c r="DGB12" s="57"/>
      <c r="DGC12" s="57"/>
      <c r="DGD12" s="57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57"/>
      <c r="DGR12" s="57"/>
      <c r="DGS12" s="57"/>
      <c r="DGT12" s="57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57"/>
      <c r="DHH12" s="57"/>
      <c r="DHI12" s="57"/>
      <c r="DHJ12" s="57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57"/>
      <c r="DHX12" s="57"/>
      <c r="DHY12" s="57"/>
      <c r="DHZ12" s="57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57"/>
      <c r="DIN12" s="57"/>
      <c r="DIO12" s="57"/>
      <c r="DIP12" s="57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57"/>
      <c r="DJD12" s="57"/>
      <c r="DJE12" s="57"/>
      <c r="DJF12" s="57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57"/>
      <c r="DJT12" s="57"/>
      <c r="DJU12" s="57"/>
      <c r="DJV12" s="57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57"/>
      <c r="DKJ12" s="57"/>
      <c r="DKK12" s="57"/>
      <c r="DKL12" s="57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57"/>
      <c r="DKZ12" s="57"/>
      <c r="DLA12" s="57"/>
      <c r="DLB12" s="57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57"/>
      <c r="DLP12" s="57"/>
      <c r="DLQ12" s="57"/>
      <c r="DLR12" s="57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57"/>
      <c r="DMF12" s="57"/>
      <c r="DMG12" s="57"/>
      <c r="DMH12" s="57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57"/>
      <c r="DMV12" s="57"/>
      <c r="DMW12" s="57"/>
      <c r="DMX12" s="57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57"/>
      <c r="DNL12" s="57"/>
      <c r="DNM12" s="57"/>
      <c r="DNN12" s="57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57"/>
      <c r="DOB12" s="57"/>
      <c r="DOC12" s="57"/>
      <c r="DOD12" s="57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57"/>
      <c r="DOR12" s="57"/>
      <c r="DOS12" s="57"/>
      <c r="DOT12" s="57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57"/>
      <c r="DPH12" s="57"/>
      <c r="DPI12" s="57"/>
      <c r="DPJ12" s="57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57"/>
      <c r="DPX12" s="57"/>
      <c r="DPY12" s="57"/>
      <c r="DPZ12" s="57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57"/>
      <c r="DQN12" s="57"/>
      <c r="DQO12" s="57"/>
      <c r="DQP12" s="57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57"/>
      <c r="DRD12" s="57"/>
      <c r="DRE12" s="57"/>
      <c r="DRF12" s="57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57"/>
      <c r="DRT12" s="57"/>
      <c r="DRU12" s="57"/>
      <c r="DRV12" s="57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57"/>
      <c r="DSJ12" s="57"/>
      <c r="DSK12" s="57"/>
      <c r="DSL12" s="57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57"/>
      <c r="DSZ12" s="57"/>
      <c r="DTA12" s="57"/>
      <c r="DTB12" s="57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57"/>
      <c r="DTP12" s="57"/>
      <c r="DTQ12" s="57"/>
      <c r="DTR12" s="57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57"/>
      <c r="DUF12" s="57"/>
      <c r="DUG12" s="57"/>
      <c r="DUH12" s="57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57"/>
      <c r="DUV12" s="57"/>
      <c r="DUW12" s="57"/>
      <c r="DUX12" s="57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57"/>
      <c r="DVL12" s="57"/>
      <c r="DVM12" s="57"/>
      <c r="DVN12" s="57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57"/>
      <c r="DWB12" s="57"/>
      <c r="DWC12" s="57"/>
      <c r="DWD12" s="57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57"/>
      <c r="DWR12" s="57"/>
      <c r="DWS12" s="57"/>
      <c r="DWT12" s="57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57"/>
      <c r="DXH12" s="57"/>
      <c r="DXI12" s="57"/>
      <c r="DXJ12" s="57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57"/>
      <c r="DXX12" s="57"/>
      <c r="DXY12" s="57"/>
      <c r="DXZ12" s="57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57"/>
      <c r="DYN12" s="57"/>
      <c r="DYO12" s="57"/>
      <c r="DYP12" s="57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57"/>
      <c r="DZD12" s="57"/>
      <c r="DZE12" s="57"/>
      <c r="DZF12" s="57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57"/>
      <c r="DZT12" s="57"/>
      <c r="DZU12" s="57"/>
      <c r="DZV12" s="57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57"/>
      <c r="EAJ12" s="57"/>
      <c r="EAK12" s="57"/>
      <c r="EAL12" s="57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57"/>
      <c r="EAZ12" s="57"/>
      <c r="EBA12" s="57"/>
      <c r="EBB12" s="57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57"/>
      <c r="EBP12" s="57"/>
      <c r="EBQ12" s="57"/>
      <c r="EBR12" s="57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57"/>
      <c r="ECF12" s="57"/>
      <c r="ECG12" s="57"/>
      <c r="ECH12" s="57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57"/>
      <c r="ECV12" s="57"/>
      <c r="ECW12" s="57"/>
      <c r="ECX12" s="57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57"/>
      <c r="EDL12" s="57"/>
      <c r="EDM12" s="57"/>
      <c r="EDN12" s="57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57"/>
      <c r="EEB12" s="57"/>
      <c r="EEC12" s="57"/>
      <c r="EED12" s="57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57"/>
      <c r="EER12" s="57"/>
      <c r="EES12" s="57"/>
      <c r="EET12" s="57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57"/>
      <c r="EFH12" s="57"/>
      <c r="EFI12" s="57"/>
      <c r="EFJ12" s="57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57"/>
      <c r="EFX12" s="57"/>
      <c r="EFY12" s="57"/>
      <c r="EFZ12" s="57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57"/>
      <c r="EGN12" s="57"/>
      <c r="EGO12" s="57"/>
      <c r="EGP12" s="57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57"/>
      <c r="EHD12" s="57"/>
      <c r="EHE12" s="57"/>
      <c r="EHF12" s="57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57"/>
      <c r="EHT12" s="57"/>
      <c r="EHU12" s="57"/>
      <c r="EHV12" s="57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57"/>
      <c r="EIJ12" s="57"/>
      <c r="EIK12" s="57"/>
      <c r="EIL12" s="57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57"/>
      <c r="EIZ12" s="57"/>
      <c r="EJA12" s="57"/>
      <c r="EJB12" s="57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57"/>
      <c r="EJP12" s="57"/>
      <c r="EJQ12" s="57"/>
      <c r="EJR12" s="57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57"/>
      <c r="EKF12" s="57"/>
      <c r="EKG12" s="57"/>
      <c r="EKH12" s="57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57"/>
      <c r="EKV12" s="57"/>
      <c r="EKW12" s="57"/>
      <c r="EKX12" s="57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57"/>
      <c r="ELL12" s="57"/>
      <c r="ELM12" s="57"/>
      <c r="ELN12" s="57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57"/>
      <c r="EMB12" s="57"/>
      <c r="EMC12" s="57"/>
      <c r="EMD12" s="57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57"/>
      <c r="EMR12" s="57"/>
      <c r="EMS12" s="57"/>
      <c r="EMT12" s="57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57"/>
      <c r="ENH12" s="57"/>
      <c r="ENI12" s="57"/>
      <c r="ENJ12" s="57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57"/>
      <c r="ENX12" s="57"/>
      <c r="ENY12" s="57"/>
      <c r="ENZ12" s="57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57"/>
      <c r="EON12" s="57"/>
      <c r="EOO12" s="57"/>
      <c r="EOP12" s="57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57"/>
      <c r="EPD12" s="57"/>
      <c r="EPE12" s="57"/>
      <c r="EPF12" s="57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57"/>
      <c r="EPT12" s="57"/>
      <c r="EPU12" s="57"/>
      <c r="EPV12" s="57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57"/>
      <c r="EQJ12" s="57"/>
      <c r="EQK12" s="57"/>
      <c r="EQL12" s="57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57"/>
      <c r="EQZ12" s="57"/>
      <c r="ERA12" s="57"/>
      <c r="ERB12" s="57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57"/>
      <c r="ERP12" s="57"/>
      <c r="ERQ12" s="57"/>
      <c r="ERR12" s="57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57"/>
      <c r="ESF12" s="57"/>
      <c r="ESG12" s="57"/>
      <c r="ESH12" s="57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57"/>
      <c r="ESV12" s="57"/>
      <c r="ESW12" s="57"/>
      <c r="ESX12" s="57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57"/>
      <c r="ETL12" s="57"/>
      <c r="ETM12" s="57"/>
      <c r="ETN12" s="57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57"/>
      <c r="EUB12" s="57"/>
      <c r="EUC12" s="57"/>
      <c r="EUD12" s="57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57"/>
      <c r="EUR12" s="57"/>
      <c r="EUS12" s="57"/>
      <c r="EUT12" s="57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57"/>
      <c r="EVH12" s="57"/>
      <c r="EVI12" s="57"/>
      <c r="EVJ12" s="57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57"/>
      <c r="EVX12" s="57"/>
      <c r="EVY12" s="57"/>
      <c r="EVZ12" s="57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57"/>
      <c r="EWN12" s="57"/>
      <c r="EWO12" s="57"/>
      <c r="EWP12" s="57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57"/>
      <c r="EXD12" s="57"/>
      <c r="EXE12" s="57"/>
      <c r="EXF12" s="57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57"/>
      <c r="EXT12" s="57"/>
      <c r="EXU12" s="57"/>
      <c r="EXV12" s="57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57"/>
      <c r="EYJ12" s="57"/>
      <c r="EYK12" s="57"/>
      <c r="EYL12" s="57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57"/>
      <c r="EYZ12" s="57"/>
      <c r="EZA12" s="57"/>
      <c r="EZB12" s="57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57"/>
      <c r="EZP12" s="57"/>
      <c r="EZQ12" s="57"/>
      <c r="EZR12" s="57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57"/>
      <c r="FAF12" s="57"/>
      <c r="FAG12" s="57"/>
      <c r="FAH12" s="57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57"/>
      <c r="FAV12" s="57"/>
      <c r="FAW12" s="57"/>
      <c r="FAX12" s="57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57"/>
      <c r="FBL12" s="57"/>
      <c r="FBM12" s="57"/>
      <c r="FBN12" s="57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57"/>
      <c r="FCB12" s="57"/>
      <c r="FCC12" s="57"/>
      <c r="FCD12" s="57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57"/>
      <c r="FCR12" s="57"/>
      <c r="FCS12" s="57"/>
      <c r="FCT12" s="57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57"/>
      <c r="FDH12" s="57"/>
      <c r="FDI12" s="57"/>
      <c r="FDJ12" s="57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57"/>
      <c r="FDX12" s="57"/>
      <c r="FDY12" s="57"/>
      <c r="FDZ12" s="57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57"/>
      <c r="FEN12" s="57"/>
      <c r="FEO12" s="57"/>
      <c r="FEP12" s="57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57"/>
      <c r="FFD12" s="57"/>
      <c r="FFE12" s="57"/>
      <c r="FFF12" s="57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57"/>
      <c r="FFT12" s="57"/>
      <c r="FFU12" s="57"/>
      <c r="FFV12" s="57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57"/>
      <c r="FGJ12" s="57"/>
      <c r="FGK12" s="57"/>
      <c r="FGL12" s="57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57"/>
      <c r="FGZ12" s="57"/>
      <c r="FHA12" s="57"/>
      <c r="FHB12" s="57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57"/>
      <c r="FHP12" s="57"/>
      <c r="FHQ12" s="57"/>
      <c r="FHR12" s="57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57"/>
      <c r="FIF12" s="57"/>
      <c r="FIG12" s="57"/>
      <c r="FIH12" s="57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57"/>
      <c r="FIV12" s="57"/>
      <c r="FIW12" s="57"/>
      <c r="FIX12" s="57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57"/>
      <c r="FJL12" s="57"/>
      <c r="FJM12" s="57"/>
      <c r="FJN12" s="57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57"/>
      <c r="FKB12" s="57"/>
      <c r="FKC12" s="57"/>
      <c r="FKD12" s="57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57"/>
      <c r="FKR12" s="57"/>
      <c r="FKS12" s="57"/>
      <c r="FKT12" s="57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57"/>
      <c r="FLH12" s="57"/>
      <c r="FLI12" s="57"/>
      <c r="FLJ12" s="57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57"/>
      <c r="FLX12" s="57"/>
      <c r="FLY12" s="57"/>
      <c r="FLZ12" s="57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57"/>
      <c r="FMN12" s="57"/>
      <c r="FMO12" s="57"/>
      <c r="FMP12" s="57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57"/>
      <c r="FND12" s="57"/>
      <c r="FNE12" s="57"/>
      <c r="FNF12" s="57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57"/>
      <c r="FNT12" s="57"/>
      <c r="FNU12" s="57"/>
      <c r="FNV12" s="57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57"/>
      <c r="FOJ12" s="57"/>
      <c r="FOK12" s="57"/>
      <c r="FOL12" s="57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57"/>
      <c r="FOZ12" s="57"/>
      <c r="FPA12" s="57"/>
      <c r="FPB12" s="57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57"/>
      <c r="FPP12" s="57"/>
      <c r="FPQ12" s="57"/>
      <c r="FPR12" s="57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57"/>
      <c r="FQF12" s="57"/>
      <c r="FQG12" s="57"/>
      <c r="FQH12" s="57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57"/>
      <c r="FQV12" s="57"/>
      <c r="FQW12" s="57"/>
      <c r="FQX12" s="57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57"/>
      <c r="FRL12" s="57"/>
      <c r="FRM12" s="57"/>
      <c r="FRN12" s="57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57"/>
      <c r="FSB12" s="57"/>
      <c r="FSC12" s="57"/>
      <c r="FSD12" s="57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57"/>
      <c r="FSR12" s="57"/>
      <c r="FSS12" s="57"/>
      <c r="FST12" s="57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57"/>
      <c r="FTH12" s="57"/>
      <c r="FTI12" s="57"/>
      <c r="FTJ12" s="57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57"/>
      <c r="FTX12" s="57"/>
      <c r="FTY12" s="57"/>
      <c r="FTZ12" s="57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57"/>
      <c r="FUN12" s="57"/>
      <c r="FUO12" s="57"/>
      <c r="FUP12" s="57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57"/>
      <c r="FVD12" s="57"/>
      <c r="FVE12" s="57"/>
      <c r="FVF12" s="57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57"/>
      <c r="FVT12" s="57"/>
      <c r="FVU12" s="57"/>
      <c r="FVV12" s="57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57"/>
      <c r="FWJ12" s="57"/>
      <c r="FWK12" s="57"/>
      <c r="FWL12" s="57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57"/>
      <c r="FWZ12" s="57"/>
      <c r="FXA12" s="57"/>
      <c r="FXB12" s="57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57"/>
      <c r="FXP12" s="57"/>
      <c r="FXQ12" s="57"/>
      <c r="FXR12" s="57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57"/>
      <c r="FYF12" s="57"/>
      <c r="FYG12" s="57"/>
      <c r="FYH12" s="57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57"/>
      <c r="FYV12" s="57"/>
      <c r="FYW12" s="57"/>
      <c r="FYX12" s="57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57"/>
      <c r="FZL12" s="57"/>
      <c r="FZM12" s="57"/>
      <c r="FZN12" s="57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57"/>
      <c r="GAB12" s="57"/>
      <c r="GAC12" s="57"/>
      <c r="GAD12" s="57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57"/>
      <c r="GAR12" s="57"/>
      <c r="GAS12" s="57"/>
      <c r="GAT12" s="57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57"/>
      <c r="GBH12" s="57"/>
      <c r="GBI12" s="57"/>
      <c r="GBJ12" s="57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57"/>
      <c r="GBX12" s="57"/>
      <c r="GBY12" s="57"/>
      <c r="GBZ12" s="57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57"/>
      <c r="GCN12" s="57"/>
      <c r="GCO12" s="57"/>
      <c r="GCP12" s="57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57"/>
      <c r="GDD12" s="57"/>
      <c r="GDE12" s="57"/>
      <c r="GDF12" s="57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57"/>
      <c r="GDT12" s="57"/>
      <c r="GDU12" s="57"/>
      <c r="GDV12" s="57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57"/>
      <c r="GEJ12" s="57"/>
      <c r="GEK12" s="57"/>
      <c r="GEL12" s="57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57"/>
      <c r="GEZ12" s="57"/>
      <c r="GFA12" s="57"/>
      <c r="GFB12" s="57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57"/>
      <c r="GFP12" s="57"/>
      <c r="GFQ12" s="57"/>
      <c r="GFR12" s="57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57"/>
      <c r="GGF12" s="57"/>
      <c r="GGG12" s="57"/>
      <c r="GGH12" s="57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57"/>
      <c r="GGV12" s="57"/>
      <c r="GGW12" s="57"/>
      <c r="GGX12" s="57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57"/>
      <c r="GHL12" s="57"/>
      <c r="GHM12" s="57"/>
      <c r="GHN12" s="57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57"/>
      <c r="GIB12" s="57"/>
      <c r="GIC12" s="57"/>
      <c r="GID12" s="57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57"/>
      <c r="GIR12" s="57"/>
      <c r="GIS12" s="57"/>
      <c r="GIT12" s="57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57"/>
      <c r="GJH12" s="57"/>
      <c r="GJI12" s="57"/>
      <c r="GJJ12" s="57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57"/>
      <c r="GJX12" s="57"/>
      <c r="GJY12" s="57"/>
      <c r="GJZ12" s="57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57"/>
      <c r="GKN12" s="57"/>
      <c r="GKO12" s="57"/>
      <c r="GKP12" s="57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57"/>
      <c r="GLD12" s="57"/>
      <c r="GLE12" s="57"/>
      <c r="GLF12" s="57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57"/>
      <c r="GLT12" s="57"/>
      <c r="GLU12" s="57"/>
      <c r="GLV12" s="57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57"/>
      <c r="GMJ12" s="57"/>
      <c r="GMK12" s="57"/>
      <c r="GML12" s="57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57"/>
      <c r="GMZ12" s="57"/>
      <c r="GNA12" s="57"/>
      <c r="GNB12" s="57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57"/>
      <c r="GNP12" s="57"/>
      <c r="GNQ12" s="57"/>
      <c r="GNR12" s="57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57"/>
      <c r="GOF12" s="57"/>
      <c r="GOG12" s="57"/>
      <c r="GOH12" s="57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57"/>
      <c r="GOV12" s="57"/>
      <c r="GOW12" s="57"/>
      <c r="GOX12" s="57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57"/>
      <c r="GPL12" s="57"/>
      <c r="GPM12" s="57"/>
      <c r="GPN12" s="57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57"/>
      <c r="GQB12" s="57"/>
      <c r="GQC12" s="57"/>
      <c r="GQD12" s="57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57"/>
      <c r="GQR12" s="57"/>
      <c r="GQS12" s="57"/>
      <c r="GQT12" s="57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57"/>
      <c r="GRH12" s="57"/>
      <c r="GRI12" s="57"/>
      <c r="GRJ12" s="57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57"/>
      <c r="GRX12" s="57"/>
      <c r="GRY12" s="57"/>
      <c r="GRZ12" s="57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57"/>
      <c r="GSN12" s="57"/>
      <c r="GSO12" s="57"/>
      <c r="GSP12" s="57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57"/>
      <c r="GTD12" s="57"/>
      <c r="GTE12" s="57"/>
      <c r="GTF12" s="57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57"/>
      <c r="GTT12" s="57"/>
      <c r="GTU12" s="57"/>
      <c r="GTV12" s="57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57"/>
      <c r="GUJ12" s="57"/>
      <c r="GUK12" s="57"/>
      <c r="GUL12" s="57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57"/>
      <c r="GUZ12" s="57"/>
      <c r="GVA12" s="57"/>
      <c r="GVB12" s="57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57"/>
      <c r="GVP12" s="57"/>
      <c r="GVQ12" s="57"/>
      <c r="GVR12" s="57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57"/>
      <c r="GWF12" s="57"/>
      <c r="GWG12" s="57"/>
      <c r="GWH12" s="57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57"/>
      <c r="GWV12" s="57"/>
      <c r="GWW12" s="57"/>
      <c r="GWX12" s="57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57"/>
      <c r="GXL12" s="57"/>
      <c r="GXM12" s="57"/>
      <c r="GXN12" s="57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57"/>
      <c r="GYB12" s="57"/>
      <c r="GYC12" s="57"/>
      <c r="GYD12" s="57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57"/>
      <c r="GYR12" s="57"/>
      <c r="GYS12" s="57"/>
      <c r="GYT12" s="57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57"/>
      <c r="GZH12" s="57"/>
      <c r="GZI12" s="57"/>
      <c r="GZJ12" s="57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57"/>
      <c r="GZX12" s="57"/>
      <c r="GZY12" s="57"/>
      <c r="GZZ12" s="57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57"/>
      <c r="HAN12" s="57"/>
      <c r="HAO12" s="57"/>
      <c r="HAP12" s="57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57"/>
      <c r="HBD12" s="57"/>
      <c r="HBE12" s="57"/>
      <c r="HBF12" s="57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57"/>
      <c r="HBT12" s="57"/>
      <c r="HBU12" s="57"/>
      <c r="HBV12" s="57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57"/>
      <c r="HCJ12" s="57"/>
      <c r="HCK12" s="57"/>
      <c r="HCL12" s="57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57"/>
      <c r="HCZ12" s="57"/>
      <c r="HDA12" s="57"/>
      <c r="HDB12" s="57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57"/>
      <c r="HDP12" s="57"/>
      <c r="HDQ12" s="57"/>
      <c r="HDR12" s="57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57"/>
      <c r="HEF12" s="57"/>
      <c r="HEG12" s="57"/>
      <c r="HEH12" s="57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57"/>
      <c r="HEV12" s="57"/>
      <c r="HEW12" s="57"/>
      <c r="HEX12" s="57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57"/>
      <c r="HFL12" s="57"/>
      <c r="HFM12" s="57"/>
      <c r="HFN12" s="57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57"/>
      <c r="HGB12" s="57"/>
      <c r="HGC12" s="57"/>
      <c r="HGD12" s="57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57"/>
      <c r="HGR12" s="57"/>
      <c r="HGS12" s="57"/>
      <c r="HGT12" s="57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57"/>
      <c r="HHH12" s="57"/>
      <c r="HHI12" s="57"/>
      <c r="HHJ12" s="57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57"/>
      <c r="HHX12" s="57"/>
      <c r="HHY12" s="57"/>
      <c r="HHZ12" s="57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57"/>
      <c r="HIN12" s="57"/>
      <c r="HIO12" s="57"/>
      <c r="HIP12" s="57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57"/>
      <c r="HJD12" s="57"/>
      <c r="HJE12" s="57"/>
      <c r="HJF12" s="57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57"/>
      <c r="HJT12" s="57"/>
      <c r="HJU12" s="57"/>
      <c r="HJV12" s="57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57"/>
      <c r="HKJ12" s="57"/>
      <c r="HKK12" s="57"/>
      <c r="HKL12" s="57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57"/>
      <c r="HKZ12" s="57"/>
      <c r="HLA12" s="57"/>
      <c r="HLB12" s="57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57"/>
      <c r="HLP12" s="57"/>
      <c r="HLQ12" s="57"/>
      <c r="HLR12" s="57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57"/>
      <c r="HMF12" s="57"/>
      <c r="HMG12" s="57"/>
      <c r="HMH12" s="57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57"/>
      <c r="HMV12" s="57"/>
      <c r="HMW12" s="57"/>
      <c r="HMX12" s="57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57"/>
      <c r="HNL12" s="57"/>
      <c r="HNM12" s="57"/>
      <c r="HNN12" s="57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57"/>
      <c r="HOB12" s="57"/>
      <c r="HOC12" s="57"/>
      <c r="HOD12" s="57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57"/>
      <c r="HOR12" s="57"/>
      <c r="HOS12" s="57"/>
      <c r="HOT12" s="57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57"/>
      <c r="HPH12" s="57"/>
      <c r="HPI12" s="57"/>
      <c r="HPJ12" s="57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57"/>
      <c r="HPX12" s="57"/>
      <c r="HPY12" s="57"/>
      <c r="HPZ12" s="57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57"/>
      <c r="HQN12" s="57"/>
      <c r="HQO12" s="57"/>
      <c r="HQP12" s="57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57"/>
      <c r="HRD12" s="57"/>
      <c r="HRE12" s="57"/>
      <c r="HRF12" s="57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57"/>
      <c r="HRT12" s="57"/>
      <c r="HRU12" s="57"/>
      <c r="HRV12" s="57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57"/>
      <c r="HSJ12" s="57"/>
      <c r="HSK12" s="57"/>
      <c r="HSL12" s="57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57"/>
      <c r="HSZ12" s="57"/>
      <c r="HTA12" s="57"/>
      <c r="HTB12" s="57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57"/>
      <c r="HTP12" s="57"/>
      <c r="HTQ12" s="57"/>
      <c r="HTR12" s="57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57"/>
      <c r="HUF12" s="57"/>
      <c r="HUG12" s="57"/>
      <c r="HUH12" s="57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57"/>
      <c r="HUV12" s="57"/>
      <c r="HUW12" s="57"/>
      <c r="HUX12" s="57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57"/>
      <c r="HVL12" s="57"/>
      <c r="HVM12" s="57"/>
      <c r="HVN12" s="57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57"/>
      <c r="HWB12" s="57"/>
      <c r="HWC12" s="57"/>
      <c r="HWD12" s="57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57"/>
      <c r="HWR12" s="57"/>
      <c r="HWS12" s="57"/>
      <c r="HWT12" s="57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57"/>
      <c r="HXH12" s="57"/>
      <c r="HXI12" s="57"/>
      <c r="HXJ12" s="57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57"/>
      <c r="HXX12" s="57"/>
      <c r="HXY12" s="57"/>
      <c r="HXZ12" s="57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57"/>
      <c r="HYN12" s="57"/>
      <c r="HYO12" s="57"/>
      <c r="HYP12" s="57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57"/>
      <c r="HZD12" s="57"/>
      <c r="HZE12" s="57"/>
      <c r="HZF12" s="57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57"/>
      <c r="HZT12" s="57"/>
      <c r="HZU12" s="57"/>
      <c r="HZV12" s="57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57"/>
      <c r="IAJ12" s="57"/>
      <c r="IAK12" s="57"/>
      <c r="IAL12" s="57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57"/>
      <c r="IAZ12" s="57"/>
      <c r="IBA12" s="57"/>
      <c r="IBB12" s="57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57"/>
      <c r="IBP12" s="57"/>
      <c r="IBQ12" s="57"/>
      <c r="IBR12" s="57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57"/>
      <c r="ICF12" s="57"/>
      <c r="ICG12" s="57"/>
      <c r="ICH12" s="57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57"/>
      <c r="ICV12" s="57"/>
      <c r="ICW12" s="57"/>
      <c r="ICX12" s="57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57"/>
      <c r="IDL12" s="57"/>
      <c r="IDM12" s="57"/>
      <c r="IDN12" s="57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57"/>
      <c r="IEB12" s="57"/>
      <c r="IEC12" s="57"/>
      <c r="IED12" s="57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57"/>
      <c r="IER12" s="57"/>
      <c r="IES12" s="57"/>
      <c r="IET12" s="57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57"/>
      <c r="IFH12" s="57"/>
      <c r="IFI12" s="57"/>
      <c r="IFJ12" s="57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57"/>
      <c r="IFX12" s="57"/>
      <c r="IFY12" s="57"/>
      <c r="IFZ12" s="57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57"/>
      <c r="IGN12" s="57"/>
      <c r="IGO12" s="57"/>
      <c r="IGP12" s="57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57"/>
      <c r="IHD12" s="57"/>
      <c r="IHE12" s="57"/>
      <c r="IHF12" s="57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57"/>
      <c r="IHT12" s="57"/>
      <c r="IHU12" s="57"/>
      <c r="IHV12" s="57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57"/>
      <c r="IIJ12" s="57"/>
      <c r="IIK12" s="57"/>
      <c r="IIL12" s="57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57"/>
      <c r="IIZ12" s="57"/>
      <c r="IJA12" s="57"/>
      <c r="IJB12" s="57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57"/>
      <c r="IJP12" s="57"/>
      <c r="IJQ12" s="57"/>
      <c r="IJR12" s="57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57"/>
      <c r="IKF12" s="57"/>
      <c r="IKG12" s="57"/>
      <c r="IKH12" s="57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57"/>
      <c r="IKV12" s="57"/>
      <c r="IKW12" s="57"/>
      <c r="IKX12" s="57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57"/>
      <c r="ILL12" s="57"/>
      <c r="ILM12" s="57"/>
      <c r="ILN12" s="57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57"/>
      <c r="IMB12" s="57"/>
      <c r="IMC12" s="57"/>
      <c r="IMD12" s="57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57"/>
      <c r="IMR12" s="57"/>
      <c r="IMS12" s="57"/>
      <c r="IMT12" s="57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57"/>
      <c r="INH12" s="57"/>
      <c r="INI12" s="57"/>
      <c r="INJ12" s="57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57"/>
      <c r="INX12" s="57"/>
      <c r="INY12" s="57"/>
      <c r="INZ12" s="57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57"/>
      <c r="ION12" s="57"/>
      <c r="IOO12" s="57"/>
      <c r="IOP12" s="57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57"/>
      <c r="IPD12" s="57"/>
      <c r="IPE12" s="57"/>
      <c r="IPF12" s="57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57"/>
      <c r="IPT12" s="57"/>
      <c r="IPU12" s="57"/>
      <c r="IPV12" s="57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57"/>
      <c r="IQJ12" s="57"/>
      <c r="IQK12" s="57"/>
      <c r="IQL12" s="57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57"/>
      <c r="IQZ12" s="57"/>
      <c r="IRA12" s="57"/>
      <c r="IRB12" s="57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57"/>
      <c r="IRP12" s="57"/>
      <c r="IRQ12" s="57"/>
      <c r="IRR12" s="57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57"/>
      <c r="ISF12" s="57"/>
      <c r="ISG12" s="57"/>
      <c r="ISH12" s="57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57"/>
      <c r="ISV12" s="57"/>
      <c r="ISW12" s="57"/>
      <c r="ISX12" s="57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57"/>
      <c r="ITL12" s="57"/>
      <c r="ITM12" s="57"/>
      <c r="ITN12" s="57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57"/>
      <c r="IUB12" s="57"/>
      <c r="IUC12" s="57"/>
      <c r="IUD12" s="57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57"/>
      <c r="IUR12" s="57"/>
      <c r="IUS12" s="57"/>
      <c r="IUT12" s="57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57"/>
      <c r="IVH12" s="57"/>
      <c r="IVI12" s="57"/>
      <c r="IVJ12" s="57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57"/>
      <c r="IVX12" s="57"/>
      <c r="IVY12" s="57"/>
      <c r="IVZ12" s="57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57"/>
      <c r="IWN12" s="57"/>
      <c r="IWO12" s="57"/>
      <c r="IWP12" s="57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57"/>
      <c r="IXD12" s="57"/>
      <c r="IXE12" s="57"/>
      <c r="IXF12" s="57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57"/>
      <c r="IXT12" s="57"/>
      <c r="IXU12" s="57"/>
      <c r="IXV12" s="57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57"/>
      <c r="IYJ12" s="57"/>
      <c r="IYK12" s="57"/>
      <c r="IYL12" s="57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57"/>
      <c r="IYZ12" s="57"/>
      <c r="IZA12" s="57"/>
      <c r="IZB12" s="57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57"/>
      <c r="IZP12" s="57"/>
      <c r="IZQ12" s="57"/>
      <c r="IZR12" s="57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57"/>
      <c r="JAF12" s="57"/>
      <c r="JAG12" s="57"/>
      <c r="JAH12" s="57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57"/>
      <c r="JAV12" s="57"/>
      <c r="JAW12" s="57"/>
      <c r="JAX12" s="57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57"/>
      <c r="JBL12" s="57"/>
      <c r="JBM12" s="57"/>
      <c r="JBN12" s="57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57"/>
      <c r="JCB12" s="57"/>
      <c r="JCC12" s="57"/>
      <c r="JCD12" s="57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57"/>
      <c r="JCR12" s="57"/>
      <c r="JCS12" s="57"/>
      <c r="JCT12" s="57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57"/>
      <c r="JDH12" s="57"/>
      <c r="JDI12" s="57"/>
      <c r="JDJ12" s="57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57"/>
      <c r="JDX12" s="57"/>
      <c r="JDY12" s="57"/>
      <c r="JDZ12" s="57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57"/>
      <c r="JEN12" s="57"/>
      <c r="JEO12" s="57"/>
      <c r="JEP12" s="57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57"/>
      <c r="JFD12" s="57"/>
      <c r="JFE12" s="57"/>
      <c r="JFF12" s="57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57"/>
      <c r="JFT12" s="57"/>
      <c r="JFU12" s="57"/>
      <c r="JFV12" s="57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57"/>
      <c r="JGJ12" s="57"/>
      <c r="JGK12" s="57"/>
      <c r="JGL12" s="57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57"/>
      <c r="JGZ12" s="57"/>
      <c r="JHA12" s="57"/>
      <c r="JHB12" s="57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57"/>
      <c r="JHP12" s="57"/>
      <c r="JHQ12" s="57"/>
      <c r="JHR12" s="57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57"/>
      <c r="JIF12" s="57"/>
      <c r="JIG12" s="57"/>
      <c r="JIH12" s="57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57"/>
      <c r="JIV12" s="57"/>
      <c r="JIW12" s="57"/>
      <c r="JIX12" s="57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57"/>
      <c r="JJL12" s="57"/>
      <c r="JJM12" s="57"/>
      <c r="JJN12" s="57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57"/>
      <c r="JKB12" s="57"/>
      <c r="JKC12" s="57"/>
      <c r="JKD12" s="57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57"/>
      <c r="JKR12" s="57"/>
      <c r="JKS12" s="57"/>
      <c r="JKT12" s="57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57"/>
      <c r="JLH12" s="57"/>
      <c r="JLI12" s="57"/>
      <c r="JLJ12" s="57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57"/>
      <c r="JLX12" s="57"/>
      <c r="JLY12" s="57"/>
      <c r="JLZ12" s="57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57"/>
      <c r="JMN12" s="57"/>
      <c r="JMO12" s="57"/>
      <c r="JMP12" s="57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57"/>
      <c r="JND12" s="57"/>
      <c r="JNE12" s="57"/>
      <c r="JNF12" s="57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57"/>
      <c r="JNT12" s="57"/>
      <c r="JNU12" s="57"/>
      <c r="JNV12" s="57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57"/>
      <c r="JOJ12" s="57"/>
      <c r="JOK12" s="57"/>
      <c r="JOL12" s="57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57"/>
      <c r="JOZ12" s="57"/>
      <c r="JPA12" s="57"/>
      <c r="JPB12" s="57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57"/>
      <c r="JPP12" s="57"/>
      <c r="JPQ12" s="57"/>
      <c r="JPR12" s="57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57"/>
      <c r="JQF12" s="57"/>
      <c r="JQG12" s="57"/>
      <c r="JQH12" s="57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57"/>
      <c r="JQV12" s="57"/>
      <c r="JQW12" s="57"/>
      <c r="JQX12" s="57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57"/>
      <c r="JRL12" s="57"/>
      <c r="JRM12" s="57"/>
      <c r="JRN12" s="57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57"/>
      <c r="JSB12" s="57"/>
      <c r="JSC12" s="57"/>
      <c r="JSD12" s="57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57"/>
      <c r="JSR12" s="57"/>
      <c r="JSS12" s="57"/>
      <c r="JST12" s="57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57"/>
      <c r="JTH12" s="57"/>
      <c r="JTI12" s="57"/>
      <c r="JTJ12" s="57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57"/>
      <c r="JTX12" s="57"/>
      <c r="JTY12" s="57"/>
      <c r="JTZ12" s="57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57"/>
      <c r="JUN12" s="57"/>
      <c r="JUO12" s="57"/>
      <c r="JUP12" s="57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57"/>
      <c r="JVD12" s="57"/>
      <c r="JVE12" s="57"/>
      <c r="JVF12" s="57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57"/>
      <c r="JVT12" s="57"/>
      <c r="JVU12" s="57"/>
      <c r="JVV12" s="57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57"/>
      <c r="JWJ12" s="57"/>
      <c r="JWK12" s="57"/>
      <c r="JWL12" s="57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57"/>
      <c r="JWZ12" s="57"/>
      <c r="JXA12" s="57"/>
      <c r="JXB12" s="57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57"/>
      <c r="JXP12" s="57"/>
      <c r="JXQ12" s="57"/>
      <c r="JXR12" s="57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57"/>
      <c r="JYF12" s="57"/>
      <c r="JYG12" s="57"/>
      <c r="JYH12" s="57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57"/>
      <c r="JYV12" s="57"/>
      <c r="JYW12" s="57"/>
      <c r="JYX12" s="57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57"/>
      <c r="JZL12" s="57"/>
      <c r="JZM12" s="57"/>
      <c r="JZN12" s="57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57"/>
      <c r="KAB12" s="57"/>
      <c r="KAC12" s="57"/>
      <c r="KAD12" s="57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57"/>
      <c r="KAR12" s="57"/>
      <c r="KAS12" s="57"/>
      <c r="KAT12" s="57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57"/>
      <c r="KBH12" s="57"/>
      <c r="KBI12" s="57"/>
      <c r="KBJ12" s="57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57"/>
      <c r="KBX12" s="57"/>
      <c r="KBY12" s="57"/>
      <c r="KBZ12" s="57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57"/>
      <c r="KCN12" s="57"/>
      <c r="KCO12" s="57"/>
      <c r="KCP12" s="57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57"/>
      <c r="KDD12" s="57"/>
      <c r="KDE12" s="57"/>
      <c r="KDF12" s="57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57"/>
      <c r="KDT12" s="57"/>
      <c r="KDU12" s="57"/>
      <c r="KDV12" s="57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57"/>
      <c r="KEJ12" s="57"/>
      <c r="KEK12" s="57"/>
      <c r="KEL12" s="57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57"/>
      <c r="KEZ12" s="57"/>
      <c r="KFA12" s="57"/>
      <c r="KFB12" s="57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57"/>
      <c r="KFP12" s="57"/>
      <c r="KFQ12" s="57"/>
      <c r="KFR12" s="57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57"/>
      <c r="KGF12" s="57"/>
      <c r="KGG12" s="57"/>
      <c r="KGH12" s="57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57"/>
      <c r="KGV12" s="57"/>
      <c r="KGW12" s="57"/>
      <c r="KGX12" s="57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57"/>
      <c r="KHL12" s="57"/>
      <c r="KHM12" s="57"/>
      <c r="KHN12" s="57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57"/>
      <c r="KIB12" s="57"/>
      <c r="KIC12" s="57"/>
      <c r="KID12" s="57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57"/>
      <c r="KIR12" s="57"/>
      <c r="KIS12" s="57"/>
      <c r="KIT12" s="57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57"/>
      <c r="KJH12" s="57"/>
      <c r="KJI12" s="57"/>
      <c r="KJJ12" s="57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57"/>
      <c r="KJX12" s="57"/>
      <c r="KJY12" s="57"/>
      <c r="KJZ12" s="57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57"/>
      <c r="KKN12" s="57"/>
      <c r="KKO12" s="57"/>
      <c r="KKP12" s="57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57"/>
      <c r="KLD12" s="57"/>
      <c r="KLE12" s="57"/>
      <c r="KLF12" s="57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57"/>
      <c r="KLT12" s="57"/>
      <c r="KLU12" s="57"/>
      <c r="KLV12" s="57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57"/>
      <c r="KMJ12" s="57"/>
      <c r="KMK12" s="57"/>
      <c r="KML12" s="57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57"/>
      <c r="KMZ12" s="57"/>
      <c r="KNA12" s="57"/>
      <c r="KNB12" s="57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57"/>
      <c r="KNP12" s="57"/>
      <c r="KNQ12" s="57"/>
      <c r="KNR12" s="57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57"/>
      <c r="KOF12" s="57"/>
      <c r="KOG12" s="57"/>
      <c r="KOH12" s="57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57"/>
      <c r="KOV12" s="57"/>
      <c r="KOW12" s="57"/>
      <c r="KOX12" s="57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57"/>
      <c r="KPL12" s="57"/>
      <c r="KPM12" s="57"/>
      <c r="KPN12" s="57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57"/>
      <c r="KQB12" s="57"/>
      <c r="KQC12" s="57"/>
      <c r="KQD12" s="57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57"/>
      <c r="KQR12" s="57"/>
      <c r="KQS12" s="57"/>
      <c r="KQT12" s="57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57"/>
      <c r="KRH12" s="57"/>
      <c r="KRI12" s="57"/>
      <c r="KRJ12" s="57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57"/>
      <c r="KRX12" s="57"/>
      <c r="KRY12" s="57"/>
      <c r="KRZ12" s="57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57"/>
      <c r="KSN12" s="57"/>
      <c r="KSO12" s="57"/>
      <c r="KSP12" s="57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57"/>
      <c r="KTD12" s="57"/>
      <c r="KTE12" s="57"/>
      <c r="KTF12" s="57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57"/>
      <c r="KTT12" s="57"/>
      <c r="KTU12" s="57"/>
      <c r="KTV12" s="57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57"/>
      <c r="KUJ12" s="57"/>
      <c r="KUK12" s="57"/>
      <c r="KUL12" s="57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57"/>
      <c r="KUZ12" s="57"/>
      <c r="KVA12" s="57"/>
      <c r="KVB12" s="57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57"/>
      <c r="KVP12" s="57"/>
      <c r="KVQ12" s="57"/>
      <c r="KVR12" s="57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57"/>
      <c r="KWF12" s="57"/>
      <c r="KWG12" s="57"/>
      <c r="KWH12" s="57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57"/>
      <c r="KWV12" s="57"/>
      <c r="KWW12" s="57"/>
      <c r="KWX12" s="57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57"/>
      <c r="KXL12" s="57"/>
      <c r="KXM12" s="57"/>
      <c r="KXN12" s="57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57"/>
      <c r="KYB12" s="57"/>
      <c r="KYC12" s="57"/>
      <c r="KYD12" s="57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57"/>
      <c r="KYR12" s="57"/>
      <c r="KYS12" s="57"/>
      <c r="KYT12" s="57"/>
      <c r="KYU12" s="57"/>
      <c r="KYV12" s="57"/>
      <c r="KYW12" s="57"/>
      <c r="KYX12" s="57"/>
      <c r="KYY12" s="57"/>
      <c r="KYZ12" s="57"/>
      <c r="KZA12" s="57"/>
      <c r="KZB12" s="57"/>
      <c r="KZC12" s="57"/>
      <c r="KZD12" s="57"/>
      <c r="KZE12" s="57"/>
      <c r="KZF12" s="57"/>
      <c r="KZG12" s="57"/>
      <c r="KZH12" s="57"/>
      <c r="KZI12" s="57"/>
      <c r="KZJ12" s="57"/>
      <c r="KZK12" s="57"/>
      <c r="KZL12" s="57"/>
      <c r="KZM12" s="57"/>
      <c r="KZN12" s="57"/>
      <c r="KZO12" s="57"/>
      <c r="KZP12" s="57"/>
      <c r="KZQ12" s="57"/>
      <c r="KZR12" s="57"/>
      <c r="KZS12" s="57"/>
      <c r="KZT12" s="57"/>
      <c r="KZU12" s="57"/>
      <c r="KZV12" s="57"/>
      <c r="KZW12" s="57"/>
      <c r="KZX12" s="57"/>
      <c r="KZY12" s="57"/>
      <c r="KZZ12" s="57"/>
      <c r="LAA12" s="57"/>
      <c r="LAB12" s="57"/>
      <c r="LAC12" s="57"/>
      <c r="LAD12" s="57"/>
      <c r="LAE12" s="57"/>
      <c r="LAF12" s="57"/>
      <c r="LAG12" s="57"/>
      <c r="LAH12" s="57"/>
      <c r="LAI12" s="57"/>
      <c r="LAJ12" s="57"/>
      <c r="LAK12" s="57"/>
      <c r="LAL12" s="57"/>
      <c r="LAM12" s="57"/>
      <c r="LAN12" s="57"/>
      <c r="LAO12" s="57"/>
      <c r="LAP12" s="57"/>
      <c r="LAQ12" s="57"/>
      <c r="LAR12" s="57"/>
      <c r="LAS12" s="57"/>
      <c r="LAT12" s="57"/>
      <c r="LAU12" s="57"/>
      <c r="LAV12" s="57"/>
      <c r="LAW12" s="57"/>
      <c r="LAX12" s="57"/>
      <c r="LAY12" s="57"/>
      <c r="LAZ12" s="57"/>
      <c r="LBA12" s="57"/>
      <c r="LBB12" s="57"/>
      <c r="LBC12" s="57"/>
      <c r="LBD12" s="57"/>
      <c r="LBE12" s="57"/>
      <c r="LBF12" s="57"/>
      <c r="LBG12" s="57"/>
      <c r="LBH12" s="57"/>
      <c r="LBI12" s="57"/>
      <c r="LBJ12" s="57"/>
      <c r="LBK12" s="57"/>
      <c r="LBL12" s="57"/>
      <c r="LBM12" s="57"/>
      <c r="LBN12" s="57"/>
      <c r="LBO12" s="57"/>
      <c r="LBP12" s="57"/>
      <c r="LBQ12" s="57"/>
      <c r="LBR12" s="57"/>
      <c r="LBS12" s="57"/>
      <c r="LBT12" s="57"/>
      <c r="LBU12" s="57"/>
      <c r="LBV12" s="57"/>
      <c r="LBW12" s="57"/>
      <c r="LBX12" s="57"/>
      <c r="LBY12" s="57"/>
      <c r="LBZ12" s="57"/>
      <c r="LCA12" s="57"/>
      <c r="LCB12" s="57"/>
      <c r="LCC12" s="57"/>
      <c r="LCD12" s="57"/>
      <c r="LCE12" s="57"/>
      <c r="LCF12" s="57"/>
      <c r="LCG12" s="57"/>
      <c r="LCH12" s="57"/>
      <c r="LCI12" s="57"/>
      <c r="LCJ12" s="57"/>
      <c r="LCK12" s="57"/>
      <c r="LCL12" s="57"/>
      <c r="LCM12" s="57"/>
      <c r="LCN12" s="57"/>
      <c r="LCO12" s="57"/>
      <c r="LCP12" s="57"/>
      <c r="LCQ12" s="57"/>
      <c r="LCR12" s="57"/>
      <c r="LCS12" s="57"/>
      <c r="LCT12" s="57"/>
      <c r="LCU12" s="57"/>
      <c r="LCV12" s="57"/>
      <c r="LCW12" s="57"/>
      <c r="LCX12" s="57"/>
      <c r="LCY12" s="57"/>
      <c r="LCZ12" s="57"/>
      <c r="LDA12" s="57"/>
      <c r="LDB12" s="57"/>
      <c r="LDC12" s="57"/>
      <c r="LDD12" s="57"/>
      <c r="LDE12" s="57"/>
      <c r="LDF12" s="57"/>
      <c r="LDG12" s="57"/>
      <c r="LDH12" s="57"/>
      <c r="LDI12" s="57"/>
      <c r="LDJ12" s="57"/>
      <c r="LDK12" s="57"/>
      <c r="LDL12" s="57"/>
      <c r="LDM12" s="57"/>
      <c r="LDN12" s="57"/>
      <c r="LDO12" s="57"/>
      <c r="LDP12" s="57"/>
      <c r="LDQ12" s="57"/>
      <c r="LDR12" s="57"/>
      <c r="LDS12" s="57"/>
      <c r="LDT12" s="57"/>
      <c r="LDU12" s="57"/>
      <c r="LDV12" s="57"/>
      <c r="LDW12" s="57"/>
      <c r="LDX12" s="57"/>
      <c r="LDY12" s="57"/>
      <c r="LDZ12" s="57"/>
      <c r="LEA12" s="57"/>
      <c r="LEB12" s="57"/>
      <c r="LEC12" s="57"/>
      <c r="LED12" s="57"/>
      <c r="LEE12" s="57"/>
      <c r="LEF12" s="57"/>
      <c r="LEG12" s="57"/>
      <c r="LEH12" s="57"/>
      <c r="LEI12" s="57"/>
      <c r="LEJ12" s="57"/>
      <c r="LEK12" s="57"/>
      <c r="LEL12" s="57"/>
      <c r="LEM12" s="57"/>
      <c r="LEN12" s="57"/>
      <c r="LEO12" s="57"/>
      <c r="LEP12" s="57"/>
      <c r="LEQ12" s="57"/>
      <c r="LER12" s="57"/>
      <c r="LES12" s="57"/>
      <c r="LET12" s="57"/>
      <c r="LEU12" s="57"/>
      <c r="LEV12" s="57"/>
      <c r="LEW12" s="57"/>
      <c r="LEX12" s="57"/>
      <c r="LEY12" s="57"/>
      <c r="LEZ12" s="57"/>
      <c r="LFA12" s="57"/>
      <c r="LFB12" s="57"/>
      <c r="LFC12" s="57"/>
      <c r="LFD12" s="57"/>
      <c r="LFE12" s="57"/>
      <c r="LFF12" s="57"/>
      <c r="LFG12" s="57"/>
      <c r="LFH12" s="57"/>
      <c r="LFI12" s="57"/>
      <c r="LFJ12" s="57"/>
      <c r="LFK12" s="57"/>
      <c r="LFL12" s="57"/>
      <c r="LFM12" s="57"/>
      <c r="LFN12" s="57"/>
      <c r="LFO12" s="57"/>
      <c r="LFP12" s="57"/>
      <c r="LFQ12" s="57"/>
      <c r="LFR12" s="57"/>
      <c r="LFS12" s="57"/>
      <c r="LFT12" s="57"/>
      <c r="LFU12" s="57"/>
      <c r="LFV12" s="57"/>
      <c r="LFW12" s="57"/>
      <c r="LFX12" s="57"/>
      <c r="LFY12" s="57"/>
      <c r="LFZ12" s="57"/>
      <c r="LGA12" s="57"/>
      <c r="LGB12" s="57"/>
      <c r="LGC12" s="57"/>
      <c r="LGD12" s="57"/>
      <c r="LGE12" s="57"/>
      <c r="LGF12" s="57"/>
      <c r="LGG12" s="57"/>
      <c r="LGH12" s="57"/>
      <c r="LGI12" s="57"/>
      <c r="LGJ12" s="57"/>
      <c r="LGK12" s="57"/>
      <c r="LGL12" s="57"/>
      <c r="LGM12" s="57"/>
      <c r="LGN12" s="57"/>
      <c r="LGO12" s="57"/>
      <c r="LGP12" s="57"/>
      <c r="LGQ12" s="57"/>
      <c r="LGR12" s="57"/>
      <c r="LGS12" s="57"/>
      <c r="LGT12" s="57"/>
      <c r="LGU12" s="57"/>
      <c r="LGV12" s="57"/>
      <c r="LGW12" s="57"/>
      <c r="LGX12" s="57"/>
      <c r="LGY12" s="57"/>
      <c r="LGZ12" s="57"/>
      <c r="LHA12" s="57"/>
      <c r="LHB12" s="57"/>
      <c r="LHC12" s="57"/>
      <c r="LHD12" s="57"/>
      <c r="LHE12" s="57"/>
      <c r="LHF12" s="57"/>
      <c r="LHG12" s="57"/>
      <c r="LHH12" s="57"/>
      <c r="LHI12" s="57"/>
      <c r="LHJ12" s="57"/>
      <c r="LHK12" s="57"/>
      <c r="LHL12" s="57"/>
      <c r="LHM12" s="57"/>
      <c r="LHN12" s="57"/>
      <c r="LHO12" s="57"/>
      <c r="LHP12" s="57"/>
      <c r="LHQ12" s="57"/>
      <c r="LHR12" s="57"/>
      <c r="LHS12" s="57"/>
      <c r="LHT12" s="57"/>
      <c r="LHU12" s="57"/>
      <c r="LHV12" s="57"/>
      <c r="LHW12" s="57"/>
      <c r="LHX12" s="57"/>
      <c r="LHY12" s="57"/>
      <c r="LHZ12" s="57"/>
      <c r="LIA12" s="57"/>
      <c r="LIB12" s="57"/>
      <c r="LIC12" s="57"/>
      <c r="LID12" s="57"/>
      <c r="LIE12" s="57"/>
      <c r="LIF12" s="57"/>
      <c r="LIG12" s="57"/>
      <c r="LIH12" s="57"/>
      <c r="LII12" s="57"/>
      <c r="LIJ12" s="57"/>
      <c r="LIK12" s="57"/>
      <c r="LIL12" s="57"/>
      <c r="LIM12" s="57"/>
      <c r="LIN12" s="57"/>
      <c r="LIO12" s="57"/>
      <c r="LIP12" s="57"/>
      <c r="LIQ12" s="57"/>
      <c r="LIR12" s="57"/>
      <c r="LIS12" s="57"/>
      <c r="LIT12" s="57"/>
      <c r="LIU12" s="57"/>
      <c r="LIV12" s="57"/>
      <c r="LIW12" s="57"/>
      <c r="LIX12" s="57"/>
      <c r="LIY12" s="57"/>
      <c r="LIZ12" s="57"/>
      <c r="LJA12" s="57"/>
      <c r="LJB12" s="57"/>
      <c r="LJC12" s="57"/>
      <c r="LJD12" s="57"/>
      <c r="LJE12" s="57"/>
      <c r="LJF12" s="57"/>
      <c r="LJG12" s="57"/>
      <c r="LJH12" s="57"/>
      <c r="LJI12" s="57"/>
      <c r="LJJ12" s="57"/>
      <c r="LJK12" s="57"/>
      <c r="LJL12" s="57"/>
      <c r="LJM12" s="57"/>
      <c r="LJN12" s="57"/>
      <c r="LJO12" s="57"/>
      <c r="LJP12" s="57"/>
      <c r="LJQ12" s="57"/>
      <c r="LJR12" s="57"/>
      <c r="LJS12" s="57"/>
      <c r="LJT12" s="57"/>
      <c r="LJU12" s="57"/>
      <c r="LJV12" s="57"/>
      <c r="LJW12" s="57"/>
      <c r="LJX12" s="57"/>
      <c r="LJY12" s="57"/>
      <c r="LJZ12" s="57"/>
      <c r="LKA12" s="57"/>
      <c r="LKB12" s="57"/>
      <c r="LKC12" s="57"/>
      <c r="LKD12" s="57"/>
      <c r="LKE12" s="57"/>
      <c r="LKF12" s="57"/>
      <c r="LKG12" s="57"/>
      <c r="LKH12" s="57"/>
      <c r="LKI12" s="57"/>
      <c r="LKJ12" s="57"/>
      <c r="LKK12" s="57"/>
      <c r="LKL12" s="57"/>
      <c r="LKM12" s="57"/>
      <c r="LKN12" s="57"/>
      <c r="LKO12" s="57"/>
      <c r="LKP12" s="57"/>
      <c r="LKQ12" s="57"/>
      <c r="LKR12" s="57"/>
      <c r="LKS12" s="57"/>
      <c r="LKT12" s="57"/>
      <c r="LKU12" s="57"/>
      <c r="LKV12" s="57"/>
      <c r="LKW12" s="57"/>
      <c r="LKX12" s="57"/>
      <c r="LKY12" s="57"/>
      <c r="LKZ12" s="57"/>
      <c r="LLA12" s="57"/>
      <c r="LLB12" s="57"/>
      <c r="LLC12" s="57"/>
      <c r="LLD12" s="57"/>
      <c r="LLE12" s="57"/>
      <c r="LLF12" s="57"/>
      <c r="LLG12" s="57"/>
      <c r="LLH12" s="57"/>
      <c r="LLI12" s="57"/>
      <c r="LLJ12" s="57"/>
      <c r="LLK12" s="57"/>
      <c r="LLL12" s="57"/>
      <c r="LLM12" s="57"/>
      <c r="LLN12" s="57"/>
      <c r="LLO12" s="57"/>
      <c r="LLP12" s="57"/>
      <c r="LLQ12" s="57"/>
      <c r="LLR12" s="57"/>
      <c r="LLS12" s="57"/>
      <c r="LLT12" s="57"/>
      <c r="LLU12" s="57"/>
      <c r="LLV12" s="57"/>
      <c r="LLW12" s="57"/>
      <c r="LLX12" s="57"/>
      <c r="LLY12" s="57"/>
      <c r="LLZ12" s="57"/>
      <c r="LMA12" s="57"/>
      <c r="LMB12" s="57"/>
      <c r="LMC12" s="57"/>
      <c r="LMD12" s="57"/>
      <c r="LME12" s="57"/>
      <c r="LMF12" s="57"/>
      <c r="LMG12" s="57"/>
      <c r="LMH12" s="57"/>
      <c r="LMI12" s="57"/>
      <c r="LMJ12" s="57"/>
      <c r="LMK12" s="57"/>
      <c r="LML12" s="57"/>
      <c r="LMM12" s="57"/>
      <c r="LMN12" s="57"/>
      <c r="LMO12" s="57"/>
      <c r="LMP12" s="57"/>
      <c r="LMQ12" s="57"/>
      <c r="LMR12" s="57"/>
      <c r="LMS12" s="57"/>
      <c r="LMT12" s="57"/>
      <c r="LMU12" s="57"/>
      <c r="LMV12" s="57"/>
      <c r="LMW12" s="57"/>
      <c r="LMX12" s="57"/>
      <c r="LMY12" s="57"/>
      <c r="LMZ12" s="57"/>
      <c r="LNA12" s="57"/>
      <c r="LNB12" s="57"/>
      <c r="LNC12" s="57"/>
      <c r="LND12" s="57"/>
      <c r="LNE12" s="57"/>
      <c r="LNF12" s="57"/>
      <c r="LNG12" s="57"/>
      <c r="LNH12" s="57"/>
      <c r="LNI12" s="57"/>
      <c r="LNJ12" s="57"/>
      <c r="LNK12" s="57"/>
      <c r="LNL12" s="57"/>
      <c r="LNM12" s="57"/>
      <c r="LNN12" s="57"/>
      <c r="LNO12" s="57"/>
      <c r="LNP12" s="57"/>
      <c r="LNQ12" s="57"/>
      <c r="LNR12" s="57"/>
      <c r="LNS12" s="57"/>
      <c r="LNT12" s="57"/>
      <c r="LNU12" s="57"/>
      <c r="LNV12" s="57"/>
      <c r="LNW12" s="57"/>
      <c r="LNX12" s="57"/>
      <c r="LNY12" s="57"/>
      <c r="LNZ12" s="57"/>
      <c r="LOA12" s="57"/>
      <c r="LOB12" s="57"/>
      <c r="LOC12" s="57"/>
      <c r="LOD12" s="57"/>
      <c r="LOE12" s="57"/>
      <c r="LOF12" s="57"/>
      <c r="LOG12" s="57"/>
      <c r="LOH12" s="57"/>
      <c r="LOI12" s="57"/>
      <c r="LOJ12" s="57"/>
      <c r="LOK12" s="57"/>
      <c r="LOL12" s="57"/>
      <c r="LOM12" s="57"/>
      <c r="LON12" s="57"/>
      <c r="LOO12" s="57"/>
      <c r="LOP12" s="57"/>
      <c r="LOQ12" s="57"/>
      <c r="LOR12" s="57"/>
      <c r="LOS12" s="57"/>
      <c r="LOT12" s="57"/>
      <c r="LOU12" s="57"/>
      <c r="LOV12" s="57"/>
      <c r="LOW12" s="57"/>
      <c r="LOX12" s="57"/>
      <c r="LOY12" s="57"/>
      <c r="LOZ12" s="57"/>
      <c r="LPA12" s="57"/>
      <c r="LPB12" s="57"/>
      <c r="LPC12" s="57"/>
      <c r="LPD12" s="57"/>
      <c r="LPE12" s="57"/>
      <c r="LPF12" s="57"/>
      <c r="LPG12" s="57"/>
      <c r="LPH12" s="57"/>
      <c r="LPI12" s="57"/>
      <c r="LPJ12" s="57"/>
      <c r="LPK12" s="57"/>
      <c r="LPL12" s="57"/>
      <c r="LPM12" s="57"/>
      <c r="LPN12" s="57"/>
      <c r="LPO12" s="57"/>
      <c r="LPP12" s="57"/>
      <c r="LPQ12" s="57"/>
      <c r="LPR12" s="57"/>
      <c r="LPS12" s="57"/>
      <c r="LPT12" s="57"/>
      <c r="LPU12" s="57"/>
      <c r="LPV12" s="57"/>
      <c r="LPW12" s="57"/>
      <c r="LPX12" s="57"/>
      <c r="LPY12" s="57"/>
      <c r="LPZ12" s="57"/>
      <c r="LQA12" s="57"/>
      <c r="LQB12" s="57"/>
      <c r="LQC12" s="57"/>
      <c r="LQD12" s="57"/>
      <c r="LQE12" s="57"/>
      <c r="LQF12" s="57"/>
      <c r="LQG12" s="57"/>
      <c r="LQH12" s="57"/>
      <c r="LQI12" s="57"/>
      <c r="LQJ12" s="57"/>
      <c r="LQK12" s="57"/>
      <c r="LQL12" s="57"/>
      <c r="LQM12" s="57"/>
      <c r="LQN12" s="57"/>
      <c r="LQO12" s="57"/>
      <c r="LQP12" s="57"/>
      <c r="LQQ12" s="57"/>
      <c r="LQR12" s="57"/>
      <c r="LQS12" s="57"/>
      <c r="LQT12" s="57"/>
      <c r="LQU12" s="57"/>
      <c r="LQV12" s="57"/>
      <c r="LQW12" s="57"/>
      <c r="LQX12" s="57"/>
      <c r="LQY12" s="57"/>
      <c r="LQZ12" s="57"/>
      <c r="LRA12" s="57"/>
      <c r="LRB12" s="57"/>
      <c r="LRC12" s="57"/>
      <c r="LRD12" s="57"/>
      <c r="LRE12" s="57"/>
      <c r="LRF12" s="57"/>
      <c r="LRG12" s="57"/>
      <c r="LRH12" s="57"/>
      <c r="LRI12" s="57"/>
      <c r="LRJ12" s="57"/>
      <c r="LRK12" s="57"/>
      <c r="LRL12" s="57"/>
      <c r="LRM12" s="57"/>
      <c r="LRN12" s="57"/>
      <c r="LRO12" s="57"/>
      <c r="LRP12" s="57"/>
      <c r="LRQ12" s="57"/>
      <c r="LRR12" s="57"/>
      <c r="LRS12" s="57"/>
      <c r="LRT12" s="57"/>
      <c r="LRU12" s="57"/>
      <c r="LRV12" s="57"/>
      <c r="LRW12" s="57"/>
      <c r="LRX12" s="57"/>
      <c r="LRY12" s="57"/>
      <c r="LRZ12" s="57"/>
      <c r="LSA12" s="57"/>
      <c r="LSB12" s="57"/>
      <c r="LSC12" s="57"/>
      <c r="LSD12" s="57"/>
      <c r="LSE12" s="57"/>
      <c r="LSF12" s="57"/>
      <c r="LSG12" s="57"/>
      <c r="LSH12" s="57"/>
      <c r="LSI12" s="57"/>
      <c r="LSJ12" s="57"/>
      <c r="LSK12" s="57"/>
      <c r="LSL12" s="57"/>
      <c r="LSM12" s="57"/>
      <c r="LSN12" s="57"/>
      <c r="LSO12" s="57"/>
      <c r="LSP12" s="57"/>
      <c r="LSQ12" s="57"/>
      <c r="LSR12" s="57"/>
      <c r="LSS12" s="57"/>
      <c r="LST12" s="57"/>
      <c r="LSU12" s="57"/>
      <c r="LSV12" s="57"/>
      <c r="LSW12" s="57"/>
      <c r="LSX12" s="57"/>
      <c r="LSY12" s="57"/>
      <c r="LSZ12" s="57"/>
      <c r="LTA12" s="57"/>
      <c r="LTB12" s="57"/>
      <c r="LTC12" s="57"/>
      <c r="LTD12" s="57"/>
      <c r="LTE12" s="57"/>
      <c r="LTF12" s="57"/>
      <c r="LTG12" s="57"/>
      <c r="LTH12" s="57"/>
      <c r="LTI12" s="57"/>
      <c r="LTJ12" s="57"/>
      <c r="LTK12" s="57"/>
      <c r="LTL12" s="57"/>
      <c r="LTM12" s="57"/>
      <c r="LTN12" s="57"/>
      <c r="LTO12" s="57"/>
      <c r="LTP12" s="57"/>
      <c r="LTQ12" s="57"/>
      <c r="LTR12" s="57"/>
      <c r="LTS12" s="57"/>
      <c r="LTT12" s="57"/>
      <c r="LTU12" s="57"/>
      <c r="LTV12" s="57"/>
      <c r="LTW12" s="57"/>
      <c r="LTX12" s="57"/>
      <c r="LTY12" s="57"/>
      <c r="LTZ12" s="57"/>
      <c r="LUA12" s="57"/>
      <c r="LUB12" s="57"/>
      <c r="LUC12" s="57"/>
      <c r="LUD12" s="57"/>
      <c r="LUE12" s="57"/>
      <c r="LUF12" s="57"/>
      <c r="LUG12" s="57"/>
      <c r="LUH12" s="57"/>
      <c r="LUI12" s="57"/>
      <c r="LUJ12" s="57"/>
      <c r="LUK12" s="57"/>
      <c r="LUL12" s="57"/>
      <c r="LUM12" s="57"/>
      <c r="LUN12" s="57"/>
      <c r="LUO12" s="57"/>
      <c r="LUP12" s="57"/>
      <c r="LUQ12" s="57"/>
      <c r="LUR12" s="57"/>
      <c r="LUS12" s="57"/>
      <c r="LUT12" s="57"/>
      <c r="LUU12" s="57"/>
      <c r="LUV12" s="57"/>
      <c r="LUW12" s="57"/>
      <c r="LUX12" s="57"/>
      <c r="LUY12" s="57"/>
      <c r="LUZ12" s="57"/>
      <c r="LVA12" s="57"/>
      <c r="LVB12" s="57"/>
      <c r="LVC12" s="57"/>
      <c r="LVD12" s="57"/>
      <c r="LVE12" s="57"/>
      <c r="LVF12" s="57"/>
      <c r="LVG12" s="57"/>
      <c r="LVH12" s="57"/>
      <c r="LVI12" s="57"/>
      <c r="LVJ12" s="57"/>
      <c r="LVK12" s="57"/>
      <c r="LVL12" s="57"/>
      <c r="LVM12" s="57"/>
      <c r="LVN12" s="57"/>
      <c r="LVO12" s="57"/>
      <c r="LVP12" s="57"/>
      <c r="LVQ12" s="57"/>
      <c r="LVR12" s="57"/>
      <c r="LVS12" s="57"/>
      <c r="LVT12" s="57"/>
      <c r="LVU12" s="57"/>
      <c r="LVV12" s="57"/>
      <c r="LVW12" s="57"/>
      <c r="LVX12" s="57"/>
      <c r="LVY12" s="57"/>
      <c r="LVZ12" s="57"/>
      <c r="LWA12" s="57"/>
      <c r="LWB12" s="57"/>
      <c r="LWC12" s="57"/>
      <c r="LWD12" s="57"/>
      <c r="LWE12" s="57"/>
      <c r="LWF12" s="57"/>
      <c r="LWG12" s="57"/>
      <c r="LWH12" s="57"/>
      <c r="LWI12" s="57"/>
      <c r="LWJ12" s="57"/>
      <c r="LWK12" s="57"/>
      <c r="LWL12" s="57"/>
      <c r="LWM12" s="57"/>
      <c r="LWN12" s="57"/>
      <c r="LWO12" s="57"/>
      <c r="LWP12" s="57"/>
      <c r="LWQ12" s="57"/>
      <c r="LWR12" s="57"/>
      <c r="LWS12" s="57"/>
      <c r="LWT12" s="57"/>
      <c r="LWU12" s="57"/>
      <c r="LWV12" s="57"/>
      <c r="LWW12" s="57"/>
      <c r="LWX12" s="57"/>
      <c r="LWY12" s="57"/>
      <c r="LWZ12" s="57"/>
      <c r="LXA12" s="57"/>
      <c r="LXB12" s="57"/>
      <c r="LXC12" s="57"/>
      <c r="LXD12" s="57"/>
      <c r="LXE12" s="57"/>
      <c r="LXF12" s="57"/>
      <c r="LXG12" s="57"/>
      <c r="LXH12" s="57"/>
      <c r="LXI12" s="57"/>
      <c r="LXJ12" s="57"/>
      <c r="LXK12" s="57"/>
      <c r="LXL12" s="57"/>
      <c r="LXM12" s="57"/>
      <c r="LXN12" s="57"/>
      <c r="LXO12" s="57"/>
      <c r="LXP12" s="57"/>
      <c r="LXQ12" s="57"/>
      <c r="LXR12" s="57"/>
      <c r="LXS12" s="57"/>
      <c r="LXT12" s="57"/>
      <c r="LXU12" s="57"/>
      <c r="LXV12" s="57"/>
      <c r="LXW12" s="57"/>
      <c r="LXX12" s="57"/>
      <c r="LXY12" s="57"/>
      <c r="LXZ12" s="57"/>
      <c r="LYA12" s="57"/>
      <c r="LYB12" s="57"/>
      <c r="LYC12" s="57"/>
      <c r="LYD12" s="57"/>
      <c r="LYE12" s="57"/>
      <c r="LYF12" s="57"/>
      <c r="LYG12" s="57"/>
      <c r="LYH12" s="57"/>
      <c r="LYI12" s="57"/>
      <c r="LYJ12" s="57"/>
      <c r="LYK12" s="57"/>
      <c r="LYL12" s="57"/>
      <c r="LYM12" s="57"/>
      <c r="LYN12" s="57"/>
      <c r="LYO12" s="57"/>
      <c r="LYP12" s="57"/>
      <c r="LYQ12" s="57"/>
      <c r="LYR12" s="57"/>
      <c r="LYS12" s="57"/>
      <c r="LYT12" s="57"/>
      <c r="LYU12" s="57"/>
      <c r="LYV12" s="57"/>
      <c r="LYW12" s="57"/>
      <c r="LYX12" s="57"/>
      <c r="LYY12" s="57"/>
      <c r="LYZ12" s="57"/>
      <c r="LZA12" s="57"/>
      <c r="LZB12" s="57"/>
      <c r="LZC12" s="57"/>
      <c r="LZD12" s="57"/>
      <c r="LZE12" s="57"/>
      <c r="LZF12" s="57"/>
      <c r="LZG12" s="57"/>
      <c r="LZH12" s="57"/>
      <c r="LZI12" s="57"/>
      <c r="LZJ12" s="57"/>
      <c r="LZK12" s="57"/>
      <c r="LZL12" s="57"/>
      <c r="LZM12" s="57"/>
      <c r="LZN12" s="57"/>
      <c r="LZO12" s="57"/>
      <c r="LZP12" s="57"/>
      <c r="LZQ12" s="57"/>
      <c r="LZR12" s="57"/>
      <c r="LZS12" s="57"/>
      <c r="LZT12" s="57"/>
      <c r="LZU12" s="57"/>
      <c r="LZV12" s="57"/>
      <c r="LZW12" s="57"/>
      <c r="LZX12" s="57"/>
      <c r="LZY12" s="57"/>
      <c r="LZZ12" s="57"/>
      <c r="MAA12" s="57"/>
      <c r="MAB12" s="57"/>
      <c r="MAC12" s="57"/>
      <c r="MAD12" s="57"/>
      <c r="MAE12" s="57"/>
      <c r="MAF12" s="57"/>
      <c r="MAG12" s="57"/>
      <c r="MAH12" s="57"/>
      <c r="MAI12" s="57"/>
      <c r="MAJ12" s="57"/>
      <c r="MAK12" s="57"/>
      <c r="MAL12" s="57"/>
      <c r="MAM12" s="57"/>
      <c r="MAN12" s="57"/>
      <c r="MAO12" s="57"/>
      <c r="MAP12" s="57"/>
      <c r="MAQ12" s="57"/>
      <c r="MAR12" s="57"/>
      <c r="MAS12" s="57"/>
      <c r="MAT12" s="57"/>
      <c r="MAU12" s="57"/>
      <c r="MAV12" s="57"/>
      <c r="MAW12" s="57"/>
      <c r="MAX12" s="57"/>
      <c r="MAY12" s="57"/>
      <c r="MAZ12" s="57"/>
      <c r="MBA12" s="57"/>
      <c r="MBB12" s="57"/>
      <c r="MBC12" s="57"/>
      <c r="MBD12" s="57"/>
      <c r="MBE12" s="57"/>
      <c r="MBF12" s="57"/>
      <c r="MBG12" s="57"/>
      <c r="MBH12" s="57"/>
      <c r="MBI12" s="57"/>
      <c r="MBJ12" s="57"/>
      <c r="MBK12" s="57"/>
      <c r="MBL12" s="57"/>
      <c r="MBM12" s="57"/>
      <c r="MBN12" s="57"/>
      <c r="MBO12" s="57"/>
      <c r="MBP12" s="57"/>
      <c r="MBQ12" s="57"/>
      <c r="MBR12" s="57"/>
      <c r="MBS12" s="57"/>
      <c r="MBT12" s="57"/>
      <c r="MBU12" s="57"/>
      <c r="MBV12" s="57"/>
      <c r="MBW12" s="57"/>
      <c r="MBX12" s="57"/>
      <c r="MBY12" s="57"/>
      <c r="MBZ12" s="57"/>
      <c r="MCA12" s="57"/>
      <c r="MCB12" s="57"/>
      <c r="MCC12" s="57"/>
      <c r="MCD12" s="57"/>
      <c r="MCE12" s="57"/>
      <c r="MCF12" s="57"/>
      <c r="MCG12" s="57"/>
      <c r="MCH12" s="57"/>
      <c r="MCI12" s="57"/>
      <c r="MCJ12" s="57"/>
      <c r="MCK12" s="57"/>
      <c r="MCL12" s="57"/>
      <c r="MCM12" s="57"/>
      <c r="MCN12" s="57"/>
      <c r="MCO12" s="57"/>
      <c r="MCP12" s="57"/>
      <c r="MCQ12" s="57"/>
      <c r="MCR12" s="57"/>
      <c r="MCS12" s="57"/>
      <c r="MCT12" s="57"/>
      <c r="MCU12" s="57"/>
      <c r="MCV12" s="57"/>
      <c r="MCW12" s="57"/>
      <c r="MCX12" s="57"/>
      <c r="MCY12" s="57"/>
      <c r="MCZ12" s="57"/>
      <c r="MDA12" s="57"/>
      <c r="MDB12" s="57"/>
      <c r="MDC12" s="57"/>
      <c r="MDD12" s="57"/>
      <c r="MDE12" s="57"/>
      <c r="MDF12" s="57"/>
      <c r="MDG12" s="57"/>
      <c r="MDH12" s="57"/>
      <c r="MDI12" s="57"/>
      <c r="MDJ12" s="57"/>
      <c r="MDK12" s="57"/>
      <c r="MDL12" s="57"/>
      <c r="MDM12" s="57"/>
      <c r="MDN12" s="57"/>
      <c r="MDO12" s="57"/>
      <c r="MDP12" s="57"/>
      <c r="MDQ12" s="57"/>
      <c r="MDR12" s="57"/>
      <c r="MDS12" s="57"/>
      <c r="MDT12" s="57"/>
      <c r="MDU12" s="57"/>
      <c r="MDV12" s="57"/>
      <c r="MDW12" s="57"/>
      <c r="MDX12" s="57"/>
      <c r="MDY12" s="57"/>
      <c r="MDZ12" s="57"/>
      <c r="MEA12" s="57"/>
      <c r="MEB12" s="57"/>
      <c r="MEC12" s="57"/>
      <c r="MED12" s="57"/>
      <c r="MEE12" s="57"/>
      <c r="MEF12" s="57"/>
      <c r="MEG12" s="57"/>
      <c r="MEH12" s="57"/>
      <c r="MEI12" s="57"/>
      <c r="MEJ12" s="57"/>
      <c r="MEK12" s="57"/>
      <c r="MEL12" s="57"/>
      <c r="MEM12" s="57"/>
      <c r="MEN12" s="57"/>
      <c r="MEO12" s="57"/>
      <c r="MEP12" s="57"/>
      <c r="MEQ12" s="57"/>
      <c r="MER12" s="57"/>
      <c r="MES12" s="57"/>
      <c r="MET12" s="57"/>
      <c r="MEU12" s="57"/>
      <c r="MEV12" s="57"/>
      <c r="MEW12" s="57"/>
      <c r="MEX12" s="57"/>
      <c r="MEY12" s="57"/>
      <c r="MEZ12" s="57"/>
      <c r="MFA12" s="57"/>
      <c r="MFB12" s="57"/>
      <c r="MFC12" s="57"/>
      <c r="MFD12" s="57"/>
      <c r="MFE12" s="57"/>
      <c r="MFF12" s="57"/>
      <c r="MFG12" s="57"/>
      <c r="MFH12" s="57"/>
      <c r="MFI12" s="57"/>
      <c r="MFJ12" s="57"/>
      <c r="MFK12" s="57"/>
      <c r="MFL12" s="57"/>
      <c r="MFM12" s="57"/>
      <c r="MFN12" s="57"/>
      <c r="MFO12" s="57"/>
      <c r="MFP12" s="57"/>
      <c r="MFQ12" s="57"/>
      <c r="MFR12" s="57"/>
      <c r="MFS12" s="57"/>
      <c r="MFT12" s="57"/>
      <c r="MFU12" s="57"/>
      <c r="MFV12" s="57"/>
      <c r="MFW12" s="57"/>
      <c r="MFX12" s="57"/>
      <c r="MFY12" s="57"/>
      <c r="MFZ12" s="57"/>
      <c r="MGA12" s="57"/>
      <c r="MGB12" s="57"/>
      <c r="MGC12" s="57"/>
      <c r="MGD12" s="57"/>
      <c r="MGE12" s="57"/>
      <c r="MGF12" s="57"/>
      <c r="MGG12" s="57"/>
      <c r="MGH12" s="57"/>
      <c r="MGI12" s="57"/>
      <c r="MGJ12" s="57"/>
      <c r="MGK12" s="57"/>
      <c r="MGL12" s="57"/>
      <c r="MGM12" s="57"/>
      <c r="MGN12" s="57"/>
      <c r="MGO12" s="57"/>
      <c r="MGP12" s="57"/>
      <c r="MGQ12" s="57"/>
      <c r="MGR12" s="57"/>
      <c r="MGS12" s="57"/>
      <c r="MGT12" s="57"/>
      <c r="MGU12" s="57"/>
      <c r="MGV12" s="57"/>
      <c r="MGW12" s="57"/>
      <c r="MGX12" s="57"/>
      <c r="MGY12" s="57"/>
      <c r="MGZ12" s="57"/>
      <c r="MHA12" s="57"/>
      <c r="MHB12" s="57"/>
      <c r="MHC12" s="57"/>
      <c r="MHD12" s="57"/>
      <c r="MHE12" s="57"/>
      <c r="MHF12" s="57"/>
      <c r="MHG12" s="57"/>
      <c r="MHH12" s="57"/>
      <c r="MHI12" s="57"/>
      <c r="MHJ12" s="57"/>
      <c r="MHK12" s="57"/>
      <c r="MHL12" s="57"/>
      <c r="MHM12" s="57"/>
      <c r="MHN12" s="57"/>
      <c r="MHO12" s="57"/>
      <c r="MHP12" s="57"/>
      <c r="MHQ12" s="57"/>
      <c r="MHR12" s="57"/>
      <c r="MHS12" s="57"/>
      <c r="MHT12" s="57"/>
      <c r="MHU12" s="57"/>
      <c r="MHV12" s="57"/>
      <c r="MHW12" s="57"/>
      <c r="MHX12" s="57"/>
      <c r="MHY12" s="57"/>
      <c r="MHZ12" s="57"/>
      <c r="MIA12" s="57"/>
      <c r="MIB12" s="57"/>
      <c r="MIC12" s="57"/>
      <c r="MID12" s="57"/>
      <c r="MIE12" s="57"/>
      <c r="MIF12" s="57"/>
      <c r="MIG12" s="57"/>
      <c r="MIH12" s="57"/>
      <c r="MII12" s="57"/>
      <c r="MIJ12" s="57"/>
      <c r="MIK12" s="57"/>
      <c r="MIL12" s="57"/>
      <c r="MIM12" s="57"/>
      <c r="MIN12" s="57"/>
      <c r="MIO12" s="57"/>
      <c r="MIP12" s="57"/>
      <c r="MIQ12" s="57"/>
      <c r="MIR12" s="57"/>
      <c r="MIS12" s="57"/>
      <c r="MIT12" s="57"/>
      <c r="MIU12" s="57"/>
      <c r="MIV12" s="57"/>
      <c r="MIW12" s="57"/>
      <c r="MIX12" s="57"/>
      <c r="MIY12" s="57"/>
      <c r="MIZ12" s="57"/>
      <c r="MJA12" s="57"/>
      <c r="MJB12" s="57"/>
      <c r="MJC12" s="57"/>
      <c r="MJD12" s="57"/>
      <c r="MJE12" s="57"/>
      <c r="MJF12" s="57"/>
      <c r="MJG12" s="57"/>
      <c r="MJH12" s="57"/>
      <c r="MJI12" s="57"/>
      <c r="MJJ12" s="57"/>
      <c r="MJK12" s="57"/>
      <c r="MJL12" s="57"/>
      <c r="MJM12" s="57"/>
      <c r="MJN12" s="57"/>
      <c r="MJO12" s="57"/>
      <c r="MJP12" s="57"/>
      <c r="MJQ12" s="57"/>
      <c r="MJR12" s="57"/>
      <c r="MJS12" s="57"/>
      <c r="MJT12" s="57"/>
      <c r="MJU12" s="57"/>
      <c r="MJV12" s="57"/>
      <c r="MJW12" s="57"/>
      <c r="MJX12" s="57"/>
      <c r="MJY12" s="57"/>
      <c r="MJZ12" s="57"/>
      <c r="MKA12" s="57"/>
      <c r="MKB12" s="57"/>
      <c r="MKC12" s="57"/>
      <c r="MKD12" s="57"/>
      <c r="MKE12" s="57"/>
      <c r="MKF12" s="57"/>
      <c r="MKG12" s="57"/>
      <c r="MKH12" s="57"/>
      <c r="MKI12" s="57"/>
      <c r="MKJ12" s="57"/>
      <c r="MKK12" s="57"/>
      <c r="MKL12" s="57"/>
      <c r="MKM12" s="57"/>
      <c r="MKN12" s="57"/>
      <c r="MKO12" s="57"/>
      <c r="MKP12" s="57"/>
      <c r="MKQ12" s="57"/>
      <c r="MKR12" s="57"/>
      <c r="MKS12" s="57"/>
      <c r="MKT12" s="57"/>
      <c r="MKU12" s="57"/>
      <c r="MKV12" s="57"/>
      <c r="MKW12" s="57"/>
      <c r="MKX12" s="57"/>
      <c r="MKY12" s="57"/>
      <c r="MKZ12" s="57"/>
      <c r="MLA12" s="57"/>
      <c r="MLB12" s="57"/>
      <c r="MLC12" s="57"/>
      <c r="MLD12" s="57"/>
      <c r="MLE12" s="57"/>
      <c r="MLF12" s="57"/>
      <c r="MLG12" s="57"/>
      <c r="MLH12" s="57"/>
      <c r="MLI12" s="57"/>
      <c r="MLJ12" s="57"/>
      <c r="MLK12" s="57"/>
      <c r="MLL12" s="57"/>
      <c r="MLM12" s="57"/>
      <c r="MLN12" s="57"/>
      <c r="MLO12" s="57"/>
      <c r="MLP12" s="57"/>
      <c r="MLQ12" s="57"/>
      <c r="MLR12" s="57"/>
      <c r="MLS12" s="57"/>
      <c r="MLT12" s="57"/>
      <c r="MLU12" s="57"/>
      <c r="MLV12" s="57"/>
      <c r="MLW12" s="57"/>
      <c r="MLX12" s="57"/>
      <c r="MLY12" s="57"/>
      <c r="MLZ12" s="57"/>
      <c r="MMA12" s="57"/>
      <c r="MMB12" s="57"/>
      <c r="MMC12" s="57"/>
      <c r="MMD12" s="57"/>
      <c r="MME12" s="57"/>
      <c r="MMF12" s="57"/>
      <c r="MMG12" s="57"/>
      <c r="MMH12" s="57"/>
      <c r="MMI12" s="57"/>
      <c r="MMJ12" s="57"/>
      <c r="MMK12" s="57"/>
      <c r="MML12" s="57"/>
      <c r="MMM12" s="57"/>
      <c r="MMN12" s="57"/>
      <c r="MMO12" s="57"/>
      <c r="MMP12" s="57"/>
      <c r="MMQ12" s="57"/>
      <c r="MMR12" s="57"/>
      <c r="MMS12" s="57"/>
      <c r="MMT12" s="57"/>
      <c r="MMU12" s="57"/>
      <c r="MMV12" s="57"/>
      <c r="MMW12" s="57"/>
      <c r="MMX12" s="57"/>
      <c r="MMY12" s="57"/>
      <c r="MMZ12" s="57"/>
      <c r="MNA12" s="57"/>
      <c r="MNB12" s="57"/>
      <c r="MNC12" s="57"/>
      <c r="MND12" s="57"/>
      <c r="MNE12" s="57"/>
      <c r="MNF12" s="57"/>
      <c r="MNG12" s="57"/>
      <c r="MNH12" s="57"/>
      <c r="MNI12" s="57"/>
      <c r="MNJ12" s="57"/>
      <c r="MNK12" s="57"/>
      <c r="MNL12" s="57"/>
      <c r="MNM12" s="57"/>
      <c r="MNN12" s="57"/>
      <c r="MNO12" s="57"/>
      <c r="MNP12" s="57"/>
      <c r="MNQ12" s="57"/>
      <c r="MNR12" s="57"/>
      <c r="MNS12" s="57"/>
      <c r="MNT12" s="57"/>
      <c r="MNU12" s="57"/>
      <c r="MNV12" s="57"/>
      <c r="MNW12" s="57"/>
      <c r="MNX12" s="57"/>
      <c r="MNY12" s="57"/>
      <c r="MNZ12" s="57"/>
      <c r="MOA12" s="57"/>
      <c r="MOB12" s="57"/>
      <c r="MOC12" s="57"/>
      <c r="MOD12" s="57"/>
      <c r="MOE12" s="57"/>
      <c r="MOF12" s="57"/>
      <c r="MOG12" s="57"/>
      <c r="MOH12" s="57"/>
      <c r="MOI12" s="57"/>
      <c r="MOJ12" s="57"/>
      <c r="MOK12" s="57"/>
      <c r="MOL12" s="57"/>
      <c r="MOM12" s="57"/>
      <c r="MON12" s="57"/>
      <c r="MOO12" s="57"/>
      <c r="MOP12" s="57"/>
      <c r="MOQ12" s="57"/>
      <c r="MOR12" s="57"/>
      <c r="MOS12" s="57"/>
      <c r="MOT12" s="57"/>
      <c r="MOU12" s="57"/>
      <c r="MOV12" s="57"/>
      <c r="MOW12" s="57"/>
      <c r="MOX12" s="57"/>
      <c r="MOY12" s="57"/>
      <c r="MOZ12" s="57"/>
      <c r="MPA12" s="57"/>
      <c r="MPB12" s="57"/>
      <c r="MPC12" s="57"/>
      <c r="MPD12" s="57"/>
      <c r="MPE12" s="57"/>
      <c r="MPF12" s="57"/>
      <c r="MPG12" s="57"/>
      <c r="MPH12" s="57"/>
      <c r="MPI12" s="57"/>
      <c r="MPJ12" s="57"/>
      <c r="MPK12" s="57"/>
      <c r="MPL12" s="57"/>
      <c r="MPM12" s="57"/>
      <c r="MPN12" s="57"/>
      <c r="MPO12" s="57"/>
      <c r="MPP12" s="57"/>
      <c r="MPQ12" s="57"/>
      <c r="MPR12" s="57"/>
      <c r="MPS12" s="57"/>
      <c r="MPT12" s="57"/>
      <c r="MPU12" s="57"/>
      <c r="MPV12" s="57"/>
      <c r="MPW12" s="57"/>
      <c r="MPX12" s="57"/>
      <c r="MPY12" s="57"/>
      <c r="MPZ12" s="57"/>
      <c r="MQA12" s="57"/>
      <c r="MQB12" s="57"/>
      <c r="MQC12" s="57"/>
      <c r="MQD12" s="57"/>
      <c r="MQE12" s="57"/>
      <c r="MQF12" s="57"/>
      <c r="MQG12" s="57"/>
      <c r="MQH12" s="57"/>
      <c r="MQI12" s="57"/>
      <c r="MQJ12" s="57"/>
      <c r="MQK12" s="57"/>
      <c r="MQL12" s="57"/>
      <c r="MQM12" s="57"/>
      <c r="MQN12" s="57"/>
      <c r="MQO12" s="57"/>
      <c r="MQP12" s="57"/>
      <c r="MQQ12" s="57"/>
      <c r="MQR12" s="57"/>
      <c r="MQS12" s="57"/>
      <c r="MQT12" s="57"/>
      <c r="MQU12" s="57"/>
      <c r="MQV12" s="57"/>
      <c r="MQW12" s="57"/>
      <c r="MQX12" s="57"/>
      <c r="MQY12" s="57"/>
      <c r="MQZ12" s="57"/>
      <c r="MRA12" s="57"/>
      <c r="MRB12" s="57"/>
      <c r="MRC12" s="57"/>
      <c r="MRD12" s="57"/>
      <c r="MRE12" s="57"/>
      <c r="MRF12" s="57"/>
      <c r="MRG12" s="57"/>
      <c r="MRH12" s="57"/>
      <c r="MRI12" s="57"/>
      <c r="MRJ12" s="57"/>
      <c r="MRK12" s="57"/>
      <c r="MRL12" s="57"/>
      <c r="MRM12" s="57"/>
      <c r="MRN12" s="57"/>
      <c r="MRO12" s="57"/>
      <c r="MRP12" s="57"/>
      <c r="MRQ12" s="57"/>
      <c r="MRR12" s="57"/>
      <c r="MRS12" s="57"/>
      <c r="MRT12" s="57"/>
      <c r="MRU12" s="57"/>
      <c r="MRV12" s="57"/>
      <c r="MRW12" s="57"/>
      <c r="MRX12" s="57"/>
      <c r="MRY12" s="57"/>
      <c r="MRZ12" s="57"/>
      <c r="MSA12" s="57"/>
      <c r="MSB12" s="57"/>
      <c r="MSC12" s="57"/>
      <c r="MSD12" s="57"/>
      <c r="MSE12" s="57"/>
      <c r="MSF12" s="57"/>
      <c r="MSG12" s="57"/>
      <c r="MSH12" s="57"/>
      <c r="MSI12" s="57"/>
      <c r="MSJ12" s="57"/>
      <c r="MSK12" s="57"/>
      <c r="MSL12" s="57"/>
      <c r="MSM12" s="57"/>
      <c r="MSN12" s="57"/>
      <c r="MSO12" s="57"/>
      <c r="MSP12" s="57"/>
      <c r="MSQ12" s="57"/>
      <c r="MSR12" s="57"/>
      <c r="MSS12" s="57"/>
      <c r="MST12" s="57"/>
      <c r="MSU12" s="57"/>
      <c r="MSV12" s="57"/>
      <c r="MSW12" s="57"/>
      <c r="MSX12" s="57"/>
      <c r="MSY12" s="57"/>
      <c r="MSZ12" s="57"/>
      <c r="MTA12" s="57"/>
      <c r="MTB12" s="57"/>
      <c r="MTC12" s="57"/>
      <c r="MTD12" s="57"/>
      <c r="MTE12" s="57"/>
      <c r="MTF12" s="57"/>
      <c r="MTG12" s="57"/>
      <c r="MTH12" s="57"/>
      <c r="MTI12" s="57"/>
      <c r="MTJ12" s="57"/>
      <c r="MTK12" s="57"/>
      <c r="MTL12" s="57"/>
      <c r="MTM12" s="57"/>
      <c r="MTN12" s="57"/>
      <c r="MTO12" s="57"/>
      <c r="MTP12" s="57"/>
      <c r="MTQ12" s="57"/>
      <c r="MTR12" s="57"/>
      <c r="MTS12" s="57"/>
      <c r="MTT12" s="57"/>
      <c r="MTU12" s="57"/>
      <c r="MTV12" s="57"/>
      <c r="MTW12" s="57"/>
      <c r="MTX12" s="57"/>
      <c r="MTY12" s="57"/>
      <c r="MTZ12" s="57"/>
      <c r="MUA12" s="57"/>
      <c r="MUB12" s="57"/>
      <c r="MUC12" s="57"/>
      <c r="MUD12" s="57"/>
      <c r="MUE12" s="57"/>
      <c r="MUF12" s="57"/>
      <c r="MUG12" s="57"/>
      <c r="MUH12" s="57"/>
      <c r="MUI12" s="57"/>
      <c r="MUJ12" s="57"/>
      <c r="MUK12" s="57"/>
      <c r="MUL12" s="57"/>
      <c r="MUM12" s="57"/>
      <c r="MUN12" s="57"/>
      <c r="MUO12" s="57"/>
      <c r="MUP12" s="57"/>
      <c r="MUQ12" s="57"/>
      <c r="MUR12" s="57"/>
      <c r="MUS12" s="57"/>
      <c r="MUT12" s="57"/>
      <c r="MUU12" s="57"/>
      <c r="MUV12" s="57"/>
      <c r="MUW12" s="57"/>
      <c r="MUX12" s="57"/>
      <c r="MUY12" s="57"/>
      <c r="MUZ12" s="57"/>
      <c r="MVA12" s="57"/>
      <c r="MVB12" s="57"/>
      <c r="MVC12" s="57"/>
      <c r="MVD12" s="57"/>
      <c r="MVE12" s="57"/>
      <c r="MVF12" s="57"/>
      <c r="MVG12" s="57"/>
      <c r="MVH12" s="57"/>
      <c r="MVI12" s="57"/>
      <c r="MVJ12" s="57"/>
      <c r="MVK12" s="57"/>
      <c r="MVL12" s="57"/>
      <c r="MVM12" s="57"/>
      <c r="MVN12" s="57"/>
      <c r="MVO12" s="57"/>
      <c r="MVP12" s="57"/>
      <c r="MVQ12" s="57"/>
      <c r="MVR12" s="57"/>
      <c r="MVS12" s="57"/>
      <c r="MVT12" s="57"/>
      <c r="MVU12" s="57"/>
      <c r="MVV12" s="57"/>
      <c r="MVW12" s="57"/>
      <c r="MVX12" s="57"/>
      <c r="MVY12" s="57"/>
      <c r="MVZ12" s="57"/>
      <c r="MWA12" s="57"/>
      <c r="MWB12" s="57"/>
      <c r="MWC12" s="57"/>
      <c r="MWD12" s="57"/>
      <c r="MWE12" s="57"/>
      <c r="MWF12" s="57"/>
      <c r="MWG12" s="57"/>
      <c r="MWH12" s="57"/>
      <c r="MWI12" s="57"/>
      <c r="MWJ12" s="57"/>
      <c r="MWK12" s="57"/>
      <c r="MWL12" s="57"/>
      <c r="MWM12" s="57"/>
      <c r="MWN12" s="57"/>
      <c r="MWO12" s="57"/>
      <c r="MWP12" s="57"/>
      <c r="MWQ12" s="57"/>
      <c r="MWR12" s="57"/>
      <c r="MWS12" s="57"/>
      <c r="MWT12" s="57"/>
      <c r="MWU12" s="57"/>
      <c r="MWV12" s="57"/>
      <c r="MWW12" s="57"/>
      <c r="MWX12" s="57"/>
      <c r="MWY12" s="57"/>
      <c r="MWZ12" s="57"/>
      <c r="MXA12" s="57"/>
      <c r="MXB12" s="57"/>
      <c r="MXC12" s="57"/>
      <c r="MXD12" s="57"/>
      <c r="MXE12" s="57"/>
      <c r="MXF12" s="57"/>
      <c r="MXG12" s="57"/>
      <c r="MXH12" s="57"/>
      <c r="MXI12" s="57"/>
      <c r="MXJ12" s="57"/>
      <c r="MXK12" s="57"/>
      <c r="MXL12" s="57"/>
      <c r="MXM12" s="57"/>
      <c r="MXN12" s="57"/>
      <c r="MXO12" s="57"/>
      <c r="MXP12" s="57"/>
      <c r="MXQ12" s="57"/>
      <c r="MXR12" s="57"/>
      <c r="MXS12" s="57"/>
      <c r="MXT12" s="57"/>
      <c r="MXU12" s="57"/>
      <c r="MXV12" s="57"/>
      <c r="MXW12" s="57"/>
      <c r="MXX12" s="57"/>
      <c r="MXY12" s="57"/>
      <c r="MXZ12" s="57"/>
      <c r="MYA12" s="57"/>
      <c r="MYB12" s="57"/>
      <c r="MYC12" s="57"/>
      <c r="MYD12" s="57"/>
      <c r="MYE12" s="57"/>
      <c r="MYF12" s="57"/>
      <c r="MYG12" s="57"/>
      <c r="MYH12" s="57"/>
      <c r="MYI12" s="57"/>
      <c r="MYJ12" s="57"/>
      <c r="MYK12" s="57"/>
      <c r="MYL12" s="57"/>
      <c r="MYM12" s="57"/>
      <c r="MYN12" s="57"/>
      <c r="MYO12" s="57"/>
      <c r="MYP12" s="57"/>
      <c r="MYQ12" s="57"/>
      <c r="MYR12" s="57"/>
      <c r="MYS12" s="57"/>
      <c r="MYT12" s="57"/>
      <c r="MYU12" s="57"/>
      <c r="MYV12" s="57"/>
      <c r="MYW12" s="57"/>
      <c r="MYX12" s="57"/>
      <c r="MYY12" s="57"/>
      <c r="MYZ12" s="57"/>
      <c r="MZA12" s="57"/>
      <c r="MZB12" s="57"/>
      <c r="MZC12" s="57"/>
      <c r="MZD12" s="57"/>
      <c r="MZE12" s="57"/>
      <c r="MZF12" s="57"/>
      <c r="MZG12" s="57"/>
      <c r="MZH12" s="57"/>
      <c r="MZI12" s="57"/>
      <c r="MZJ12" s="57"/>
      <c r="MZK12" s="57"/>
      <c r="MZL12" s="57"/>
      <c r="MZM12" s="57"/>
      <c r="MZN12" s="57"/>
      <c r="MZO12" s="57"/>
      <c r="MZP12" s="57"/>
      <c r="MZQ12" s="57"/>
      <c r="MZR12" s="57"/>
      <c r="MZS12" s="57"/>
      <c r="MZT12" s="57"/>
      <c r="MZU12" s="57"/>
      <c r="MZV12" s="57"/>
      <c r="MZW12" s="57"/>
      <c r="MZX12" s="57"/>
      <c r="MZY12" s="57"/>
      <c r="MZZ12" s="57"/>
      <c r="NAA12" s="57"/>
      <c r="NAB12" s="57"/>
      <c r="NAC12" s="57"/>
      <c r="NAD12" s="57"/>
      <c r="NAE12" s="57"/>
      <c r="NAF12" s="57"/>
      <c r="NAG12" s="57"/>
      <c r="NAH12" s="57"/>
      <c r="NAI12" s="57"/>
      <c r="NAJ12" s="57"/>
      <c r="NAK12" s="57"/>
      <c r="NAL12" s="57"/>
      <c r="NAM12" s="57"/>
      <c r="NAN12" s="57"/>
      <c r="NAO12" s="57"/>
      <c r="NAP12" s="57"/>
      <c r="NAQ12" s="57"/>
      <c r="NAR12" s="57"/>
      <c r="NAS12" s="57"/>
      <c r="NAT12" s="57"/>
      <c r="NAU12" s="57"/>
      <c r="NAV12" s="57"/>
      <c r="NAW12" s="57"/>
      <c r="NAX12" s="57"/>
      <c r="NAY12" s="57"/>
      <c r="NAZ12" s="57"/>
      <c r="NBA12" s="57"/>
      <c r="NBB12" s="57"/>
      <c r="NBC12" s="57"/>
      <c r="NBD12" s="57"/>
      <c r="NBE12" s="57"/>
      <c r="NBF12" s="57"/>
      <c r="NBG12" s="57"/>
      <c r="NBH12" s="57"/>
      <c r="NBI12" s="57"/>
      <c r="NBJ12" s="57"/>
      <c r="NBK12" s="57"/>
      <c r="NBL12" s="57"/>
      <c r="NBM12" s="57"/>
      <c r="NBN12" s="57"/>
      <c r="NBO12" s="57"/>
      <c r="NBP12" s="57"/>
      <c r="NBQ12" s="57"/>
      <c r="NBR12" s="57"/>
      <c r="NBS12" s="57"/>
      <c r="NBT12" s="57"/>
      <c r="NBU12" s="57"/>
      <c r="NBV12" s="57"/>
      <c r="NBW12" s="57"/>
      <c r="NBX12" s="57"/>
      <c r="NBY12" s="57"/>
      <c r="NBZ12" s="57"/>
      <c r="NCA12" s="57"/>
      <c r="NCB12" s="57"/>
      <c r="NCC12" s="57"/>
      <c r="NCD12" s="57"/>
      <c r="NCE12" s="57"/>
      <c r="NCF12" s="57"/>
      <c r="NCG12" s="57"/>
      <c r="NCH12" s="57"/>
      <c r="NCI12" s="57"/>
      <c r="NCJ12" s="57"/>
      <c r="NCK12" s="57"/>
      <c r="NCL12" s="57"/>
      <c r="NCM12" s="57"/>
      <c r="NCN12" s="57"/>
      <c r="NCO12" s="57"/>
      <c r="NCP12" s="57"/>
      <c r="NCQ12" s="57"/>
      <c r="NCR12" s="57"/>
      <c r="NCS12" s="57"/>
      <c r="NCT12" s="57"/>
      <c r="NCU12" s="57"/>
      <c r="NCV12" s="57"/>
      <c r="NCW12" s="57"/>
      <c r="NCX12" s="57"/>
      <c r="NCY12" s="57"/>
      <c r="NCZ12" s="57"/>
      <c r="NDA12" s="57"/>
      <c r="NDB12" s="57"/>
      <c r="NDC12" s="57"/>
      <c r="NDD12" s="57"/>
      <c r="NDE12" s="57"/>
      <c r="NDF12" s="57"/>
      <c r="NDG12" s="57"/>
      <c r="NDH12" s="57"/>
      <c r="NDI12" s="57"/>
      <c r="NDJ12" s="57"/>
      <c r="NDK12" s="57"/>
      <c r="NDL12" s="57"/>
      <c r="NDM12" s="57"/>
      <c r="NDN12" s="57"/>
      <c r="NDO12" s="57"/>
      <c r="NDP12" s="57"/>
      <c r="NDQ12" s="57"/>
      <c r="NDR12" s="57"/>
      <c r="NDS12" s="57"/>
      <c r="NDT12" s="57"/>
      <c r="NDU12" s="57"/>
      <c r="NDV12" s="57"/>
      <c r="NDW12" s="57"/>
      <c r="NDX12" s="57"/>
      <c r="NDY12" s="57"/>
      <c r="NDZ12" s="57"/>
      <c r="NEA12" s="57"/>
      <c r="NEB12" s="57"/>
      <c r="NEC12" s="57"/>
      <c r="NED12" s="57"/>
      <c r="NEE12" s="57"/>
      <c r="NEF12" s="57"/>
      <c r="NEG12" s="57"/>
      <c r="NEH12" s="57"/>
      <c r="NEI12" s="57"/>
      <c r="NEJ12" s="57"/>
      <c r="NEK12" s="57"/>
      <c r="NEL12" s="57"/>
      <c r="NEM12" s="57"/>
      <c r="NEN12" s="57"/>
      <c r="NEO12" s="57"/>
      <c r="NEP12" s="57"/>
      <c r="NEQ12" s="57"/>
      <c r="NER12" s="57"/>
      <c r="NES12" s="57"/>
      <c r="NET12" s="57"/>
      <c r="NEU12" s="57"/>
      <c r="NEV12" s="57"/>
      <c r="NEW12" s="57"/>
      <c r="NEX12" s="57"/>
      <c r="NEY12" s="57"/>
      <c r="NEZ12" s="57"/>
      <c r="NFA12" s="57"/>
      <c r="NFB12" s="57"/>
      <c r="NFC12" s="57"/>
      <c r="NFD12" s="57"/>
      <c r="NFE12" s="57"/>
      <c r="NFF12" s="57"/>
      <c r="NFG12" s="57"/>
      <c r="NFH12" s="57"/>
      <c r="NFI12" s="57"/>
      <c r="NFJ12" s="57"/>
      <c r="NFK12" s="57"/>
      <c r="NFL12" s="57"/>
      <c r="NFM12" s="57"/>
      <c r="NFN12" s="57"/>
      <c r="NFO12" s="57"/>
      <c r="NFP12" s="57"/>
      <c r="NFQ12" s="57"/>
      <c r="NFR12" s="57"/>
      <c r="NFS12" s="57"/>
      <c r="NFT12" s="57"/>
      <c r="NFU12" s="57"/>
      <c r="NFV12" s="57"/>
      <c r="NFW12" s="57"/>
      <c r="NFX12" s="57"/>
      <c r="NFY12" s="57"/>
      <c r="NFZ12" s="57"/>
      <c r="NGA12" s="57"/>
      <c r="NGB12" s="57"/>
      <c r="NGC12" s="57"/>
      <c r="NGD12" s="57"/>
      <c r="NGE12" s="57"/>
      <c r="NGF12" s="57"/>
      <c r="NGG12" s="57"/>
      <c r="NGH12" s="57"/>
      <c r="NGI12" s="57"/>
      <c r="NGJ12" s="57"/>
      <c r="NGK12" s="57"/>
      <c r="NGL12" s="57"/>
      <c r="NGM12" s="57"/>
      <c r="NGN12" s="57"/>
      <c r="NGO12" s="57"/>
      <c r="NGP12" s="57"/>
      <c r="NGQ12" s="57"/>
      <c r="NGR12" s="57"/>
      <c r="NGS12" s="57"/>
      <c r="NGT12" s="57"/>
      <c r="NGU12" s="57"/>
      <c r="NGV12" s="57"/>
      <c r="NGW12" s="57"/>
      <c r="NGX12" s="57"/>
      <c r="NGY12" s="57"/>
      <c r="NGZ12" s="57"/>
      <c r="NHA12" s="57"/>
      <c r="NHB12" s="57"/>
      <c r="NHC12" s="57"/>
      <c r="NHD12" s="57"/>
      <c r="NHE12" s="57"/>
      <c r="NHF12" s="57"/>
      <c r="NHG12" s="57"/>
      <c r="NHH12" s="57"/>
      <c r="NHI12" s="57"/>
      <c r="NHJ12" s="57"/>
      <c r="NHK12" s="57"/>
      <c r="NHL12" s="57"/>
      <c r="NHM12" s="57"/>
      <c r="NHN12" s="57"/>
      <c r="NHO12" s="57"/>
      <c r="NHP12" s="57"/>
      <c r="NHQ12" s="57"/>
      <c r="NHR12" s="57"/>
      <c r="NHS12" s="57"/>
      <c r="NHT12" s="57"/>
      <c r="NHU12" s="57"/>
      <c r="NHV12" s="57"/>
      <c r="NHW12" s="57"/>
      <c r="NHX12" s="57"/>
      <c r="NHY12" s="57"/>
      <c r="NHZ12" s="57"/>
      <c r="NIA12" s="57"/>
      <c r="NIB12" s="57"/>
      <c r="NIC12" s="57"/>
      <c r="NID12" s="57"/>
      <c r="NIE12" s="57"/>
      <c r="NIF12" s="57"/>
      <c r="NIG12" s="57"/>
      <c r="NIH12" s="57"/>
      <c r="NII12" s="57"/>
      <c r="NIJ12" s="57"/>
      <c r="NIK12" s="57"/>
      <c r="NIL12" s="57"/>
      <c r="NIM12" s="57"/>
      <c r="NIN12" s="57"/>
      <c r="NIO12" s="57"/>
      <c r="NIP12" s="57"/>
      <c r="NIQ12" s="57"/>
      <c r="NIR12" s="57"/>
      <c r="NIS12" s="57"/>
      <c r="NIT12" s="57"/>
      <c r="NIU12" s="57"/>
      <c r="NIV12" s="57"/>
      <c r="NIW12" s="57"/>
      <c r="NIX12" s="57"/>
      <c r="NIY12" s="57"/>
      <c r="NIZ12" s="57"/>
      <c r="NJA12" s="57"/>
      <c r="NJB12" s="57"/>
      <c r="NJC12" s="57"/>
      <c r="NJD12" s="57"/>
      <c r="NJE12" s="57"/>
      <c r="NJF12" s="57"/>
      <c r="NJG12" s="57"/>
      <c r="NJH12" s="57"/>
      <c r="NJI12" s="57"/>
      <c r="NJJ12" s="57"/>
      <c r="NJK12" s="57"/>
      <c r="NJL12" s="57"/>
      <c r="NJM12" s="57"/>
      <c r="NJN12" s="57"/>
      <c r="NJO12" s="57"/>
      <c r="NJP12" s="57"/>
      <c r="NJQ12" s="57"/>
      <c r="NJR12" s="57"/>
      <c r="NJS12" s="57"/>
      <c r="NJT12" s="57"/>
      <c r="NJU12" s="57"/>
      <c r="NJV12" s="57"/>
      <c r="NJW12" s="57"/>
      <c r="NJX12" s="57"/>
      <c r="NJY12" s="57"/>
      <c r="NJZ12" s="57"/>
      <c r="NKA12" s="57"/>
      <c r="NKB12" s="57"/>
      <c r="NKC12" s="57"/>
      <c r="NKD12" s="57"/>
      <c r="NKE12" s="57"/>
      <c r="NKF12" s="57"/>
      <c r="NKG12" s="57"/>
      <c r="NKH12" s="57"/>
      <c r="NKI12" s="57"/>
      <c r="NKJ12" s="57"/>
      <c r="NKK12" s="57"/>
      <c r="NKL12" s="57"/>
      <c r="NKM12" s="57"/>
      <c r="NKN12" s="57"/>
      <c r="NKO12" s="57"/>
      <c r="NKP12" s="57"/>
      <c r="NKQ12" s="57"/>
      <c r="NKR12" s="57"/>
      <c r="NKS12" s="57"/>
      <c r="NKT12" s="57"/>
      <c r="NKU12" s="57"/>
      <c r="NKV12" s="57"/>
      <c r="NKW12" s="57"/>
      <c r="NKX12" s="57"/>
      <c r="NKY12" s="57"/>
      <c r="NKZ12" s="57"/>
      <c r="NLA12" s="57"/>
      <c r="NLB12" s="57"/>
      <c r="NLC12" s="57"/>
      <c r="NLD12" s="57"/>
      <c r="NLE12" s="57"/>
      <c r="NLF12" s="57"/>
      <c r="NLG12" s="57"/>
      <c r="NLH12" s="57"/>
      <c r="NLI12" s="57"/>
      <c r="NLJ12" s="57"/>
      <c r="NLK12" s="57"/>
      <c r="NLL12" s="57"/>
      <c r="NLM12" s="57"/>
      <c r="NLN12" s="57"/>
      <c r="NLO12" s="57"/>
      <c r="NLP12" s="57"/>
      <c r="NLQ12" s="57"/>
      <c r="NLR12" s="57"/>
      <c r="NLS12" s="57"/>
      <c r="NLT12" s="57"/>
      <c r="NLU12" s="57"/>
      <c r="NLV12" s="57"/>
      <c r="NLW12" s="57"/>
      <c r="NLX12" s="57"/>
      <c r="NLY12" s="57"/>
      <c r="NLZ12" s="57"/>
      <c r="NMA12" s="57"/>
      <c r="NMB12" s="57"/>
      <c r="NMC12" s="57"/>
      <c r="NMD12" s="57"/>
      <c r="NME12" s="57"/>
      <c r="NMF12" s="57"/>
      <c r="NMG12" s="57"/>
      <c r="NMH12" s="57"/>
      <c r="NMI12" s="57"/>
      <c r="NMJ12" s="57"/>
      <c r="NMK12" s="57"/>
      <c r="NML12" s="57"/>
      <c r="NMM12" s="57"/>
      <c r="NMN12" s="57"/>
      <c r="NMO12" s="57"/>
      <c r="NMP12" s="57"/>
      <c r="NMQ12" s="57"/>
      <c r="NMR12" s="57"/>
      <c r="NMS12" s="57"/>
      <c r="NMT12" s="57"/>
      <c r="NMU12" s="57"/>
      <c r="NMV12" s="57"/>
      <c r="NMW12" s="57"/>
      <c r="NMX12" s="57"/>
      <c r="NMY12" s="57"/>
      <c r="NMZ12" s="57"/>
      <c r="NNA12" s="57"/>
      <c r="NNB12" s="57"/>
      <c r="NNC12" s="57"/>
      <c r="NND12" s="57"/>
      <c r="NNE12" s="57"/>
      <c r="NNF12" s="57"/>
      <c r="NNG12" s="57"/>
      <c r="NNH12" s="57"/>
      <c r="NNI12" s="57"/>
      <c r="NNJ12" s="57"/>
      <c r="NNK12" s="57"/>
      <c r="NNL12" s="57"/>
      <c r="NNM12" s="57"/>
      <c r="NNN12" s="57"/>
      <c r="NNO12" s="57"/>
      <c r="NNP12" s="57"/>
      <c r="NNQ12" s="57"/>
      <c r="NNR12" s="57"/>
      <c r="NNS12" s="57"/>
      <c r="NNT12" s="57"/>
      <c r="NNU12" s="57"/>
      <c r="NNV12" s="57"/>
      <c r="NNW12" s="57"/>
      <c r="NNX12" s="57"/>
      <c r="NNY12" s="57"/>
      <c r="NNZ12" s="57"/>
      <c r="NOA12" s="57"/>
      <c r="NOB12" s="57"/>
      <c r="NOC12" s="57"/>
      <c r="NOD12" s="57"/>
      <c r="NOE12" s="57"/>
      <c r="NOF12" s="57"/>
      <c r="NOG12" s="57"/>
      <c r="NOH12" s="57"/>
      <c r="NOI12" s="57"/>
      <c r="NOJ12" s="57"/>
      <c r="NOK12" s="57"/>
      <c r="NOL12" s="57"/>
      <c r="NOM12" s="57"/>
      <c r="NON12" s="57"/>
      <c r="NOO12" s="57"/>
      <c r="NOP12" s="57"/>
      <c r="NOQ12" s="57"/>
      <c r="NOR12" s="57"/>
      <c r="NOS12" s="57"/>
      <c r="NOT12" s="57"/>
      <c r="NOU12" s="57"/>
      <c r="NOV12" s="57"/>
      <c r="NOW12" s="57"/>
      <c r="NOX12" s="57"/>
      <c r="NOY12" s="57"/>
      <c r="NOZ12" s="57"/>
      <c r="NPA12" s="57"/>
      <c r="NPB12" s="57"/>
      <c r="NPC12" s="57"/>
      <c r="NPD12" s="57"/>
      <c r="NPE12" s="57"/>
      <c r="NPF12" s="57"/>
      <c r="NPG12" s="57"/>
      <c r="NPH12" s="57"/>
      <c r="NPI12" s="57"/>
      <c r="NPJ12" s="57"/>
      <c r="NPK12" s="57"/>
      <c r="NPL12" s="57"/>
      <c r="NPM12" s="57"/>
      <c r="NPN12" s="57"/>
      <c r="NPO12" s="57"/>
      <c r="NPP12" s="57"/>
      <c r="NPQ12" s="57"/>
      <c r="NPR12" s="57"/>
      <c r="NPS12" s="57"/>
      <c r="NPT12" s="57"/>
      <c r="NPU12" s="57"/>
      <c r="NPV12" s="57"/>
      <c r="NPW12" s="57"/>
      <c r="NPX12" s="57"/>
      <c r="NPY12" s="57"/>
      <c r="NPZ12" s="57"/>
      <c r="NQA12" s="57"/>
      <c r="NQB12" s="57"/>
      <c r="NQC12" s="57"/>
      <c r="NQD12" s="57"/>
      <c r="NQE12" s="57"/>
      <c r="NQF12" s="57"/>
      <c r="NQG12" s="57"/>
      <c r="NQH12" s="57"/>
      <c r="NQI12" s="57"/>
      <c r="NQJ12" s="57"/>
      <c r="NQK12" s="57"/>
      <c r="NQL12" s="57"/>
      <c r="NQM12" s="57"/>
      <c r="NQN12" s="57"/>
      <c r="NQO12" s="57"/>
      <c r="NQP12" s="57"/>
      <c r="NQQ12" s="57"/>
      <c r="NQR12" s="57"/>
      <c r="NQS12" s="57"/>
      <c r="NQT12" s="57"/>
      <c r="NQU12" s="57"/>
      <c r="NQV12" s="57"/>
      <c r="NQW12" s="57"/>
      <c r="NQX12" s="57"/>
      <c r="NQY12" s="57"/>
      <c r="NQZ12" s="57"/>
      <c r="NRA12" s="57"/>
      <c r="NRB12" s="57"/>
      <c r="NRC12" s="57"/>
      <c r="NRD12" s="57"/>
      <c r="NRE12" s="57"/>
      <c r="NRF12" s="57"/>
      <c r="NRG12" s="57"/>
      <c r="NRH12" s="57"/>
      <c r="NRI12" s="57"/>
      <c r="NRJ12" s="57"/>
      <c r="NRK12" s="57"/>
      <c r="NRL12" s="57"/>
      <c r="NRM12" s="57"/>
      <c r="NRN12" s="57"/>
      <c r="NRO12" s="57"/>
      <c r="NRP12" s="57"/>
      <c r="NRQ12" s="57"/>
      <c r="NRR12" s="57"/>
      <c r="NRS12" s="57"/>
      <c r="NRT12" s="57"/>
      <c r="NRU12" s="57"/>
      <c r="NRV12" s="57"/>
      <c r="NRW12" s="57"/>
      <c r="NRX12" s="57"/>
      <c r="NRY12" s="57"/>
      <c r="NRZ12" s="57"/>
      <c r="NSA12" s="57"/>
      <c r="NSB12" s="57"/>
      <c r="NSC12" s="57"/>
      <c r="NSD12" s="57"/>
      <c r="NSE12" s="57"/>
      <c r="NSF12" s="57"/>
      <c r="NSG12" s="57"/>
      <c r="NSH12" s="57"/>
      <c r="NSI12" s="57"/>
      <c r="NSJ12" s="57"/>
      <c r="NSK12" s="57"/>
      <c r="NSL12" s="57"/>
      <c r="NSM12" s="57"/>
      <c r="NSN12" s="57"/>
      <c r="NSO12" s="57"/>
      <c r="NSP12" s="57"/>
      <c r="NSQ12" s="57"/>
      <c r="NSR12" s="57"/>
      <c r="NSS12" s="57"/>
      <c r="NST12" s="57"/>
      <c r="NSU12" s="57"/>
      <c r="NSV12" s="57"/>
      <c r="NSW12" s="57"/>
      <c r="NSX12" s="57"/>
      <c r="NSY12" s="57"/>
      <c r="NSZ12" s="57"/>
      <c r="NTA12" s="57"/>
      <c r="NTB12" s="57"/>
      <c r="NTC12" s="57"/>
      <c r="NTD12" s="57"/>
      <c r="NTE12" s="57"/>
      <c r="NTF12" s="57"/>
      <c r="NTG12" s="57"/>
      <c r="NTH12" s="57"/>
      <c r="NTI12" s="57"/>
      <c r="NTJ12" s="57"/>
      <c r="NTK12" s="57"/>
      <c r="NTL12" s="57"/>
      <c r="NTM12" s="57"/>
      <c r="NTN12" s="57"/>
      <c r="NTO12" s="57"/>
      <c r="NTP12" s="57"/>
      <c r="NTQ12" s="57"/>
      <c r="NTR12" s="57"/>
      <c r="NTS12" s="57"/>
      <c r="NTT12" s="57"/>
      <c r="NTU12" s="57"/>
      <c r="NTV12" s="57"/>
      <c r="NTW12" s="57"/>
      <c r="NTX12" s="57"/>
      <c r="NTY12" s="57"/>
      <c r="NTZ12" s="57"/>
      <c r="NUA12" s="57"/>
      <c r="NUB12" s="57"/>
      <c r="NUC12" s="57"/>
      <c r="NUD12" s="57"/>
      <c r="NUE12" s="57"/>
      <c r="NUF12" s="57"/>
      <c r="NUG12" s="57"/>
      <c r="NUH12" s="57"/>
      <c r="NUI12" s="57"/>
      <c r="NUJ12" s="57"/>
      <c r="NUK12" s="57"/>
      <c r="NUL12" s="57"/>
      <c r="NUM12" s="57"/>
      <c r="NUN12" s="57"/>
      <c r="NUO12" s="57"/>
      <c r="NUP12" s="57"/>
      <c r="NUQ12" s="57"/>
      <c r="NUR12" s="57"/>
      <c r="NUS12" s="57"/>
      <c r="NUT12" s="57"/>
      <c r="NUU12" s="57"/>
      <c r="NUV12" s="57"/>
      <c r="NUW12" s="57"/>
      <c r="NUX12" s="57"/>
      <c r="NUY12" s="57"/>
      <c r="NUZ12" s="57"/>
      <c r="NVA12" s="57"/>
      <c r="NVB12" s="57"/>
      <c r="NVC12" s="57"/>
      <c r="NVD12" s="57"/>
      <c r="NVE12" s="57"/>
      <c r="NVF12" s="57"/>
      <c r="NVG12" s="57"/>
      <c r="NVH12" s="57"/>
      <c r="NVI12" s="57"/>
      <c r="NVJ12" s="57"/>
      <c r="NVK12" s="57"/>
      <c r="NVL12" s="57"/>
      <c r="NVM12" s="57"/>
      <c r="NVN12" s="57"/>
      <c r="NVO12" s="57"/>
      <c r="NVP12" s="57"/>
      <c r="NVQ12" s="57"/>
      <c r="NVR12" s="57"/>
      <c r="NVS12" s="57"/>
      <c r="NVT12" s="57"/>
      <c r="NVU12" s="57"/>
      <c r="NVV12" s="57"/>
      <c r="NVW12" s="57"/>
      <c r="NVX12" s="57"/>
      <c r="NVY12" s="57"/>
      <c r="NVZ12" s="57"/>
      <c r="NWA12" s="57"/>
      <c r="NWB12" s="57"/>
      <c r="NWC12" s="57"/>
      <c r="NWD12" s="57"/>
      <c r="NWE12" s="57"/>
      <c r="NWF12" s="57"/>
      <c r="NWG12" s="57"/>
      <c r="NWH12" s="57"/>
      <c r="NWI12" s="57"/>
      <c r="NWJ12" s="57"/>
      <c r="NWK12" s="57"/>
      <c r="NWL12" s="57"/>
      <c r="NWM12" s="57"/>
      <c r="NWN12" s="57"/>
      <c r="NWO12" s="57"/>
      <c r="NWP12" s="57"/>
      <c r="NWQ12" s="57"/>
      <c r="NWR12" s="57"/>
      <c r="NWS12" s="57"/>
      <c r="NWT12" s="57"/>
      <c r="NWU12" s="57"/>
      <c r="NWV12" s="57"/>
      <c r="NWW12" s="57"/>
      <c r="NWX12" s="57"/>
      <c r="NWY12" s="57"/>
      <c r="NWZ12" s="57"/>
      <c r="NXA12" s="57"/>
      <c r="NXB12" s="57"/>
      <c r="NXC12" s="57"/>
      <c r="NXD12" s="57"/>
      <c r="NXE12" s="57"/>
      <c r="NXF12" s="57"/>
      <c r="NXG12" s="57"/>
      <c r="NXH12" s="57"/>
      <c r="NXI12" s="57"/>
      <c r="NXJ12" s="57"/>
      <c r="NXK12" s="57"/>
      <c r="NXL12" s="57"/>
      <c r="NXM12" s="57"/>
      <c r="NXN12" s="57"/>
      <c r="NXO12" s="57"/>
      <c r="NXP12" s="57"/>
      <c r="NXQ12" s="57"/>
      <c r="NXR12" s="57"/>
      <c r="NXS12" s="57"/>
      <c r="NXT12" s="57"/>
      <c r="NXU12" s="57"/>
      <c r="NXV12" s="57"/>
      <c r="NXW12" s="57"/>
      <c r="NXX12" s="57"/>
      <c r="NXY12" s="57"/>
      <c r="NXZ12" s="57"/>
      <c r="NYA12" s="57"/>
      <c r="NYB12" s="57"/>
      <c r="NYC12" s="57"/>
      <c r="NYD12" s="57"/>
      <c r="NYE12" s="57"/>
      <c r="NYF12" s="57"/>
      <c r="NYG12" s="57"/>
      <c r="NYH12" s="57"/>
      <c r="NYI12" s="57"/>
      <c r="NYJ12" s="57"/>
      <c r="NYK12" s="57"/>
      <c r="NYL12" s="57"/>
      <c r="NYM12" s="57"/>
      <c r="NYN12" s="57"/>
      <c r="NYO12" s="57"/>
      <c r="NYP12" s="57"/>
      <c r="NYQ12" s="57"/>
      <c r="NYR12" s="57"/>
      <c r="NYS12" s="57"/>
      <c r="NYT12" s="57"/>
      <c r="NYU12" s="57"/>
      <c r="NYV12" s="57"/>
      <c r="NYW12" s="57"/>
      <c r="NYX12" s="57"/>
      <c r="NYY12" s="57"/>
      <c r="NYZ12" s="57"/>
      <c r="NZA12" s="57"/>
      <c r="NZB12" s="57"/>
      <c r="NZC12" s="57"/>
      <c r="NZD12" s="57"/>
      <c r="NZE12" s="57"/>
      <c r="NZF12" s="57"/>
      <c r="NZG12" s="57"/>
      <c r="NZH12" s="57"/>
      <c r="NZI12" s="57"/>
      <c r="NZJ12" s="57"/>
      <c r="NZK12" s="57"/>
      <c r="NZL12" s="57"/>
      <c r="NZM12" s="57"/>
      <c r="NZN12" s="57"/>
      <c r="NZO12" s="57"/>
      <c r="NZP12" s="57"/>
      <c r="NZQ12" s="57"/>
      <c r="NZR12" s="57"/>
      <c r="NZS12" s="57"/>
      <c r="NZT12" s="57"/>
      <c r="NZU12" s="57"/>
      <c r="NZV12" s="57"/>
      <c r="NZW12" s="57"/>
      <c r="NZX12" s="57"/>
      <c r="NZY12" s="57"/>
      <c r="NZZ12" s="57"/>
      <c r="OAA12" s="57"/>
      <c r="OAB12" s="57"/>
      <c r="OAC12" s="57"/>
      <c r="OAD12" s="57"/>
      <c r="OAE12" s="57"/>
      <c r="OAF12" s="57"/>
      <c r="OAG12" s="57"/>
      <c r="OAH12" s="57"/>
      <c r="OAI12" s="57"/>
      <c r="OAJ12" s="57"/>
      <c r="OAK12" s="57"/>
      <c r="OAL12" s="57"/>
      <c r="OAM12" s="57"/>
      <c r="OAN12" s="57"/>
      <c r="OAO12" s="57"/>
      <c r="OAP12" s="57"/>
      <c r="OAQ12" s="57"/>
      <c r="OAR12" s="57"/>
      <c r="OAS12" s="57"/>
      <c r="OAT12" s="57"/>
      <c r="OAU12" s="57"/>
      <c r="OAV12" s="57"/>
      <c r="OAW12" s="57"/>
      <c r="OAX12" s="57"/>
      <c r="OAY12" s="57"/>
      <c r="OAZ12" s="57"/>
      <c r="OBA12" s="57"/>
      <c r="OBB12" s="57"/>
      <c r="OBC12" s="57"/>
      <c r="OBD12" s="57"/>
      <c r="OBE12" s="57"/>
      <c r="OBF12" s="57"/>
      <c r="OBG12" s="57"/>
      <c r="OBH12" s="57"/>
      <c r="OBI12" s="57"/>
      <c r="OBJ12" s="57"/>
      <c r="OBK12" s="57"/>
      <c r="OBL12" s="57"/>
      <c r="OBM12" s="57"/>
      <c r="OBN12" s="57"/>
      <c r="OBO12" s="57"/>
      <c r="OBP12" s="57"/>
      <c r="OBQ12" s="57"/>
      <c r="OBR12" s="57"/>
      <c r="OBS12" s="57"/>
      <c r="OBT12" s="57"/>
      <c r="OBU12" s="57"/>
      <c r="OBV12" s="57"/>
      <c r="OBW12" s="57"/>
      <c r="OBX12" s="57"/>
      <c r="OBY12" s="57"/>
      <c r="OBZ12" s="57"/>
      <c r="OCA12" s="57"/>
      <c r="OCB12" s="57"/>
      <c r="OCC12" s="57"/>
      <c r="OCD12" s="57"/>
      <c r="OCE12" s="57"/>
      <c r="OCF12" s="57"/>
      <c r="OCG12" s="57"/>
      <c r="OCH12" s="57"/>
      <c r="OCI12" s="57"/>
      <c r="OCJ12" s="57"/>
      <c r="OCK12" s="57"/>
      <c r="OCL12" s="57"/>
      <c r="OCM12" s="57"/>
      <c r="OCN12" s="57"/>
      <c r="OCO12" s="57"/>
      <c r="OCP12" s="57"/>
      <c r="OCQ12" s="57"/>
      <c r="OCR12" s="57"/>
      <c r="OCS12" s="57"/>
      <c r="OCT12" s="57"/>
      <c r="OCU12" s="57"/>
      <c r="OCV12" s="57"/>
      <c r="OCW12" s="57"/>
      <c r="OCX12" s="57"/>
      <c r="OCY12" s="57"/>
      <c r="OCZ12" s="57"/>
      <c r="ODA12" s="57"/>
      <c r="ODB12" s="57"/>
      <c r="ODC12" s="57"/>
      <c r="ODD12" s="57"/>
      <c r="ODE12" s="57"/>
      <c r="ODF12" s="57"/>
      <c r="ODG12" s="57"/>
      <c r="ODH12" s="57"/>
      <c r="ODI12" s="57"/>
      <c r="ODJ12" s="57"/>
      <c r="ODK12" s="57"/>
      <c r="ODL12" s="57"/>
      <c r="ODM12" s="57"/>
      <c r="ODN12" s="57"/>
      <c r="ODO12" s="57"/>
      <c r="ODP12" s="57"/>
      <c r="ODQ12" s="57"/>
      <c r="ODR12" s="57"/>
      <c r="ODS12" s="57"/>
      <c r="ODT12" s="57"/>
      <c r="ODU12" s="57"/>
      <c r="ODV12" s="57"/>
      <c r="ODW12" s="57"/>
      <c r="ODX12" s="57"/>
      <c r="ODY12" s="57"/>
      <c r="ODZ12" s="57"/>
      <c r="OEA12" s="57"/>
      <c r="OEB12" s="57"/>
      <c r="OEC12" s="57"/>
      <c r="OED12" s="57"/>
      <c r="OEE12" s="57"/>
      <c r="OEF12" s="57"/>
      <c r="OEG12" s="57"/>
      <c r="OEH12" s="57"/>
      <c r="OEI12" s="57"/>
      <c r="OEJ12" s="57"/>
      <c r="OEK12" s="57"/>
      <c r="OEL12" s="57"/>
      <c r="OEM12" s="57"/>
      <c r="OEN12" s="57"/>
      <c r="OEO12" s="57"/>
      <c r="OEP12" s="57"/>
      <c r="OEQ12" s="57"/>
      <c r="OER12" s="57"/>
      <c r="OES12" s="57"/>
      <c r="OET12" s="57"/>
      <c r="OEU12" s="57"/>
      <c r="OEV12" s="57"/>
      <c r="OEW12" s="57"/>
      <c r="OEX12" s="57"/>
      <c r="OEY12" s="57"/>
      <c r="OEZ12" s="57"/>
      <c r="OFA12" s="57"/>
      <c r="OFB12" s="57"/>
      <c r="OFC12" s="57"/>
      <c r="OFD12" s="57"/>
      <c r="OFE12" s="57"/>
      <c r="OFF12" s="57"/>
      <c r="OFG12" s="57"/>
      <c r="OFH12" s="57"/>
      <c r="OFI12" s="57"/>
      <c r="OFJ12" s="57"/>
      <c r="OFK12" s="57"/>
      <c r="OFL12" s="57"/>
      <c r="OFM12" s="57"/>
      <c r="OFN12" s="57"/>
      <c r="OFO12" s="57"/>
      <c r="OFP12" s="57"/>
      <c r="OFQ12" s="57"/>
      <c r="OFR12" s="57"/>
      <c r="OFS12" s="57"/>
      <c r="OFT12" s="57"/>
      <c r="OFU12" s="57"/>
      <c r="OFV12" s="57"/>
      <c r="OFW12" s="57"/>
      <c r="OFX12" s="57"/>
      <c r="OFY12" s="57"/>
      <c r="OFZ12" s="57"/>
      <c r="OGA12" s="57"/>
      <c r="OGB12" s="57"/>
      <c r="OGC12" s="57"/>
      <c r="OGD12" s="57"/>
      <c r="OGE12" s="57"/>
      <c r="OGF12" s="57"/>
      <c r="OGG12" s="57"/>
      <c r="OGH12" s="57"/>
      <c r="OGI12" s="57"/>
      <c r="OGJ12" s="57"/>
      <c r="OGK12" s="57"/>
      <c r="OGL12" s="57"/>
      <c r="OGM12" s="57"/>
      <c r="OGN12" s="57"/>
      <c r="OGO12" s="57"/>
      <c r="OGP12" s="57"/>
      <c r="OGQ12" s="57"/>
      <c r="OGR12" s="57"/>
      <c r="OGS12" s="57"/>
      <c r="OGT12" s="57"/>
      <c r="OGU12" s="57"/>
      <c r="OGV12" s="57"/>
      <c r="OGW12" s="57"/>
      <c r="OGX12" s="57"/>
      <c r="OGY12" s="57"/>
      <c r="OGZ12" s="57"/>
      <c r="OHA12" s="57"/>
      <c r="OHB12" s="57"/>
      <c r="OHC12" s="57"/>
      <c r="OHD12" s="57"/>
      <c r="OHE12" s="57"/>
      <c r="OHF12" s="57"/>
      <c r="OHG12" s="57"/>
      <c r="OHH12" s="57"/>
      <c r="OHI12" s="57"/>
      <c r="OHJ12" s="57"/>
      <c r="OHK12" s="57"/>
      <c r="OHL12" s="57"/>
      <c r="OHM12" s="57"/>
      <c r="OHN12" s="57"/>
      <c r="OHO12" s="57"/>
      <c r="OHP12" s="57"/>
      <c r="OHQ12" s="57"/>
      <c r="OHR12" s="57"/>
      <c r="OHS12" s="57"/>
      <c r="OHT12" s="57"/>
      <c r="OHU12" s="57"/>
      <c r="OHV12" s="57"/>
      <c r="OHW12" s="57"/>
      <c r="OHX12" s="57"/>
      <c r="OHY12" s="57"/>
      <c r="OHZ12" s="57"/>
      <c r="OIA12" s="57"/>
      <c r="OIB12" s="57"/>
      <c r="OIC12" s="57"/>
      <c r="OID12" s="57"/>
      <c r="OIE12" s="57"/>
      <c r="OIF12" s="57"/>
      <c r="OIG12" s="57"/>
      <c r="OIH12" s="57"/>
      <c r="OII12" s="57"/>
      <c r="OIJ12" s="57"/>
      <c r="OIK12" s="57"/>
      <c r="OIL12" s="57"/>
      <c r="OIM12" s="57"/>
      <c r="OIN12" s="57"/>
      <c r="OIO12" s="57"/>
      <c r="OIP12" s="57"/>
      <c r="OIQ12" s="57"/>
      <c r="OIR12" s="57"/>
      <c r="OIS12" s="57"/>
      <c r="OIT12" s="57"/>
      <c r="OIU12" s="57"/>
      <c r="OIV12" s="57"/>
      <c r="OIW12" s="57"/>
      <c r="OIX12" s="57"/>
      <c r="OIY12" s="57"/>
      <c r="OIZ12" s="57"/>
      <c r="OJA12" s="57"/>
      <c r="OJB12" s="57"/>
      <c r="OJC12" s="57"/>
      <c r="OJD12" s="57"/>
      <c r="OJE12" s="57"/>
      <c r="OJF12" s="57"/>
      <c r="OJG12" s="57"/>
      <c r="OJH12" s="57"/>
      <c r="OJI12" s="57"/>
      <c r="OJJ12" s="57"/>
      <c r="OJK12" s="57"/>
      <c r="OJL12" s="57"/>
      <c r="OJM12" s="57"/>
      <c r="OJN12" s="57"/>
      <c r="OJO12" s="57"/>
      <c r="OJP12" s="57"/>
      <c r="OJQ12" s="57"/>
      <c r="OJR12" s="57"/>
      <c r="OJS12" s="57"/>
      <c r="OJT12" s="57"/>
      <c r="OJU12" s="57"/>
      <c r="OJV12" s="57"/>
      <c r="OJW12" s="57"/>
      <c r="OJX12" s="57"/>
      <c r="OJY12" s="57"/>
      <c r="OJZ12" s="57"/>
      <c r="OKA12" s="57"/>
      <c r="OKB12" s="57"/>
      <c r="OKC12" s="57"/>
      <c r="OKD12" s="57"/>
      <c r="OKE12" s="57"/>
      <c r="OKF12" s="57"/>
      <c r="OKG12" s="57"/>
      <c r="OKH12" s="57"/>
      <c r="OKI12" s="57"/>
      <c r="OKJ12" s="57"/>
      <c r="OKK12" s="57"/>
      <c r="OKL12" s="57"/>
      <c r="OKM12" s="57"/>
      <c r="OKN12" s="57"/>
      <c r="OKO12" s="57"/>
      <c r="OKP12" s="57"/>
      <c r="OKQ12" s="57"/>
      <c r="OKR12" s="57"/>
      <c r="OKS12" s="57"/>
      <c r="OKT12" s="57"/>
      <c r="OKU12" s="57"/>
      <c r="OKV12" s="57"/>
      <c r="OKW12" s="57"/>
      <c r="OKX12" s="57"/>
      <c r="OKY12" s="57"/>
      <c r="OKZ12" s="57"/>
      <c r="OLA12" s="57"/>
      <c r="OLB12" s="57"/>
      <c r="OLC12" s="57"/>
      <c r="OLD12" s="57"/>
      <c r="OLE12" s="57"/>
      <c r="OLF12" s="57"/>
      <c r="OLG12" s="57"/>
      <c r="OLH12" s="57"/>
      <c r="OLI12" s="57"/>
      <c r="OLJ12" s="57"/>
      <c r="OLK12" s="57"/>
      <c r="OLL12" s="57"/>
      <c r="OLM12" s="57"/>
      <c r="OLN12" s="57"/>
      <c r="OLO12" s="57"/>
      <c r="OLP12" s="57"/>
      <c r="OLQ12" s="57"/>
      <c r="OLR12" s="57"/>
      <c r="OLS12" s="57"/>
      <c r="OLT12" s="57"/>
      <c r="OLU12" s="57"/>
      <c r="OLV12" s="57"/>
      <c r="OLW12" s="57"/>
      <c r="OLX12" s="57"/>
      <c r="OLY12" s="57"/>
      <c r="OLZ12" s="57"/>
      <c r="OMA12" s="57"/>
      <c r="OMB12" s="57"/>
      <c r="OMC12" s="57"/>
      <c r="OMD12" s="57"/>
      <c r="OME12" s="57"/>
      <c r="OMF12" s="57"/>
      <c r="OMG12" s="57"/>
      <c r="OMH12" s="57"/>
      <c r="OMI12" s="57"/>
      <c r="OMJ12" s="57"/>
      <c r="OMK12" s="57"/>
      <c r="OML12" s="57"/>
      <c r="OMM12" s="57"/>
      <c r="OMN12" s="57"/>
      <c r="OMO12" s="57"/>
      <c r="OMP12" s="57"/>
      <c r="OMQ12" s="57"/>
      <c r="OMR12" s="57"/>
      <c r="OMS12" s="57"/>
      <c r="OMT12" s="57"/>
      <c r="OMU12" s="57"/>
      <c r="OMV12" s="57"/>
      <c r="OMW12" s="57"/>
      <c r="OMX12" s="57"/>
      <c r="OMY12" s="57"/>
      <c r="OMZ12" s="57"/>
      <c r="ONA12" s="57"/>
      <c r="ONB12" s="57"/>
      <c r="ONC12" s="57"/>
      <c r="OND12" s="57"/>
      <c r="ONE12" s="57"/>
      <c r="ONF12" s="57"/>
      <c r="ONG12" s="57"/>
      <c r="ONH12" s="57"/>
      <c r="ONI12" s="57"/>
      <c r="ONJ12" s="57"/>
      <c r="ONK12" s="57"/>
      <c r="ONL12" s="57"/>
      <c r="ONM12" s="57"/>
      <c r="ONN12" s="57"/>
      <c r="ONO12" s="57"/>
      <c r="ONP12" s="57"/>
      <c r="ONQ12" s="57"/>
      <c r="ONR12" s="57"/>
      <c r="ONS12" s="57"/>
      <c r="ONT12" s="57"/>
      <c r="ONU12" s="57"/>
      <c r="ONV12" s="57"/>
      <c r="ONW12" s="57"/>
      <c r="ONX12" s="57"/>
      <c r="ONY12" s="57"/>
      <c r="ONZ12" s="57"/>
      <c r="OOA12" s="57"/>
      <c r="OOB12" s="57"/>
      <c r="OOC12" s="57"/>
      <c r="OOD12" s="57"/>
      <c r="OOE12" s="57"/>
      <c r="OOF12" s="57"/>
      <c r="OOG12" s="57"/>
      <c r="OOH12" s="57"/>
      <c r="OOI12" s="57"/>
      <c r="OOJ12" s="57"/>
      <c r="OOK12" s="57"/>
      <c r="OOL12" s="57"/>
      <c r="OOM12" s="57"/>
      <c r="OON12" s="57"/>
      <c r="OOO12" s="57"/>
      <c r="OOP12" s="57"/>
      <c r="OOQ12" s="57"/>
      <c r="OOR12" s="57"/>
      <c r="OOS12" s="57"/>
      <c r="OOT12" s="57"/>
      <c r="OOU12" s="57"/>
      <c r="OOV12" s="57"/>
      <c r="OOW12" s="57"/>
      <c r="OOX12" s="57"/>
      <c r="OOY12" s="57"/>
      <c r="OOZ12" s="57"/>
      <c r="OPA12" s="57"/>
      <c r="OPB12" s="57"/>
      <c r="OPC12" s="57"/>
      <c r="OPD12" s="57"/>
      <c r="OPE12" s="57"/>
      <c r="OPF12" s="57"/>
      <c r="OPG12" s="57"/>
      <c r="OPH12" s="57"/>
      <c r="OPI12" s="57"/>
      <c r="OPJ12" s="57"/>
      <c r="OPK12" s="57"/>
      <c r="OPL12" s="57"/>
      <c r="OPM12" s="57"/>
      <c r="OPN12" s="57"/>
      <c r="OPO12" s="57"/>
      <c r="OPP12" s="57"/>
      <c r="OPQ12" s="57"/>
      <c r="OPR12" s="57"/>
      <c r="OPS12" s="57"/>
      <c r="OPT12" s="57"/>
      <c r="OPU12" s="57"/>
      <c r="OPV12" s="57"/>
      <c r="OPW12" s="57"/>
      <c r="OPX12" s="57"/>
      <c r="OPY12" s="57"/>
      <c r="OPZ12" s="57"/>
      <c r="OQA12" s="57"/>
      <c r="OQB12" s="57"/>
      <c r="OQC12" s="57"/>
      <c r="OQD12" s="57"/>
      <c r="OQE12" s="57"/>
      <c r="OQF12" s="57"/>
      <c r="OQG12" s="57"/>
      <c r="OQH12" s="57"/>
      <c r="OQI12" s="57"/>
      <c r="OQJ12" s="57"/>
      <c r="OQK12" s="57"/>
      <c r="OQL12" s="57"/>
      <c r="OQM12" s="57"/>
      <c r="OQN12" s="57"/>
      <c r="OQO12" s="57"/>
      <c r="OQP12" s="57"/>
      <c r="OQQ12" s="57"/>
      <c r="OQR12" s="57"/>
      <c r="OQS12" s="57"/>
      <c r="OQT12" s="57"/>
      <c r="OQU12" s="57"/>
      <c r="OQV12" s="57"/>
      <c r="OQW12" s="57"/>
      <c r="OQX12" s="57"/>
      <c r="OQY12" s="57"/>
      <c r="OQZ12" s="57"/>
      <c r="ORA12" s="57"/>
      <c r="ORB12" s="57"/>
      <c r="ORC12" s="57"/>
      <c r="ORD12" s="57"/>
      <c r="ORE12" s="57"/>
      <c r="ORF12" s="57"/>
      <c r="ORG12" s="57"/>
      <c r="ORH12" s="57"/>
      <c r="ORI12" s="57"/>
      <c r="ORJ12" s="57"/>
      <c r="ORK12" s="57"/>
      <c r="ORL12" s="57"/>
      <c r="ORM12" s="57"/>
      <c r="ORN12" s="57"/>
      <c r="ORO12" s="57"/>
      <c r="ORP12" s="57"/>
      <c r="ORQ12" s="57"/>
      <c r="ORR12" s="57"/>
      <c r="ORS12" s="57"/>
      <c r="ORT12" s="57"/>
      <c r="ORU12" s="57"/>
      <c r="ORV12" s="57"/>
      <c r="ORW12" s="57"/>
      <c r="ORX12" s="57"/>
      <c r="ORY12" s="57"/>
      <c r="ORZ12" s="57"/>
      <c r="OSA12" s="57"/>
      <c r="OSB12" s="57"/>
      <c r="OSC12" s="57"/>
      <c r="OSD12" s="57"/>
      <c r="OSE12" s="57"/>
      <c r="OSF12" s="57"/>
      <c r="OSG12" s="57"/>
      <c r="OSH12" s="57"/>
      <c r="OSI12" s="57"/>
      <c r="OSJ12" s="57"/>
      <c r="OSK12" s="57"/>
      <c r="OSL12" s="57"/>
      <c r="OSM12" s="57"/>
      <c r="OSN12" s="57"/>
      <c r="OSO12" s="57"/>
      <c r="OSP12" s="57"/>
      <c r="OSQ12" s="57"/>
      <c r="OSR12" s="57"/>
      <c r="OSS12" s="57"/>
      <c r="OST12" s="57"/>
      <c r="OSU12" s="57"/>
      <c r="OSV12" s="57"/>
      <c r="OSW12" s="57"/>
      <c r="OSX12" s="57"/>
      <c r="OSY12" s="57"/>
      <c r="OSZ12" s="57"/>
      <c r="OTA12" s="57"/>
      <c r="OTB12" s="57"/>
      <c r="OTC12" s="57"/>
      <c r="OTD12" s="57"/>
      <c r="OTE12" s="57"/>
      <c r="OTF12" s="57"/>
      <c r="OTG12" s="57"/>
      <c r="OTH12" s="57"/>
      <c r="OTI12" s="57"/>
      <c r="OTJ12" s="57"/>
      <c r="OTK12" s="57"/>
      <c r="OTL12" s="57"/>
      <c r="OTM12" s="57"/>
      <c r="OTN12" s="57"/>
      <c r="OTO12" s="57"/>
      <c r="OTP12" s="57"/>
      <c r="OTQ12" s="57"/>
      <c r="OTR12" s="57"/>
      <c r="OTS12" s="57"/>
      <c r="OTT12" s="57"/>
      <c r="OTU12" s="57"/>
      <c r="OTV12" s="57"/>
      <c r="OTW12" s="57"/>
      <c r="OTX12" s="57"/>
      <c r="OTY12" s="57"/>
      <c r="OTZ12" s="57"/>
      <c r="OUA12" s="57"/>
      <c r="OUB12" s="57"/>
      <c r="OUC12" s="57"/>
      <c r="OUD12" s="57"/>
      <c r="OUE12" s="57"/>
      <c r="OUF12" s="57"/>
      <c r="OUG12" s="57"/>
      <c r="OUH12" s="57"/>
      <c r="OUI12" s="57"/>
      <c r="OUJ12" s="57"/>
      <c r="OUK12" s="57"/>
      <c r="OUL12" s="57"/>
      <c r="OUM12" s="57"/>
      <c r="OUN12" s="57"/>
      <c r="OUO12" s="57"/>
      <c r="OUP12" s="57"/>
      <c r="OUQ12" s="57"/>
      <c r="OUR12" s="57"/>
      <c r="OUS12" s="57"/>
      <c r="OUT12" s="57"/>
      <c r="OUU12" s="57"/>
      <c r="OUV12" s="57"/>
      <c r="OUW12" s="57"/>
      <c r="OUX12" s="57"/>
      <c r="OUY12" s="57"/>
      <c r="OUZ12" s="57"/>
      <c r="OVA12" s="57"/>
      <c r="OVB12" s="57"/>
      <c r="OVC12" s="57"/>
      <c r="OVD12" s="57"/>
      <c r="OVE12" s="57"/>
      <c r="OVF12" s="57"/>
      <c r="OVG12" s="57"/>
      <c r="OVH12" s="57"/>
      <c r="OVI12" s="57"/>
      <c r="OVJ12" s="57"/>
      <c r="OVK12" s="57"/>
      <c r="OVL12" s="57"/>
      <c r="OVM12" s="57"/>
      <c r="OVN12" s="57"/>
      <c r="OVO12" s="57"/>
      <c r="OVP12" s="57"/>
      <c r="OVQ12" s="57"/>
      <c r="OVR12" s="57"/>
      <c r="OVS12" s="57"/>
      <c r="OVT12" s="57"/>
      <c r="OVU12" s="57"/>
      <c r="OVV12" s="57"/>
      <c r="OVW12" s="57"/>
      <c r="OVX12" s="57"/>
      <c r="OVY12" s="57"/>
      <c r="OVZ12" s="57"/>
      <c r="OWA12" s="57"/>
      <c r="OWB12" s="57"/>
      <c r="OWC12" s="57"/>
      <c r="OWD12" s="57"/>
      <c r="OWE12" s="57"/>
      <c r="OWF12" s="57"/>
      <c r="OWG12" s="57"/>
      <c r="OWH12" s="57"/>
      <c r="OWI12" s="57"/>
      <c r="OWJ12" s="57"/>
      <c r="OWK12" s="57"/>
      <c r="OWL12" s="57"/>
      <c r="OWM12" s="57"/>
      <c r="OWN12" s="57"/>
      <c r="OWO12" s="57"/>
      <c r="OWP12" s="57"/>
      <c r="OWQ12" s="57"/>
      <c r="OWR12" s="57"/>
      <c r="OWS12" s="57"/>
      <c r="OWT12" s="57"/>
      <c r="OWU12" s="57"/>
      <c r="OWV12" s="57"/>
      <c r="OWW12" s="57"/>
      <c r="OWX12" s="57"/>
      <c r="OWY12" s="57"/>
      <c r="OWZ12" s="57"/>
      <c r="OXA12" s="57"/>
      <c r="OXB12" s="57"/>
      <c r="OXC12" s="57"/>
      <c r="OXD12" s="57"/>
      <c r="OXE12" s="57"/>
      <c r="OXF12" s="57"/>
      <c r="OXG12" s="57"/>
      <c r="OXH12" s="57"/>
      <c r="OXI12" s="57"/>
      <c r="OXJ12" s="57"/>
      <c r="OXK12" s="57"/>
      <c r="OXL12" s="57"/>
      <c r="OXM12" s="57"/>
      <c r="OXN12" s="57"/>
      <c r="OXO12" s="57"/>
      <c r="OXP12" s="57"/>
      <c r="OXQ12" s="57"/>
      <c r="OXR12" s="57"/>
      <c r="OXS12" s="57"/>
      <c r="OXT12" s="57"/>
      <c r="OXU12" s="57"/>
      <c r="OXV12" s="57"/>
      <c r="OXW12" s="57"/>
      <c r="OXX12" s="57"/>
      <c r="OXY12" s="57"/>
      <c r="OXZ12" s="57"/>
      <c r="OYA12" s="57"/>
      <c r="OYB12" s="57"/>
      <c r="OYC12" s="57"/>
      <c r="OYD12" s="57"/>
      <c r="OYE12" s="57"/>
      <c r="OYF12" s="57"/>
      <c r="OYG12" s="57"/>
      <c r="OYH12" s="57"/>
      <c r="OYI12" s="57"/>
      <c r="OYJ12" s="57"/>
      <c r="OYK12" s="57"/>
      <c r="OYL12" s="57"/>
      <c r="OYM12" s="57"/>
      <c r="OYN12" s="57"/>
      <c r="OYO12" s="57"/>
      <c r="OYP12" s="57"/>
      <c r="OYQ12" s="57"/>
      <c r="OYR12" s="57"/>
      <c r="OYS12" s="57"/>
      <c r="OYT12" s="57"/>
      <c r="OYU12" s="57"/>
      <c r="OYV12" s="57"/>
      <c r="OYW12" s="57"/>
      <c r="OYX12" s="57"/>
      <c r="OYY12" s="57"/>
      <c r="OYZ12" s="57"/>
      <c r="OZA12" s="57"/>
      <c r="OZB12" s="57"/>
      <c r="OZC12" s="57"/>
      <c r="OZD12" s="57"/>
      <c r="OZE12" s="57"/>
      <c r="OZF12" s="57"/>
      <c r="OZG12" s="57"/>
      <c r="OZH12" s="57"/>
      <c r="OZI12" s="57"/>
      <c r="OZJ12" s="57"/>
      <c r="OZK12" s="57"/>
      <c r="OZL12" s="57"/>
      <c r="OZM12" s="57"/>
      <c r="OZN12" s="57"/>
      <c r="OZO12" s="57"/>
      <c r="OZP12" s="57"/>
      <c r="OZQ12" s="57"/>
      <c r="OZR12" s="57"/>
      <c r="OZS12" s="57"/>
      <c r="OZT12" s="57"/>
      <c r="OZU12" s="57"/>
      <c r="OZV12" s="57"/>
      <c r="OZW12" s="57"/>
      <c r="OZX12" s="57"/>
      <c r="OZY12" s="57"/>
      <c r="OZZ12" s="57"/>
      <c r="PAA12" s="57"/>
      <c r="PAB12" s="57"/>
      <c r="PAC12" s="57"/>
      <c r="PAD12" s="57"/>
      <c r="PAE12" s="57"/>
      <c r="PAF12" s="57"/>
      <c r="PAG12" s="57"/>
      <c r="PAH12" s="57"/>
      <c r="PAI12" s="57"/>
      <c r="PAJ12" s="57"/>
      <c r="PAK12" s="57"/>
      <c r="PAL12" s="57"/>
      <c r="PAM12" s="57"/>
      <c r="PAN12" s="57"/>
      <c r="PAO12" s="57"/>
      <c r="PAP12" s="57"/>
      <c r="PAQ12" s="57"/>
      <c r="PAR12" s="57"/>
      <c r="PAS12" s="57"/>
      <c r="PAT12" s="57"/>
      <c r="PAU12" s="57"/>
      <c r="PAV12" s="57"/>
      <c r="PAW12" s="57"/>
      <c r="PAX12" s="57"/>
      <c r="PAY12" s="57"/>
      <c r="PAZ12" s="57"/>
      <c r="PBA12" s="57"/>
      <c r="PBB12" s="57"/>
      <c r="PBC12" s="57"/>
      <c r="PBD12" s="57"/>
      <c r="PBE12" s="57"/>
      <c r="PBF12" s="57"/>
      <c r="PBG12" s="57"/>
      <c r="PBH12" s="57"/>
      <c r="PBI12" s="57"/>
      <c r="PBJ12" s="57"/>
      <c r="PBK12" s="57"/>
      <c r="PBL12" s="57"/>
      <c r="PBM12" s="57"/>
      <c r="PBN12" s="57"/>
      <c r="PBO12" s="57"/>
      <c r="PBP12" s="57"/>
      <c r="PBQ12" s="57"/>
      <c r="PBR12" s="57"/>
      <c r="PBS12" s="57"/>
      <c r="PBT12" s="57"/>
      <c r="PBU12" s="57"/>
      <c r="PBV12" s="57"/>
      <c r="PBW12" s="57"/>
      <c r="PBX12" s="57"/>
      <c r="PBY12" s="57"/>
      <c r="PBZ12" s="57"/>
      <c r="PCA12" s="57"/>
      <c r="PCB12" s="57"/>
      <c r="PCC12" s="57"/>
      <c r="PCD12" s="57"/>
      <c r="PCE12" s="57"/>
      <c r="PCF12" s="57"/>
      <c r="PCG12" s="57"/>
      <c r="PCH12" s="57"/>
      <c r="PCI12" s="57"/>
      <c r="PCJ12" s="57"/>
      <c r="PCK12" s="57"/>
      <c r="PCL12" s="57"/>
      <c r="PCM12" s="57"/>
      <c r="PCN12" s="57"/>
      <c r="PCO12" s="57"/>
      <c r="PCP12" s="57"/>
      <c r="PCQ12" s="57"/>
      <c r="PCR12" s="57"/>
      <c r="PCS12" s="57"/>
      <c r="PCT12" s="57"/>
      <c r="PCU12" s="57"/>
      <c r="PCV12" s="57"/>
      <c r="PCW12" s="57"/>
      <c r="PCX12" s="57"/>
      <c r="PCY12" s="57"/>
      <c r="PCZ12" s="57"/>
      <c r="PDA12" s="57"/>
      <c r="PDB12" s="57"/>
      <c r="PDC12" s="57"/>
      <c r="PDD12" s="57"/>
      <c r="PDE12" s="57"/>
      <c r="PDF12" s="57"/>
      <c r="PDG12" s="57"/>
      <c r="PDH12" s="57"/>
      <c r="PDI12" s="57"/>
      <c r="PDJ12" s="57"/>
      <c r="PDK12" s="57"/>
      <c r="PDL12" s="57"/>
      <c r="PDM12" s="57"/>
      <c r="PDN12" s="57"/>
      <c r="PDO12" s="57"/>
      <c r="PDP12" s="57"/>
      <c r="PDQ12" s="57"/>
      <c r="PDR12" s="57"/>
      <c r="PDS12" s="57"/>
      <c r="PDT12" s="57"/>
      <c r="PDU12" s="57"/>
      <c r="PDV12" s="57"/>
      <c r="PDW12" s="57"/>
      <c r="PDX12" s="57"/>
      <c r="PDY12" s="57"/>
      <c r="PDZ12" s="57"/>
      <c r="PEA12" s="57"/>
      <c r="PEB12" s="57"/>
      <c r="PEC12" s="57"/>
      <c r="PED12" s="57"/>
      <c r="PEE12" s="57"/>
      <c r="PEF12" s="57"/>
      <c r="PEG12" s="57"/>
      <c r="PEH12" s="57"/>
      <c r="PEI12" s="57"/>
      <c r="PEJ12" s="57"/>
      <c r="PEK12" s="57"/>
      <c r="PEL12" s="57"/>
      <c r="PEM12" s="57"/>
      <c r="PEN12" s="57"/>
      <c r="PEO12" s="57"/>
      <c r="PEP12" s="57"/>
      <c r="PEQ12" s="57"/>
      <c r="PER12" s="57"/>
      <c r="PES12" s="57"/>
      <c r="PET12" s="57"/>
      <c r="PEU12" s="57"/>
      <c r="PEV12" s="57"/>
      <c r="PEW12" s="57"/>
      <c r="PEX12" s="57"/>
      <c r="PEY12" s="57"/>
      <c r="PEZ12" s="57"/>
      <c r="PFA12" s="57"/>
      <c r="PFB12" s="57"/>
      <c r="PFC12" s="57"/>
      <c r="PFD12" s="57"/>
      <c r="PFE12" s="57"/>
      <c r="PFF12" s="57"/>
      <c r="PFG12" s="57"/>
      <c r="PFH12" s="57"/>
      <c r="PFI12" s="57"/>
      <c r="PFJ12" s="57"/>
      <c r="PFK12" s="57"/>
      <c r="PFL12" s="57"/>
      <c r="PFM12" s="57"/>
      <c r="PFN12" s="57"/>
      <c r="PFO12" s="57"/>
      <c r="PFP12" s="57"/>
      <c r="PFQ12" s="57"/>
      <c r="PFR12" s="57"/>
      <c r="PFS12" s="57"/>
      <c r="PFT12" s="57"/>
      <c r="PFU12" s="57"/>
      <c r="PFV12" s="57"/>
      <c r="PFW12" s="57"/>
      <c r="PFX12" s="57"/>
      <c r="PFY12" s="57"/>
      <c r="PFZ12" s="57"/>
      <c r="PGA12" s="57"/>
      <c r="PGB12" s="57"/>
      <c r="PGC12" s="57"/>
      <c r="PGD12" s="57"/>
      <c r="PGE12" s="57"/>
      <c r="PGF12" s="57"/>
      <c r="PGG12" s="57"/>
      <c r="PGH12" s="57"/>
      <c r="PGI12" s="57"/>
      <c r="PGJ12" s="57"/>
      <c r="PGK12" s="57"/>
      <c r="PGL12" s="57"/>
      <c r="PGM12" s="57"/>
      <c r="PGN12" s="57"/>
      <c r="PGO12" s="57"/>
      <c r="PGP12" s="57"/>
      <c r="PGQ12" s="57"/>
      <c r="PGR12" s="57"/>
      <c r="PGS12" s="57"/>
      <c r="PGT12" s="57"/>
      <c r="PGU12" s="57"/>
      <c r="PGV12" s="57"/>
      <c r="PGW12" s="57"/>
      <c r="PGX12" s="57"/>
      <c r="PGY12" s="57"/>
      <c r="PGZ12" s="57"/>
      <c r="PHA12" s="57"/>
      <c r="PHB12" s="57"/>
      <c r="PHC12" s="57"/>
      <c r="PHD12" s="57"/>
      <c r="PHE12" s="57"/>
      <c r="PHF12" s="57"/>
      <c r="PHG12" s="57"/>
      <c r="PHH12" s="57"/>
      <c r="PHI12" s="57"/>
      <c r="PHJ12" s="57"/>
      <c r="PHK12" s="57"/>
      <c r="PHL12" s="57"/>
      <c r="PHM12" s="57"/>
      <c r="PHN12" s="57"/>
      <c r="PHO12" s="57"/>
      <c r="PHP12" s="57"/>
      <c r="PHQ12" s="57"/>
      <c r="PHR12" s="57"/>
      <c r="PHS12" s="57"/>
      <c r="PHT12" s="57"/>
      <c r="PHU12" s="57"/>
      <c r="PHV12" s="57"/>
      <c r="PHW12" s="57"/>
      <c r="PHX12" s="57"/>
      <c r="PHY12" s="57"/>
      <c r="PHZ12" s="57"/>
      <c r="PIA12" s="57"/>
      <c r="PIB12" s="57"/>
      <c r="PIC12" s="57"/>
      <c r="PID12" s="57"/>
      <c r="PIE12" s="57"/>
      <c r="PIF12" s="57"/>
      <c r="PIG12" s="57"/>
      <c r="PIH12" s="57"/>
      <c r="PII12" s="57"/>
      <c r="PIJ12" s="57"/>
      <c r="PIK12" s="57"/>
      <c r="PIL12" s="57"/>
      <c r="PIM12" s="57"/>
      <c r="PIN12" s="57"/>
      <c r="PIO12" s="57"/>
      <c r="PIP12" s="57"/>
      <c r="PIQ12" s="57"/>
      <c r="PIR12" s="57"/>
      <c r="PIS12" s="57"/>
      <c r="PIT12" s="57"/>
      <c r="PIU12" s="57"/>
      <c r="PIV12" s="57"/>
      <c r="PIW12" s="57"/>
      <c r="PIX12" s="57"/>
      <c r="PIY12" s="57"/>
      <c r="PIZ12" s="57"/>
      <c r="PJA12" s="57"/>
      <c r="PJB12" s="57"/>
      <c r="PJC12" s="57"/>
      <c r="PJD12" s="57"/>
      <c r="PJE12" s="57"/>
      <c r="PJF12" s="57"/>
      <c r="PJG12" s="57"/>
      <c r="PJH12" s="57"/>
      <c r="PJI12" s="57"/>
      <c r="PJJ12" s="57"/>
      <c r="PJK12" s="57"/>
      <c r="PJL12" s="57"/>
      <c r="PJM12" s="57"/>
      <c r="PJN12" s="57"/>
      <c r="PJO12" s="57"/>
      <c r="PJP12" s="57"/>
      <c r="PJQ12" s="57"/>
      <c r="PJR12" s="57"/>
      <c r="PJS12" s="57"/>
      <c r="PJT12" s="57"/>
      <c r="PJU12" s="57"/>
      <c r="PJV12" s="57"/>
      <c r="PJW12" s="57"/>
      <c r="PJX12" s="57"/>
      <c r="PJY12" s="57"/>
      <c r="PJZ12" s="57"/>
      <c r="PKA12" s="57"/>
      <c r="PKB12" s="57"/>
      <c r="PKC12" s="57"/>
      <c r="PKD12" s="57"/>
      <c r="PKE12" s="57"/>
      <c r="PKF12" s="57"/>
      <c r="PKG12" s="57"/>
      <c r="PKH12" s="57"/>
      <c r="PKI12" s="57"/>
      <c r="PKJ12" s="57"/>
      <c r="PKK12" s="57"/>
      <c r="PKL12" s="57"/>
      <c r="PKM12" s="57"/>
      <c r="PKN12" s="57"/>
      <c r="PKO12" s="57"/>
      <c r="PKP12" s="57"/>
      <c r="PKQ12" s="57"/>
      <c r="PKR12" s="57"/>
      <c r="PKS12" s="57"/>
      <c r="PKT12" s="57"/>
      <c r="PKU12" s="57"/>
      <c r="PKV12" s="57"/>
      <c r="PKW12" s="57"/>
      <c r="PKX12" s="57"/>
      <c r="PKY12" s="57"/>
      <c r="PKZ12" s="57"/>
      <c r="PLA12" s="57"/>
      <c r="PLB12" s="57"/>
      <c r="PLC12" s="57"/>
      <c r="PLD12" s="57"/>
      <c r="PLE12" s="57"/>
      <c r="PLF12" s="57"/>
      <c r="PLG12" s="57"/>
      <c r="PLH12" s="57"/>
      <c r="PLI12" s="57"/>
      <c r="PLJ12" s="57"/>
      <c r="PLK12" s="57"/>
      <c r="PLL12" s="57"/>
      <c r="PLM12" s="57"/>
      <c r="PLN12" s="57"/>
      <c r="PLO12" s="57"/>
      <c r="PLP12" s="57"/>
      <c r="PLQ12" s="57"/>
      <c r="PLR12" s="57"/>
      <c r="PLS12" s="57"/>
      <c r="PLT12" s="57"/>
      <c r="PLU12" s="57"/>
      <c r="PLV12" s="57"/>
      <c r="PLW12" s="57"/>
      <c r="PLX12" s="57"/>
      <c r="PLY12" s="57"/>
      <c r="PLZ12" s="57"/>
      <c r="PMA12" s="57"/>
      <c r="PMB12" s="57"/>
      <c r="PMC12" s="57"/>
      <c r="PMD12" s="57"/>
      <c r="PME12" s="57"/>
      <c r="PMF12" s="57"/>
      <c r="PMG12" s="57"/>
      <c r="PMH12" s="57"/>
      <c r="PMI12" s="57"/>
      <c r="PMJ12" s="57"/>
      <c r="PMK12" s="57"/>
      <c r="PML12" s="57"/>
      <c r="PMM12" s="57"/>
      <c r="PMN12" s="57"/>
      <c r="PMO12" s="57"/>
      <c r="PMP12" s="57"/>
      <c r="PMQ12" s="57"/>
      <c r="PMR12" s="57"/>
      <c r="PMS12" s="57"/>
      <c r="PMT12" s="57"/>
      <c r="PMU12" s="57"/>
      <c r="PMV12" s="57"/>
      <c r="PMW12" s="57"/>
      <c r="PMX12" s="57"/>
      <c r="PMY12" s="57"/>
      <c r="PMZ12" s="57"/>
      <c r="PNA12" s="57"/>
      <c r="PNB12" s="57"/>
      <c r="PNC12" s="57"/>
      <c r="PND12" s="57"/>
      <c r="PNE12" s="57"/>
      <c r="PNF12" s="57"/>
      <c r="PNG12" s="57"/>
      <c r="PNH12" s="57"/>
      <c r="PNI12" s="57"/>
      <c r="PNJ12" s="57"/>
      <c r="PNK12" s="57"/>
      <c r="PNL12" s="57"/>
      <c r="PNM12" s="57"/>
      <c r="PNN12" s="57"/>
      <c r="PNO12" s="57"/>
      <c r="PNP12" s="57"/>
      <c r="PNQ12" s="57"/>
      <c r="PNR12" s="57"/>
      <c r="PNS12" s="57"/>
      <c r="PNT12" s="57"/>
      <c r="PNU12" s="57"/>
      <c r="PNV12" s="57"/>
      <c r="PNW12" s="57"/>
      <c r="PNX12" s="57"/>
      <c r="PNY12" s="57"/>
      <c r="PNZ12" s="57"/>
      <c r="POA12" s="57"/>
      <c r="POB12" s="57"/>
      <c r="POC12" s="57"/>
      <c r="POD12" s="57"/>
      <c r="POE12" s="57"/>
      <c r="POF12" s="57"/>
      <c r="POG12" s="57"/>
      <c r="POH12" s="57"/>
      <c r="POI12" s="57"/>
      <c r="POJ12" s="57"/>
      <c r="POK12" s="57"/>
      <c r="POL12" s="57"/>
      <c r="POM12" s="57"/>
      <c r="PON12" s="57"/>
      <c r="POO12" s="57"/>
      <c r="POP12" s="57"/>
      <c r="POQ12" s="57"/>
      <c r="POR12" s="57"/>
      <c r="POS12" s="57"/>
      <c r="POT12" s="57"/>
      <c r="POU12" s="57"/>
      <c r="POV12" s="57"/>
      <c r="POW12" s="57"/>
      <c r="POX12" s="57"/>
      <c r="POY12" s="57"/>
      <c r="POZ12" s="57"/>
      <c r="PPA12" s="57"/>
      <c r="PPB12" s="57"/>
      <c r="PPC12" s="57"/>
      <c r="PPD12" s="57"/>
      <c r="PPE12" s="57"/>
      <c r="PPF12" s="57"/>
      <c r="PPG12" s="57"/>
      <c r="PPH12" s="57"/>
      <c r="PPI12" s="57"/>
      <c r="PPJ12" s="57"/>
      <c r="PPK12" s="57"/>
      <c r="PPL12" s="57"/>
      <c r="PPM12" s="57"/>
      <c r="PPN12" s="57"/>
      <c r="PPO12" s="57"/>
      <c r="PPP12" s="57"/>
      <c r="PPQ12" s="57"/>
      <c r="PPR12" s="57"/>
      <c r="PPS12" s="57"/>
      <c r="PPT12" s="57"/>
      <c r="PPU12" s="57"/>
      <c r="PPV12" s="57"/>
      <c r="PPW12" s="57"/>
      <c r="PPX12" s="57"/>
      <c r="PPY12" s="57"/>
      <c r="PPZ12" s="57"/>
      <c r="PQA12" s="57"/>
      <c r="PQB12" s="57"/>
      <c r="PQC12" s="57"/>
      <c r="PQD12" s="57"/>
      <c r="PQE12" s="57"/>
      <c r="PQF12" s="57"/>
      <c r="PQG12" s="57"/>
      <c r="PQH12" s="57"/>
      <c r="PQI12" s="57"/>
      <c r="PQJ12" s="57"/>
      <c r="PQK12" s="57"/>
      <c r="PQL12" s="57"/>
      <c r="PQM12" s="57"/>
      <c r="PQN12" s="57"/>
      <c r="PQO12" s="57"/>
      <c r="PQP12" s="57"/>
      <c r="PQQ12" s="57"/>
      <c r="PQR12" s="57"/>
      <c r="PQS12" s="57"/>
      <c r="PQT12" s="57"/>
      <c r="PQU12" s="57"/>
      <c r="PQV12" s="57"/>
      <c r="PQW12" s="57"/>
      <c r="PQX12" s="57"/>
      <c r="PQY12" s="57"/>
      <c r="PQZ12" s="57"/>
      <c r="PRA12" s="57"/>
      <c r="PRB12" s="57"/>
      <c r="PRC12" s="57"/>
      <c r="PRD12" s="57"/>
      <c r="PRE12" s="57"/>
      <c r="PRF12" s="57"/>
      <c r="PRG12" s="57"/>
      <c r="PRH12" s="57"/>
      <c r="PRI12" s="57"/>
      <c r="PRJ12" s="57"/>
      <c r="PRK12" s="57"/>
      <c r="PRL12" s="57"/>
      <c r="PRM12" s="57"/>
      <c r="PRN12" s="57"/>
      <c r="PRO12" s="57"/>
      <c r="PRP12" s="57"/>
      <c r="PRQ12" s="57"/>
      <c r="PRR12" s="57"/>
      <c r="PRS12" s="57"/>
      <c r="PRT12" s="57"/>
      <c r="PRU12" s="57"/>
      <c r="PRV12" s="57"/>
      <c r="PRW12" s="57"/>
      <c r="PRX12" s="57"/>
      <c r="PRY12" s="57"/>
      <c r="PRZ12" s="57"/>
      <c r="PSA12" s="57"/>
      <c r="PSB12" s="57"/>
      <c r="PSC12" s="57"/>
      <c r="PSD12" s="57"/>
      <c r="PSE12" s="57"/>
      <c r="PSF12" s="57"/>
      <c r="PSG12" s="57"/>
      <c r="PSH12" s="57"/>
      <c r="PSI12" s="57"/>
      <c r="PSJ12" s="57"/>
      <c r="PSK12" s="57"/>
      <c r="PSL12" s="57"/>
      <c r="PSM12" s="57"/>
      <c r="PSN12" s="57"/>
      <c r="PSO12" s="57"/>
      <c r="PSP12" s="57"/>
      <c r="PSQ12" s="57"/>
      <c r="PSR12" s="57"/>
      <c r="PSS12" s="57"/>
      <c r="PST12" s="57"/>
      <c r="PSU12" s="57"/>
      <c r="PSV12" s="57"/>
      <c r="PSW12" s="57"/>
      <c r="PSX12" s="57"/>
      <c r="PSY12" s="57"/>
      <c r="PSZ12" s="57"/>
      <c r="PTA12" s="57"/>
      <c r="PTB12" s="57"/>
      <c r="PTC12" s="57"/>
      <c r="PTD12" s="57"/>
      <c r="PTE12" s="57"/>
      <c r="PTF12" s="57"/>
      <c r="PTG12" s="57"/>
      <c r="PTH12" s="57"/>
      <c r="PTI12" s="57"/>
      <c r="PTJ12" s="57"/>
      <c r="PTK12" s="57"/>
      <c r="PTL12" s="57"/>
      <c r="PTM12" s="57"/>
      <c r="PTN12" s="57"/>
      <c r="PTO12" s="57"/>
      <c r="PTP12" s="57"/>
      <c r="PTQ12" s="57"/>
      <c r="PTR12" s="57"/>
      <c r="PTS12" s="57"/>
      <c r="PTT12" s="57"/>
      <c r="PTU12" s="57"/>
      <c r="PTV12" s="57"/>
      <c r="PTW12" s="57"/>
      <c r="PTX12" s="57"/>
      <c r="PTY12" s="57"/>
      <c r="PTZ12" s="57"/>
      <c r="PUA12" s="57"/>
      <c r="PUB12" s="57"/>
      <c r="PUC12" s="57"/>
      <c r="PUD12" s="57"/>
      <c r="PUE12" s="57"/>
      <c r="PUF12" s="57"/>
      <c r="PUG12" s="57"/>
      <c r="PUH12" s="57"/>
      <c r="PUI12" s="57"/>
      <c r="PUJ12" s="57"/>
      <c r="PUK12" s="57"/>
      <c r="PUL12" s="57"/>
      <c r="PUM12" s="57"/>
      <c r="PUN12" s="57"/>
      <c r="PUO12" s="57"/>
      <c r="PUP12" s="57"/>
      <c r="PUQ12" s="57"/>
      <c r="PUR12" s="57"/>
      <c r="PUS12" s="57"/>
      <c r="PUT12" s="57"/>
      <c r="PUU12" s="57"/>
      <c r="PUV12" s="57"/>
      <c r="PUW12" s="57"/>
      <c r="PUX12" s="57"/>
      <c r="PUY12" s="57"/>
      <c r="PUZ12" s="57"/>
      <c r="PVA12" s="57"/>
      <c r="PVB12" s="57"/>
      <c r="PVC12" s="57"/>
      <c r="PVD12" s="57"/>
      <c r="PVE12" s="57"/>
      <c r="PVF12" s="57"/>
      <c r="PVG12" s="57"/>
      <c r="PVH12" s="57"/>
      <c r="PVI12" s="57"/>
      <c r="PVJ12" s="57"/>
      <c r="PVK12" s="57"/>
      <c r="PVL12" s="57"/>
      <c r="PVM12" s="57"/>
      <c r="PVN12" s="57"/>
      <c r="PVO12" s="57"/>
      <c r="PVP12" s="57"/>
      <c r="PVQ12" s="57"/>
      <c r="PVR12" s="57"/>
      <c r="PVS12" s="57"/>
      <c r="PVT12" s="57"/>
      <c r="PVU12" s="57"/>
      <c r="PVV12" s="57"/>
      <c r="PVW12" s="57"/>
      <c r="PVX12" s="57"/>
      <c r="PVY12" s="57"/>
      <c r="PVZ12" s="57"/>
      <c r="PWA12" s="57"/>
      <c r="PWB12" s="57"/>
      <c r="PWC12" s="57"/>
      <c r="PWD12" s="57"/>
      <c r="PWE12" s="57"/>
      <c r="PWF12" s="57"/>
      <c r="PWG12" s="57"/>
      <c r="PWH12" s="57"/>
      <c r="PWI12" s="57"/>
      <c r="PWJ12" s="57"/>
      <c r="PWK12" s="57"/>
      <c r="PWL12" s="57"/>
      <c r="PWM12" s="57"/>
      <c r="PWN12" s="57"/>
      <c r="PWO12" s="57"/>
      <c r="PWP12" s="57"/>
      <c r="PWQ12" s="57"/>
      <c r="PWR12" s="57"/>
      <c r="PWS12" s="57"/>
      <c r="PWT12" s="57"/>
      <c r="PWU12" s="57"/>
      <c r="PWV12" s="57"/>
      <c r="PWW12" s="57"/>
      <c r="PWX12" s="57"/>
      <c r="PWY12" s="57"/>
      <c r="PWZ12" s="57"/>
      <c r="PXA12" s="57"/>
      <c r="PXB12" s="57"/>
      <c r="PXC12" s="57"/>
      <c r="PXD12" s="57"/>
      <c r="PXE12" s="57"/>
      <c r="PXF12" s="57"/>
      <c r="PXG12" s="57"/>
      <c r="PXH12" s="57"/>
      <c r="PXI12" s="57"/>
      <c r="PXJ12" s="57"/>
      <c r="PXK12" s="57"/>
      <c r="PXL12" s="57"/>
      <c r="PXM12" s="57"/>
      <c r="PXN12" s="57"/>
      <c r="PXO12" s="57"/>
      <c r="PXP12" s="57"/>
      <c r="PXQ12" s="57"/>
      <c r="PXR12" s="57"/>
      <c r="PXS12" s="57"/>
      <c r="PXT12" s="57"/>
      <c r="PXU12" s="57"/>
      <c r="PXV12" s="57"/>
      <c r="PXW12" s="57"/>
      <c r="PXX12" s="57"/>
      <c r="PXY12" s="57"/>
      <c r="PXZ12" s="57"/>
      <c r="PYA12" s="57"/>
      <c r="PYB12" s="57"/>
      <c r="PYC12" s="57"/>
      <c r="PYD12" s="57"/>
      <c r="PYE12" s="57"/>
      <c r="PYF12" s="57"/>
      <c r="PYG12" s="57"/>
      <c r="PYH12" s="57"/>
      <c r="PYI12" s="57"/>
      <c r="PYJ12" s="57"/>
      <c r="PYK12" s="57"/>
      <c r="PYL12" s="57"/>
      <c r="PYM12" s="57"/>
      <c r="PYN12" s="57"/>
      <c r="PYO12" s="57"/>
      <c r="PYP12" s="57"/>
      <c r="PYQ12" s="57"/>
      <c r="PYR12" s="57"/>
      <c r="PYS12" s="57"/>
      <c r="PYT12" s="57"/>
      <c r="PYU12" s="57"/>
      <c r="PYV12" s="57"/>
      <c r="PYW12" s="57"/>
      <c r="PYX12" s="57"/>
      <c r="PYY12" s="57"/>
      <c r="PYZ12" s="57"/>
      <c r="PZA12" s="57"/>
      <c r="PZB12" s="57"/>
      <c r="PZC12" s="57"/>
      <c r="PZD12" s="57"/>
      <c r="PZE12" s="57"/>
      <c r="PZF12" s="57"/>
      <c r="PZG12" s="57"/>
      <c r="PZH12" s="57"/>
      <c r="PZI12" s="57"/>
      <c r="PZJ12" s="57"/>
      <c r="PZK12" s="57"/>
      <c r="PZL12" s="57"/>
      <c r="PZM12" s="57"/>
      <c r="PZN12" s="57"/>
      <c r="PZO12" s="57"/>
      <c r="PZP12" s="57"/>
      <c r="PZQ12" s="57"/>
      <c r="PZR12" s="57"/>
      <c r="PZS12" s="57"/>
      <c r="PZT12" s="57"/>
      <c r="PZU12" s="57"/>
      <c r="PZV12" s="57"/>
      <c r="PZW12" s="57"/>
      <c r="PZX12" s="57"/>
      <c r="PZY12" s="57"/>
      <c r="PZZ12" s="57"/>
      <c r="QAA12" s="57"/>
      <c r="QAB12" s="57"/>
      <c r="QAC12" s="57"/>
      <c r="QAD12" s="57"/>
      <c r="QAE12" s="57"/>
      <c r="QAF12" s="57"/>
      <c r="QAG12" s="57"/>
      <c r="QAH12" s="57"/>
      <c r="QAI12" s="57"/>
      <c r="QAJ12" s="57"/>
      <c r="QAK12" s="57"/>
      <c r="QAL12" s="57"/>
      <c r="QAM12" s="57"/>
      <c r="QAN12" s="57"/>
      <c r="QAO12" s="57"/>
      <c r="QAP12" s="57"/>
      <c r="QAQ12" s="57"/>
      <c r="QAR12" s="57"/>
      <c r="QAS12" s="57"/>
      <c r="QAT12" s="57"/>
      <c r="QAU12" s="57"/>
      <c r="QAV12" s="57"/>
      <c r="QAW12" s="57"/>
      <c r="QAX12" s="57"/>
      <c r="QAY12" s="57"/>
      <c r="QAZ12" s="57"/>
      <c r="QBA12" s="57"/>
      <c r="QBB12" s="57"/>
      <c r="QBC12" s="57"/>
      <c r="QBD12" s="57"/>
      <c r="QBE12" s="57"/>
      <c r="QBF12" s="57"/>
      <c r="QBG12" s="57"/>
      <c r="QBH12" s="57"/>
      <c r="QBI12" s="57"/>
      <c r="QBJ12" s="57"/>
      <c r="QBK12" s="57"/>
      <c r="QBL12" s="57"/>
      <c r="QBM12" s="57"/>
      <c r="QBN12" s="57"/>
      <c r="QBO12" s="57"/>
      <c r="QBP12" s="57"/>
      <c r="QBQ12" s="57"/>
      <c r="QBR12" s="57"/>
      <c r="QBS12" s="57"/>
      <c r="QBT12" s="57"/>
      <c r="QBU12" s="57"/>
      <c r="QBV12" s="57"/>
      <c r="QBW12" s="57"/>
      <c r="QBX12" s="57"/>
      <c r="QBY12" s="57"/>
      <c r="QBZ12" s="57"/>
      <c r="QCA12" s="57"/>
      <c r="QCB12" s="57"/>
      <c r="QCC12" s="57"/>
      <c r="QCD12" s="57"/>
      <c r="QCE12" s="57"/>
      <c r="QCF12" s="57"/>
      <c r="QCG12" s="57"/>
      <c r="QCH12" s="57"/>
      <c r="QCI12" s="57"/>
      <c r="QCJ12" s="57"/>
      <c r="QCK12" s="57"/>
      <c r="QCL12" s="57"/>
      <c r="QCM12" s="57"/>
      <c r="QCN12" s="57"/>
      <c r="QCO12" s="57"/>
      <c r="QCP12" s="57"/>
      <c r="QCQ12" s="57"/>
      <c r="QCR12" s="57"/>
      <c r="QCS12" s="57"/>
      <c r="QCT12" s="57"/>
      <c r="QCU12" s="57"/>
      <c r="QCV12" s="57"/>
      <c r="QCW12" s="57"/>
      <c r="QCX12" s="57"/>
      <c r="QCY12" s="57"/>
      <c r="QCZ12" s="57"/>
      <c r="QDA12" s="57"/>
      <c r="QDB12" s="57"/>
      <c r="QDC12" s="57"/>
      <c r="QDD12" s="57"/>
      <c r="QDE12" s="57"/>
      <c r="QDF12" s="57"/>
      <c r="QDG12" s="57"/>
      <c r="QDH12" s="57"/>
      <c r="QDI12" s="57"/>
      <c r="QDJ12" s="57"/>
      <c r="QDK12" s="57"/>
      <c r="QDL12" s="57"/>
      <c r="QDM12" s="57"/>
      <c r="QDN12" s="57"/>
      <c r="QDO12" s="57"/>
      <c r="QDP12" s="57"/>
      <c r="QDQ12" s="57"/>
      <c r="QDR12" s="57"/>
      <c r="QDS12" s="57"/>
      <c r="QDT12" s="57"/>
      <c r="QDU12" s="57"/>
      <c r="QDV12" s="57"/>
      <c r="QDW12" s="57"/>
      <c r="QDX12" s="57"/>
      <c r="QDY12" s="57"/>
      <c r="QDZ12" s="57"/>
      <c r="QEA12" s="57"/>
      <c r="QEB12" s="57"/>
      <c r="QEC12" s="57"/>
      <c r="QED12" s="57"/>
      <c r="QEE12" s="57"/>
      <c r="QEF12" s="57"/>
      <c r="QEG12" s="57"/>
      <c r="QEH12" s="57"/>
      <c r="QEI12" s="57"/>
      <c r="QEJ12" s="57"/>
      <c r="QEK12" s="57"/>
      <c r="QEL12" s="57"/>
      <c r="QEM12" s="57"/>
      <c r="QEN12" s="57"/>
      <c r="QEO12" s="57"/>
      <c r="QEP12" s="57"/>
      <c r="QEQ12" s="57"/>
      <c r="QER12" s="57"/>
      <c r="QES12" s="57"/>
      <c r="QET12" s="57"/>
      <c r="QEU12" s="57"/>
      <c r="QEV12" s="57"/>
      <c r="QEW12" s="57"/>
      <c r="QEX12" s="57"/>
      <c r="QEY12" s="57"/>
      <c r="QEZ12" s="57"/>
      <c r="QFA12" s="57"/>
      <c r="QFB12" s="57"/>
      <c r="QFC12" s="57"/>
      <c r="QFD12" s="57"/>
      <c r="QFE12" s="57"/>
      <c r="QFF12" s="57"/>
      <c r="QFG12" s="57"/>
      <c r="QFH12" s="57"/>
      <c r="QFI12" s="57"/>
      <c r="QFJ12" s="57"/>
      <c r="QFK12" s="57"/>
      <c r="QFL12" s="57"/>
      <c r="QFM12" s="57"/>
      <c r="QFN12" s="57"/>
      <c r="QFO12" s="57"/>
      <c r="QFP12" s="57"/>
      <c r="QFQ12" s="57"/>
      <c r="QFR12" s="57"/>
      <c r="QFS12" s="57"/>
      <c r="QFT12" s="57"/>
      <c r="QFU12" s="57"/>
      <c r="QFV12" s="57"/>
      <c r="QFW12" s="57"/>
      <c r="QFX12" s="57"/>
      <c r="QFY12" s="57"/>
      <c r="QFZ12" s="57"/>
      <c r="QGA12" s="57"/>
      <c r="QGB12" s="57"/>
      <c r="QGC12" s="57"/>
      <c r="QGD12" s="57"/>
      <c r="QGE12" s="57"/>
      <c r="QGF12" s="57"/>
      <c r="QGG12" s="57"/>
      <c r="QGH12" s="57"/>
      <c r="QGI12" s="57"/>
      <c r="QGJ12" s="57"/>
      <c r="QGK12" s="57"/>
      <c r="QGL12" s="57"/>
      <c r="QGM12" s="57"/>
      <c r="QGN12" s="57"/>
      <c r="QGO12" s="57"/>
      <c r="QGP12" s="57"/>
      <c r="QGQ12" s="57"/>
      <c r="QGR12" s="57"/>
      <c r="QGS12" s="57"/>
      <c r="QGT12" s="57"/>
      <c r="QGU12" s="57"/>
      <c r="QGV12" s="57"/>
      <c r="QGW12" s="57"/>
      <c r="QGX12" s="57"/>
      <c r="QGY12" s="57"/>
      <c r="QGZ12" s="57"/>
      <c r="QHA12" s="57"/>
      <c r="QHB12" s="57"/>
      <c r="QHC12" s="57"/>
      <c r="QHD12" s="57"/>
      <c r="QHE12" s="57"/>
      <c r="QHF12" s="57"/>
      <c r="QHG12" s="57"/>
      <c r="QHH12" s="57"/>
      <c r="QHI12" s="57"/>
      <c r="QHJ12" s="57"/>
      <c r="QHK12" s="57"/>
      <c r="QHL12" s="57"/>
      <c r="QHM12" s="57"/>
      <c r="QHN12" s="57"/>
      <c r="QHO12" s="57"/>
      <c r="QHP12" s="57"/>
      <c r="QHQ12" s="57"/>
      <c r="QHR12" s="57"/>
      <c r="QHS12" s="57"/>
      <c r="QHT12" s="57"/>
      <c r="QHU12" s="57"/>
      <c r="QHV12" s="57"/>
      <c r="QHW12" s="57"/>
      <c r="QHX12" s="57"/>
      <c r="QHY12" s="57"/>
      <c r="QHZ12" s="57"/>
      <c r="QIA12" s="57"/>
      <c r="QIB12" s="57"/>
      <c r="QIC12" s="57"/>
      <c r="QID12" s="57"/>
      <c r="QIE12" s="57"/>
      <c r="QIF12" s="57"/>
      <c r="QIG12" s="57"/>
      <c r="QIH12" s="57"/>
      <c r="QII12" s="57"/>
      <c r="QIJ12" s="57"/>
      <c r="QIK12" s="57"/>
      <c r="QIL12" s="57"/>
      <c r="QIM12" s="57"/>
      <c r="QIN12" s="57"/>
      <c r="QIO12" s="57"/>
      <c r="QIP12" s="57"/>
      <c r="QIQ12" s="57"/>
      <c r="QIR12" s="57"/>
      <c r="QIS12" s="57"/>
      <c r="QIT12" s="57"/>
      <c r="QIU12" s="57"/>
      <c r="QIV12" s="57"/>
      <c r="QIW12" s="57"/>
      <c r="QIX12" s="57"/>
      <c r="QIY12" s="57"/>
      <c r="QIZ12" s="57"/>
      <c r="QJA12" s="57"/>
      <c r="QJB12" s="57"/>
      <c r="QJC12" s="57"/>
      <c r="QJD12" s="57"/>
      <c r="QJE12" s="57"/>
      <c r="QJF12" s="57"/>
      <c r="QJG12" s="57"/>
      <c r="QJH12" s="57"/>
      <c r="QJI12" s="57"/>
      <c r="QJJ12" s="57"/>
      <c r="QJK12" s="57"/>
      <c r="QJL12" s="57"/>
      <c r="QJM12" s="57"/>
      <c r="QJN12" s="57"/>
      <c r="QJO12" s="57"/>
      <c r="QJP12" s="57"/>
      <c r="QJQ12" s="57"/>
      <c r="QJR12" s="57"/>
      <c r="QJS12" s="57"/>
      <c r="QJT12" s="57"/>
      <c r="QJU12" s="57"/>
      <c r="QJV12" s="57"/>
      <c r="QJW12" s="57"/>
      <c r="QJX12" s="57"/>
      <c r="QJY12" s="57"/>
      <c r="QJZ12" s="57"/>
      <c r="QKA12" s="57"/>
      <c r="QKB12" s="57"/>
      <c r="QKC12" s="57"/>
      <c r="QKD12" s="57"/>
      <c r="QKE12" s="57"/>
      <c r="QKF12" s="57"/>
      <c r="QKG12" s="57"/>
      <c r="QKH12" s="57"/>
      <c r="QKI12" s="57"/>
      <c r="QKJ12" s="57"/>
      <c r="QKK12" s="57"/>
      <c r="QKL12" s="57"/>
      <c r="QKM12" s="57"/>
      <c r="QKN12" s="57"/>
      <c r="QKO12" s="57"/>
      <c r="QKP12" s="57"/>
      <c r="QKQ12" s="57"/>
      <c r="QKR12" s="57"/>
      <c r="QKS12" s="57"/>
      <c r="QKT12" s="57"/>
      <c r="QKU12" s="57"/>
      <c r="QKV12" s="57"/>
      <c r="QKW12" s="57"/>
      <c r="QKX12" s="57"/>
      <c r="QKY12" s="57"/>
      <c r="QKZ12" s="57"/>
      <c r="QLA12" s="57"/>
      <c r="QLB12" s="57"/>
      <c r="QLC12" s="57"/>
      <c r="QLD12" s="57"/>
      <c r="QLE12" s="57"/>
      <c r="QLF12" s="57"/>
      <c r="QLG12" s="57"/>
      <c r="QLH12" s="57"/>
      <c r="QLI12" s="57"/>
      <c r="QLJ12" s="57"/>
      <c r="QLK12" s="57"/>
      <c r="QLL12" s="57"/>
      <c r="QLM12" s="57"/>
      <c r="QLN12" s="57"/>
      <c r="QLO12" s="57"/>
      <c r="QLP12" s="57"/>
      <c r="QLQ12" s="57"/>
      <c r="QLR12" s="57"/>
      <c r="QLS12" s="57"/>
      <c r="QLT12" s="57"/>
      <c r="QLU12" s="57"/>
      <c r="QLV12" s="57"/>
      <c r="QLW12" s="57"/>
      <c r="QLX12" s="57"/>
      <c r="QLY12" s="57"/>
      <c r="QLZ12" s="57"/>
      <c r="QMA12" s="57"/>
      <c r="QMB12" s="57"/>
      <c r="QMC12" s="57"/>
      <c r="QMD12" s="57"/>
      <c r="QME12" s="57"/>
      <c r="QMF12" s="57"/>
      <c r="QMG12" s="57"/>
      <c r="QMH12" s="57"/>
      <c r="QMI12" s="57"/>
      <c r="QMJ12" s="57"/>
      <c r="QMK12" s="57"/>
      <c r="QML12" s="57"/>
      <c r="QMM12" s="57"/>
      <c r="QMN12" s="57"/>
      <c r="QMO12" s="57"/>
      <c r="QMP12" s="57"/>
      <c r="QMQ12" s="57"/>
      <c r="QMR12" s="57"/>
      <c r="QMS12" s="57"/>
      <c r="QMT12" s="57"/>
      <c r="QMU12" s="57"/>
      <c r="QMV12" s="57"/>
      <c r="QMW12" s="57"/>
      <c r="QMX12" s="57"/>
      <c r="QMY12" s="57"/>
      <c r="QMZ12" s="57"/>
      <c r="QNA12" s="57"/>
      <c r="QNB12" s="57"/>
      <c r="QNC12" s="57"/>
      <c r="QND12" s="57"/>
      <c r="QNE12" s="57"/>
      <c r="QNF12" s="57"/>
      <c r="QNG12" s="57"/>
      <c r="QNH12" s="57"/>
      <c r="QNI12" s="57"/>
      <c r="QNJ12" s="57"/>
      <c r="QNK12" s="57"/>
      <c r="QNL12" s="57"/>
      <c r="QNM12" s="57"/>
      <c r="QNN12" s="57"/>
      <c r="QNO12" s="57"/>
      <c r="QNP12" s="57"/>
      <c r="QNQ12" s="57"/>
      <c r="QNR12" s="57"/>
      <c r="QNS12" s="57"/>
      <c r="QNT12" s="57"/>
      <c r="QNU12" s="57"/>
      <c r="QNV12" s="57"/>
      <c r="QNW12" s="57"/>
      <c r="QNX12" s="57"/>
      <c r="QNY12" s="57"/>
      <c r="QNZ12" s="57"/>
      <c r="QOA12" s="57"/>
      <c r="QOB12" s="57"/>
      <c r="QOC12" s="57"/>
      <c r="QOD12" s="57"/>
      <c r="QOE12" s="57"/>
      <c r="QOF12" s="57"/>
      <c r="QOG12" s="57"/>
      <c r="QOH12" s="57"/>
      <c r="QOI12" s="57"/>
      <c r="QOJ12" s="57"/>
      <c r="QOK12" s="57"/>
      <c r="QOL12" s="57"/>
      <c r="QOM12" s="57"/>
      <c r="QON12" s="57"/>
      <c r="QOO12" s="57"/>
      <c r="QOP12" s="57"/>
      <c r="QOQ12" s="57"/>
      <c r="QOR12" s="57"/>
      <c r="QOS12" s="57"/>
      <c r="QOT12" s="57"/>
      <c r="QOU12" s="57"/>
      <c r="QOV12" s="57"/>
      <c r="QOW12" s="57"/>
      <c r="QOX12" s="57"/>
      <c r="QOY12" s="57"/>
      <c r="QOZ12" s="57"/>
      <c r="QPA12" s="57"/>
      <c r="QPB12" s="57"/>
      <c r="QPC12" s="57"/>
      <c r="QPD12" s="57"/>
      <c r="QPE12" s="57"/>
      <c r="QPF12" s="57"/>
      <c r="QPG12" s="57"/>
      <c r="QPH12" s="57"/>
      <c r="QPI12" s="57"/>
      <c r="QPJ12" s="57"/>
      <c r="QPK12" s="57"/>
      <c r="QPL12" s="57"/>
      <c r="QPM12" s="57"/>
      <c r="QPN12" s="57"/>
      <c r="QPO12" s="57"/>
      <c r="QPP12" s="57"/>
      <c r="QPQ12" s="57"/>
      <c r="QPR12" s="57"/>
      <c r="QPS12" s="57"/>
      <c r="QPT12" s="57"/>
      <c r="QPU12" s="57"/>
      <c r="QPV12" s="57"/>
      <c r="QPW12" s="57"/>
      <c r="QPX12" s="57"/>
      <c r="QPY12" s="57"/>
      <c r="QPZ12" s="57"/>
      <c r="QQA12" s="57"/>
      <c r="QQB12" s="57"/>
      <c r="QQC12" s="57"/>
      <c r="QQD12" s="57"/>
      <c r="QQE12" s="57"/>
      <c r="QQF12" s="57"/>
      <c r="QQG12" s="57"/>
      <c r="QQH12" s="57"/>
      <c r="QQI12" s="57"/>
      <c r="QQJ12" s="57"/>
      <c r="QQK12" s="57"/>
      <c r="QQL12" s="57"/>
      <c r="QQM12" s="57"/>
      <c r="QQN12" s="57"/>
      <c r="QQO12" s="57"/>
      <c r="QQP12" s="57"/>
      <c r="QQQ12" s="57"/>
      <c r="QQR12" s="57"/>
      <c r="QQS12" s="57"/>
      <c r="QQT12" s="57"/>
      <c r="QQU12" s="57"/>
      <c r="QQV12" s="57"/>
      <c r="QQW12" s="57"/>
      <c r="QQX12" s="57"/>
      <c r="QQY12" s="57"/>
      <c r="QQZ12" s="57"/>
      <c r="QRA12" s="57"/>
      <c r="QRB12" s="57"/>
      <c r="QRC12" s="57"/>
      <c r="QRD12" s="57"/>
      <c r="QRE12" s="57"/>
      <c r="QRF12" s="57"/>
      <c r="QRG12" s="57"/>
      <c r="QRH12" s="57"/>
      <c r="QRI12" s="57"/>
      <c r="QRJ12" s="57"/>
      <c r="QRK12" s="57"/>
      <c r="QRL12" s="57"/>
      <c r="QRM12" s="57"/>
      <c r="QRN12" s="57"/>
      <c r="QRO12" s="57"/>
      <c r="QRP12" s="57"/>
      <c r="QRQ12" s="57"/>
      <c r="QRR12" s="57"/>
      <c r="QRS12" s="57"/>
      <c r="QRT12" s="57"/>
      <c r="QRU12" s="57"/>
      <c r="QRV12" s="57"/>
      <c r="QRW12" s="57"/>
      <c r="QRX12" s="57"/>
      <c r="QRY12" s="57"/>
      <c r="QRZ12" s="57"/>
      <c r="QSA12" s="57"/>
      <c r="QSB12" s="57"/>
      <c r="QSC12" s="57"/>
      <c r="QSD12" s="57"/>
      <c r="QSE12" s="57"/>
      <c r="QSF12" s="57"/>
      <c r="QSG12" s="57"/>
      <c r="QSH12" s="57"/>
      <c r="QSI12" s="57"/>
      <c r="QSJ12" s="57"/>
      <c r="QSK12" s="57"/>
      <c r="QSL12" s="57"/>
      <c r="QSM12" s="57"/>
      <c r="QSN12" s="57"/>
      <c r="QSO12" s="57"/>
      <c r="QSP12" s="57"/>
      <c r="QSQ12" s="57"/>
      <c r="QSR12" s="57"/>
      <c r="QSS12" s="57"/>
      <c r="QST12" s="57"/>
      <c r="QSU12" s="57"/>
      <c r="QSV12" s="57"/>
      <c r="QSW12" s="57"/>
      <c r="QSX12" s="57"/>
      <c r="QSY12" s="57"/>
      <c r="QSZ12" s="57"/>
      <c r="QTA12" s="57"/>
      <c r="QTB12" s="57"/>
      <c r="QTC12" s="57"/>
      <c r="QTD12" s="57"/>
      <c r="QTE12" s="57"/>
      <c r="QTF12" s="57"/>
      <c r="QTG12" s="57"/>
      <c r="QTH12" s="57"/>
      <c r="QTI12" s="57"/>
      <c r="QTJ12" s="57"/>
      <c r="QTK12" s="57"/>
      <c r="QTL12" s="57"/>
      <c r="QTM12" s="57"/>
      <c r="QTN12" s="57"/>
      <c r="QTO12" s="57"/>
      <c r="QTP12" s="57"/>
      <c r="QTQ12" s="57"/>
      <c r="QTR12" s="57"/>
      <c r="QTS12" s="57"/>
      <c r="QTT12" s="57"/>
      <c r="QTU12" s="57"/>
      <c r="QTV12" s="57"/>
      <c r="QTW12" s="57"/>
      <c r="QTX12" s="57"/>
      <c r="QTY12" s="57"/>
      <c r="QTZ12" s="57"/>
      <c r="QUA12" s="57"/>
      <c r="QUB12" s="57"/>
      <c r="QUC12" s="57"/>
      <c r="QUD12" s="57"/>
      <c r="QUE12" s="57"/>
      <c r="QUF12" s="57"/>
      <c r="QUG12" s="57"/>
      <c r="QUH12" s="57"/>
      <c r="QUI12" s="57"/>
      <c r="QUJ12" s="57"/>
      <c r="QUK12" s="57"/>
      <c r="QUL12" s="57"/>
      <c r="QUM12" s="57"/>
      <c r="QUN12" s="57"/>
      <c r="QUO12" s="57"/>
      <c r="QUP12" s="57"/>
      <c r="QUQ12" s="57"/>
      <c r="QUR12" s="57"/>
      <c r="QUS12" s="57"/>
      <c r="QUT12" s="57"/>
      <c r="QUU12" s="57"/>
      <c r="QUV12" s="57"/>
      <c r="QUW12" s="57"/>
      <c r="QUX12" s="57"/>
      <c r="QUY12" s="57"/>
      <c r="QUZ12" s="57"/>
      <c r="QVA12" s="57"/>
      <c r="QVB12" s="57"/>
      <c r="QVC12" s="57"/>
      <c r="QVD12" s="57"/>
      <c r="QVE12" s="57"/>
      <c r="QVF12" s="57"/>
      <c r="QVG12" s="57"/>
      <c r="QVH12" s="57"/>
      <c r="QVI12" s="57"/>
      <c r="QVJ12" s="57"/>
      <c r="QVK12" s="57"/>
      <c r="QVL12" s="57"/>
      <c r="QVM12" s="57"/>
      <c r="QVN12" s="57"/>
      <c r="QVO12" s="57"/>
      <c r="QVP12" s="57"/>
      <c r="QVQ12" s="57"/>
      <c r="QVR12" s="57"/>
      <c r="QVS12" s="57"/>
      <c r="QVT12" s="57"/>
      <c r="QVU12" s="57"/>
      <c r="QVV12" s="57"/>
      <c r="QVW12" s="57"/>
      <c r="QVX12" s="57"/>
      <c r="QVY12" s="57"/>
      <c r="QVZ12" s="57"/>
      <c r="QWA12" s="57"/>
      <c r="QWB12" s="57"/>
      <c r="QWC12" s="57"/>
      <c r="QWD12" s="57"/>
      <c r="QWE12" s="57"/>
      <c r="QWF12" s="57"/>
      <c r="QWG12" s="57"/>
      <c r="QWH12" s="57"/>
      <c r="QWI12" s="57"/>
      <c r="QWJ12" s="57"/>
      <c r="QWK12" s="57"/>
      <c r="QWL12" s="57"/>
      <c r="QWM12" s="57"/>
      <c r="QWN12" s="57"/>
      <c r="QWO12" s="57"/>
      <c r="QWP12" s="57"/>
      <c r="QWQ12" s="57"/>
      <c r="QWR12" s="57"/>
      <c r="QWS12" s="57"/>
      <c r="QWT12" s="57"/>
      <c r="QWU12" s="57"/>
      <c r="QWV12" s="57"/>
      <c r="QWW12" s="57"/>
      <c r="QWX12" s="57"/>
      <c r="QWY12" s="57"/>
      <c r="QWZ12" s="57"/>
      <c r="QXA12" s="57"/>
      <c r="QXB12" s="57"/>
      <c r="QXC12" s="57"/>
      <c r="QXD12" s="57"/>
      <c r="QXE12" s="57"/>
      <c r="QXF12" s="57"/>
      <c r="QXG12" s="57"/>
      <c r="QXH12" s="57"/>
      <c r="QXI12" s="57"/>
      <c r="QXJ12" s="57"/>
      <c r="QXK12" s="57"/>
      <c r="QXL12" s="57"/>
      <c r="QXM12" s="57"/>
      <c r="QXN12" s="57"/>
      <c r="QXO12" s="57"/>
      <c r="QXP12" s="57"/>
      <c r="QXQ12" s="57"/>
      <c r="QXR12" s="57"/>
      <c r="QXS12" s="57"/>
      <c r="QXT12" s="57"/>
      <c r="QXU12" s="57"/>
      <c r="QXV12" s="57"/>
      <c r="QXW12" s="57"/>
      <c r="QXX12" s="57"/>
      <c r="QXY12" s="57"/>
      <c r="QXZ12" s="57"/>
      <c r="QYA12" s="57"/>
      <c r="QYB12" s="57"/>
      <c r="QYC12" s="57"/>
      <c r="QYD12" s="57"/>
      <c r="QYE12" s="57"/>
      <c r="QYF12" s="57"/>
      <c r="QYG12" s="57"/>
      <c r="QYH12" s="57"/>
      <c r="QYI12" s="57"/>
      <c r="QYJ12" s="57"/>
      <c r="QYK12" s="57"/>
      <c r="QYL12" s="57"/>
      <c r="QYM12" s="57"/>
      <c r="QYN12" s="57"/>
      <c r="QYO12" s="57"/>
      <c r="QYP12" s="57"/>
      <c r="QYQ12" s="57"/>
      <c r="QYR12" s="57"/>
      <c r="QYS12" s="57"/>
      <c r="QYT12" s="57"/>
      <c r="QYU12" s="57"/>
      <c r="QYV12" s="57"/>
      <c r="QYW12" s="57"/>
      <c r="QYX12" s="57"/>
      <c r="QYY12" s="57"/>
      <c r="QYZ12" s="57"/>
      <c r="QZA12" s="57"/>
      <c r="QZB12" s="57"/>
      <c r="QZC12" s="57"/>
      <c r="QZD12" s="57"/>
      <c r="QZE12" s="57"/>
      <c r="QZF12" s="57"/>
      <c r="QZG12" s="57"/>
      <c r="QZH12" s="57"/>
      <c r="QZI12" s="57"/>
      <c r="QZJ12" s="57"/>
      <c r="QZK12" s="57"/>
      <c r="QZL12" s="57"/>
      <c r="QZM12" s="57"/>
      <c r="QZN12" s="57"/>
      <c r="QZO12" s="57"/>
      <c r="QZP12" s="57"/>
      <c r="QZQ12" s="57"/>
      <c r="QZR12" s="57"/>
      <c r="QZS12" s="57"/>
      <c r="QZT12" s="57"/>
      <c r="QZU12" s="57"/>
      <c r="QZV12" s="57"/>
      <c r="QZW12" s="57"/>
      <c r="QZX12" s="57"/>
      <c r="QZY12" s="57"/>
      <c r="QZZ12" s="57"/>
      <c r="RAA12" s="57"/>
      <c r="RAB12" s="57"/>
      <c r="RAC12" s="57"/>
      <c r="RAD12" s="57"/>
      <c r="RAE12" s="57"/>
      <c r="RAF12" s="57"/>
      <c r="RAG12" s="57"/>
      <c r="RAH12" s="57"/>
      <c r="RAI12" s="57"/>
      <c r="RAJ12" s="57"/>
      <c r="RAK12" s="57"/>
      <c r="RAL12" s="57"/>
      <c r="RAM12" s="57"/>
      <c r="RAN12" s="57"/>
      <c r="RAO12" s="57"/>
      <c r="RAP12" s="57"/>
      <c r="RAQ12" s="57"/>
      <c r="RAR12" s="57"/>
      <c r="RAS12" s="57"/>
      <c r="RAT12" s="57"/>
      <c r="RAU12" s="57"/>
      <c r="RAV12" s="57"/>
      <c r="RAW12" s="57"/>
      <c r="RAX12" s="57"/>
      <c r="RAY12" s="57"/>
      <c r="RAZ12" s="57"/>
      <c r="RBA12" s="57"/>
      <c r="RBB12" s="57"/>
      <c r="RBC12" s="57"/>
      <c r="RBD12" s="57"/>
      <c r="RBE12" s="57"/>
      <c r="RBF12" s="57"/>
      <c r="RBG12" s="57"/>
      <c r="RBH12" s="57"/>
      <c r="RBI12" s="57"/>
      <c r="RBJ12" s="57"/>
      <c r="RBK12" s="57"/>
      <c r="RBL12" s="57"/>
      <c r="RBM12" s="57"/>
      <c r="RBN12" s="57"/>
      <c r="RBO12" s="57"/>
      <c r="RBP12" s="57"/>
      <c r="RBQ12" s="57"/>
      <c r="RBR12" s="57"/>
      <c r="RBS12" s="57"/>
      <c r="RBT12" s="57"/>
      <c r="RBU12" s="57"/>
      <c r="RBV12" s="57"/>
      <c r="RBW12" s="57"/>
      <c r="RBX12" s="57"/>
      <c r="RBY12" s="57"/>
      <c r="RBZ12" s="57"/>
      <c r="RCA12" s="57"/>
      <c r="RCB12" s="57"/>
      <c r="RCC12" s="57"/>
      <c r="RCD12" s="57"/>
      <c r="RCE12" s="57"/>
      <c r="RCF12" s="57"/>
      <c r="RCG12" s="57"/>
      <c r="RCH12" s="57"/>
      <c r="RCI12" s="57"/>
      <c r="RCJ12" s="57"/>
      <c r="RCK12" s="57"/>
      <c r="RCL12" s="57"/>
      <c r="RCM12" s="57"/>
      <c r="RCN12" s="57"/>
      <c r="RCO12" s="57"/>
      <c r="RCP12" s="57"/>
      <c r="RCQ12" s="57"/>
      <c r="RCR12" s="57"/>
      <c r="RCS12" s="57"/>
      <c r="RCT12" s="57"/>
      <c r="RCU12" s="57"/>
      <c r="RCV12" s="57"/>
      <c r="RCW12" s="57"/>
      <c r="RCX12" s="57"/>
      <c r="RCY12" s="57"/>
      <c r="RCZ12" s="57"/>
      <c r="RDA12" s="57"/>
      <c r="RDB12" s="57"/>
      <c r="RDC12" s="57"/>
      <c r="RDD12" s="57"/>
      <c r="RDE12" s="57"/>
      <c r="RDF12" s="57"/>
      <c r="RDG12" s="57"/>
      <c r="RDH12" s="57"/>
      <c r="RDI12" s="57"/>
      <c r="RDJ12" s="57"/>
      <c r="RDK12" s="57"/>
      <c r="RDL12" s="57"/>
      <c r="RDM12" s="57"/>
      <c r="RDN12" s="57"/>
      <c r="RDO12" s="57"/>
      <c r="RDP12" s="57"/>
      <c r="RDQ12" s="57"/>
      <c r="RDR12" s="57"/>
      <c r="RDS12" s="57"/>
      <c r="RDT12" s="57"/>
      <c r="RDU12" s="57"/>
      <c r="RDV12" s="57"/>
      <c r="RDW12" s="57"/>
      <c r="RDX12" s="57"/>
      <c r="RDY12" s="57"/>
      <c r="RDZ12" s="57"/>
      <c r="REA12" s="57"/>
      <c r="REB12" s="57"/>
      <c r="REC12" s="57"/>
      <c r="RED12" s="57"/>
      <c r="REE12" s="57"/>
      <c r="REF12" s="57"/>
      <c r="REG12" s="57"/>
      <c r="REH12" s="57"/>
      <c r="REI12" s="57"/>
      <c r="REJ12" s="57"/>
      <c r="REK12" s="57"/>
      <c r="REL12" s="57"/>
      <c r="REM12" s="57"/>
      <c r="REN12" s="57"/>
      <c r="REO12" s="57"/>
      <c r="REP12" s="57"/>
      <c r="REQ12" s="57"/>
      <c r="RER12" s="57"/>
      <c r="RES12" s="57"/>
      <c r="RET12" s="57"/>
      <c r="REU12" s="57"/>
      <c r="REV12" s="57"/>
      <c r="REW12" s="57"/>
      <c r="REX12" s="57"/>
      <c r="REY12" s="57"/>
      <c r="REZ12" s="57"/>
      <c r="RFA12" s="57"/>
      <c r="RFB12" s="57"/>
      <c r="RFC12" s="57"/>
      <c r="RFD12" s="57"/>
      <c r="RFE12" s="57"/>
      <c r="RFF12" s="57"/>
      <c r="RFG12" s="57"/>
      <c r="RFH12" s="57"/>
      <c r="RFI12" s="57"/>
      <c r="RFJ12" s="57"/>
      <c r="RFK12" s="57"/>
      <c r="RFL12" s="57"/>
      <c r="RFM12" s="57"/>
      <c r="RFN12" s="57"/>
      <c r="RFO12" s="57"/>
      <c r="RFP12" s="57"/>
      <c r="RFQ12" s="57"/>
      <c r="RFR12" s="57"/>
      <c r="RFS12" s="57"/>
      <c r="RFT12" s="57"/>
      <c r="RFU12" s="57"/>
      <c r="RFV12" s="57"/>
      <c r="RFW12" s="57"/>
      <c r="RFX12" s="57"/>
      <c r="RFY12" s="57"/>
      <c r="RFZ12" s="57"/>
      <c r="RGA12" s="57"/>
      <c r="RGB12" s="57"/>
      <c r="RGC12" s="57"/>
      <c r="RGD12" s="57"/>
      <c r="RGE12" s="57"/>
      <c r="RGF12" s="57"/>
      <c r="RGG12" s="57"/>
      <c r="RGH12" s="57"/>
      <c r="RGI12" s="57"/>
      <c r="RGJ12" s="57"/>
      <c r="RGK12" s="57"/>
      <c r="RGL12" s="57"/>
      <c r="RGM12" s="57"/>
      <c r="RGN12" s="57"/>
      <c r="RGO12" s="57"/>
      <c r="RGP12" s="57"/>
      <c r="RGQ12" s="57"/>
      <c r="RGR12" s="57"/>
      <c r="RGS12" s="57"/>
      <c r="RGT12" s="57"/>
      <c r="RGU12" s="57"/>
      <c r="RGV12" s="57"/>
      <c r="RGW12" s="57"/>
      <c r="RGX12" s="57"/>
      <c r="RGY12" s="57"/>
      <c r="RGZ12" s="57"/>
      <c r="RHA12" s="57"/>
      <c r="RHB12" s="57"/>
      <c r="RHC12" s="57"/>
      <c r="RHD12" s="57"/>
      <c r="RHE12" s="57"/>
      <c r="RHF12" s="57"/>
      <c r="RHG12" s="57"/>
      <c r="RHH12" s="57"/>
      <c r="RHI12" s="57"/>
      <c r="RHJ12" s="57"/>
      <c r="RHK12" s="57"/>
      <c r="RHL12" s="57"/>
      <c r="RHM12" s="57"/>
      <c r="RHN12" s="57"/>
      <c r="RHO12" s="57"/>
      <c r="RHP12" s="57"/>
      <c r="RHQ12" s="57"/>
      <c r="RHR12" s="57"/>
      <c r="RHS12" s="57"/>
      <c r="RHT12" s="57"/>
      <c r="RHU12" s="57"/>
      <c r="RHV12" s="57"/>
      <c r="RHW12" s="57"/>
      <c r="RHX12" s="57"/>
      <c r="RHY12" s="57"/>
      <c r="RHZ12" s="57"/>
      <c r="RIA12" s="57"/>
      <c r="RIB12" s="57"/>
      <c r="RIC12" s="57"/>
      <c r="RID12" s="57"/>
      <c r="RIE12" s="57"/>
      <c r="RIF12" s="57"/>
      <c r="RIG12" s="57"/>
      <c r="RIH12" s="57"/>
      <c r="RII12" s="57"/>
      <c r="RIJ12" s="57"/>
      <c r="RIK12" s="57"/>
      <c r="RIL12" s="57"/>
      <c r="RIM12" s="57"/>
      <c r="RIN12" s="57"/>
      <c r="RIO12" s="57"/>
      <c r="RIP12" s="57"/>
      <c r="RIQ12" s="57"/>
      <c r="RIR12" s="57"/>
      <c r="RIS12" s="57"/>
      <c r="RIT12" s="57"/>
      <c r="RIU12" s="57"/>
      <c r="RIV12" s="57"/>
      <c r="RIW12" s="57"/>
      <c r="RIX12" s="57"/>
      <c r="RIY12" s="57"/>
      <c r="RIZ12" s="57"/>
      <c r="RJA12" s="57"/>
      <c r="RJB12" s="57"/>
      <c r="RJC12" s="57"/>
      <c r="RJD12" s="57"/>
      <c r="RJE12" s="57"/>
      <c r="RJF12" s="57"/>
      <c r="RJG12" s="57"/>
      <c r="RJH12" s="57"/>
      <c r="RJI12" s="57"/>
      <c r="RJJ12" s="57"/>
      <c r="RJK12" s="57"/>
      <c r="RJL12" s="57"/>
      <c r="RJM12" s="57"/>
      <c r="RJN12" s="57"/>
      <c r="RJO12" s="57"/>
      <c r="RJP12" s="57"/>
      <c r="RJQ12" s="57"/>
      <c r="RJR12" s="57"/>
      <c r="RJS12" s="57"/>
      <c r="RJT12" s="57"/>
      <c r="RJU12" s="57"/>
      <c r="RJV12" s="57"/>
      <c r="RJW12" s="57"/>
      <c r="RJX12" s="57"/>
      <c r="RJY12" s="57"/>
      <c r="RJZ12" s="57"/>
      <c r="RKA12" s="57"/>
      <c r="RKB12" s="57"/>
      <c r="RKC12" s="57"/>
      <c r="RKD12" s="57"/>
      <c r="RKE12" s="57"/>
      <c r="RKF12" s="57"/>
      <c r="RKG12" s="57"/>
      <c r="RKH12" s="57"/>
      <c r="RKI12" s="57"/>
      <c r="RKJ12" s="57"/>
      <c r="RKK12" s="57"/>
      <c r="RKL12" s="57"/>
      <c r="RKM12" s="57"/>
      <c r="RKN12" s="57"/>
      <c r="RKO12" s="57"/>
      <c r="RKP12" s="57"/>
      <c r="RKQ12" s="57"/>
      <c r="RKR12" s="57"/>
      <c r="RKS12" s="57"/>
      <c r="RKT12" s="57"/>
      <c r="RKU12" s="57"/>
      <c r="RKV12" s="57"/>
      <c r="RKW12" s="57"/>
      <c r="RKX12" s="57"/>
      <c r="RKY12" s="57"/>
      <c r="RKZ12" s="57"/>
      <c r="RLA12" s="57"/>
      <c r="RLB12" s="57"/>
      <c r="RLC12" s="57"/>
      <c r="RLD12" s="57"/>
      <c r="RLE12" s="57"/>
      <c r="RLF12" s="57"/>
      <c r="RLG12" s="57"/>
      <c r="RLH12" s="57"/>
      <c r="RLI12" s="57"/>
      <c r="RLJ12" s="57"/>
      <c r="RLK12" s="57"/>
      <c r="RLL12" s="57"/>
      <c r="RLM12" s="57"/>
      <c r="RLN12" s="57"/>
      <c r="RLO12" s="57"/>
      <c r="RLP12" s="57"/>
      <c r="RLQ12" s="57"/>
      <c r="RLR12" s="57"/>
      <c r="RLS12" s="57"/>
      <c r="RLT12" s="57"/>
      <c r="RLU12" s="57"/>
      <c r="RLV12" s="57"/>
      <c r="RLW12" s="57"/>
      <c r="RLX12" s="57"/>
      <c r="RLY12" s="57"/>
      <c r="RLZ12" s="57"/>
      <c r="RMA12" s="57"/>
      <c r="RMB12" s="57"/>
      <c r="RMC12" s="57"/>
      <c r="RMD12" s="57"/>
      <c r="RME12" s="57"/>
      <c r="RMF12" s="57"/>
      <c r="RMG12" s="57"/>
      <c r="RMH12" s="57"/>
      <c r="RMI12" s="57"/>
      <c r="RMJ12" s="57"/>
      <c r="RMK12" s="57"/>
      <c r="RML12" s="57"/>
      <c r="RMM12" s="57"/>
      <c r="RMN12" s="57"/>
      <c r="RMO12" s="57"/>
      <c r="RMP12" s="57"/>
      <c r="RMQ12" s="57"/>
      <c r="RMR12" s="57"/>
      <c r="RMS12" s="57"/>
      <c r="RMT12" s="57"/>
      <c r="RMU12" s="57"/>
      <c r="RMV12" s="57"/>
      <c r="RMW12" s="57"/>
      <c r="RMX12" s="57"/>
      <c r="RMY12" s="57"/>
      <c r="RMZ12" s="57"/>
      <c r="RNA12" s="57"/>
      <c r="RNB12" s="57"/>
      <c r="RNC12" s="57"/>
      <c r="RND12" s="57"/>
      <c r="RNE12" s="57"/>
      <c r="RNF12" s="57"/>
      <c r="RNG12" s="57"/>
      <c r="RNH12" s="57"/>
      <c r="RNI12" s="57"/>
      <c r="RNJ12" s="57"/>
      <c r="RNK12" s="57"/>
      <c r="RNL12" s="57"/>
      <c r="RNM12" s="57"/>
      <c r="RNN12" s="57"/>
      <c r="RNO12" s="57"/>
      <c r="RNP12" s="57"/>
      <c r="RNQ12" s="57"/>
      <c r="RNR12" s="57"/>
      <c r="RNS12" s="57"/>
      <c r="RNT12" s="57"/>
      <c r="RNU12" s="57"/>
      <c r="RNV12" s="57"/>
      <c r="RNW12" s="57"/>
      <c r="RNX12" s="57"/>
      <c r="RNY12" s="57"/>
      <c r="RNZ12" s="57"/>
      <c r="ROA12" s="57"/>
      <c r="ROB12" s="57"/>
      <c r="ROC12" s="57"/>
      <c r="ROD12" s="57"/>
      <c r="ROE12" s="57"/>
      <c r="ROF12" s="57"/>
      <c r="ROG12" s="57"/>
      <c r="ROH12" s="57"/>
      <c r="ROI12" s="57"/>
      <c r="ROJ12" s="57"/>
      <c r="ROK12" s="57"/>
      <c r="ROL12" s="57"/>
      <c r="ROM12" s="57"/>
      <c r="RON12" s="57"/>
      <c r="ROO12" s="57"/>
      <c r="ROP12" s="57"/>
      <c r="ROQ12" s="57"/>
      <c r="ROR12" s="57"/>
      <c r="ROS12" s="57"/>
      <c r="ROT12" s="57"/>
      <c r="ROU12" s="57"/>
      <c r="ROV12" s="57"/>
      <c r="ROW12" s="57"/>
      <c r="ROX12" s="57"/>
      <c r="ROY12" s="57"/>
      <c r="ROZ12" s="57"/>
      <c r="RPA12" s="57"/>
      <c r="RPB12" s="57"/>
      <c r="RPC12" s="57"/>
      <c r="RPD12" s="57"/>
      <c r="RPE12" s="57"/>
      <c r="RPF12" s="57"/>
      <c r="RPG12" s="57"/>
      <c r="RPH12" s="57"/>
      <c r="RPI12" s="57"/>
      <c r="RPJ12" s="57"/>
      <c r="RPK12" s="57"/>
      <c r="RPL12" s="57"/>
      <c r="RPM12" s="57"/>
      <c r="RPN12" s="57"/>
      <c r="RPO12" s="57"/>
      <c r="RPP12" s="57"/>
      <c r="RPQ12" s="57"/>
      <c r="RPR12" s="57"/>
      <c r="RPS12" s="57"/>
      <c r="RPT12" s="57"/>
      <c r="RPU12" s="57"/>
      <c r="RPV12" s="57"/>
      <c r="RPW12" s="57"/>
      <c r="RPX12" s="57"/>
      <c r="RPY12" s="57"/>
      <c r="RPZ12" s="57"/>
      <c r="RQA12" s="57"/>
      <c r="RQB12" s="57"/>
      <c r="RQC12" s="57"/>
      <c r="RQD12" s="57"/>
      <c r="RQE12" s="57"/>
      <c r="RQF12" s="57"/>
      <c r="RQG12" s="57"/>
      <c r="RQH12" s="57"/>
      <c r="RQI12" s="57"/>
      <c r="RQJ12" s="57"/>
      <c r="RQK12" s="57"/>
      <c r="RQL12" s="57"/>
      <c r="RQM12" s="57"/>
      <c r="RQN12" s="57"/>
      <c r="RQO12" s="57"/>
      <c r="RQP12" s="57"/>
      <c r="RQQ12" s="57"/>
      <c r="RQR12" s="57"/>
      <c r="RQS12" s="57"/>
      <c r="RQT12" s="57"/>
      <c r="RQU12" s="57"/>
      <c r="RQV12" s="57"/>
      <c r="RQW12" s="57"/>
      <c r="RQX12" s="57"/>
      <c r="RQY12" s="57"/>
      <c r="RQZ12" s="57"/>
      <c r="RRA12" s="57"/>
      <c r="RRB12" s="57"/>
      <c r="RRC12" s="57"/>
      <c r="RRD12" s="57"/>
      <c r="RRE12" s="57"/>
      <c r="RRF12" s="57"/>
      <c r="RRG12" s="57"/>
      <c r="RRH12" s="57"/>
      <c r="RRI12" s="57"/>
      <c r="RRJ12" s="57"/>
      <c r="RRK12" s="57"/>
      <c r="RRL12" s="57"/>
      <c r="RRM12" s="57"/>
      <c r="RRN12" s="57"/>
      <c r="RRO12" s="57"/>
      <c r="RRP12" s="57"/>
      <c r="RRQ12" s="57"/>
      <c r="RRR12" s="57"/>
      <c r="RRS12" s="57"/>
      <c r="RRT12" s="57"/>
      <c r="RRU12" s="57"/>
      <c r="RRV12" s="57"/>
      <c r="RRW12" s="57"/>
      <c r="RRX12" s="57"/>
      <c r="RRY12" s="57"/>
      <c r="RRZ12" s="57"/>
      <c r="RSA12" s="57"/>
      <c r="RSB12" s="57"/>
      <c r="RSC12" s="57"/>
      <c r="RSD12" s="57"/>
      <c r="RSE12" s="57"/>
      <c r="RSF12" s="57"/>
      <c r="RSG12" s="57"/>
      <c r="RSH12" s="57"/>
      <c r="RSI12" s="57"/>
      <c r="RSJ12" s="57"/>
      <c r="RSK12" s="57"/>
      <c r="RSL12" s="57"/>
      <c r="RSM12" s="57"/>
      <c r="RSN12" s="57"/>
      <c r="RSO12" s="57"/>
      <c r="RSP12" s="57"/>
      <c r="RSQ12" s="57"/>
      <c r="RSR12" s="57"/>
      <c r="RSS12" s="57"/>
      <c r="RST12" s="57"/>
      <c r="RSU12" s="57"/>
      <c r="RSV12" s="57"/>
      <c r="RSW12" s="57"/>
      <c r="RSX12" s="57"/>
      <c r="RSY12" s="57"/>
      <c r="RSZ12" s="57"/>
      <c r="RTA12" s="57"/>
      <c r="RTB12" s="57"/>
      <c r="RTC12" s="57"/>
      <c r="RTD12" s="57"/>
      <c r="RTE12" s="57"/>
      <c r="RTF12" s="57"/>
      <c r="RTG12" s="57"/>
      <c r="RTH12" s="57"/>
      <c r="RTI12" s="57"/>
      <c r="RTJ12" s="57"/>
      <c r="RTK12" s="57"/>
      <c r="RTL12" s="57"/>
      <c r="RTM12" s="57"/>
      <c r="RTN12" s="57"/>
      <c r="RTO12" s="57"/>
      <c r="RTP12" s="57"/>
      <c r="RTQ12" s="57"/>
      <c r="RTR12" s="57"/>
      <c r="RTS12" s="57"/>
      <c r="RTT12" s="57"/>
      <c r="RTU12" s="57"/>
      <c r="RTV12" s="57"/>
      <c r="RTW12" s="57"/>
      <c r="RTX12" s="57"/>
      <c r="RTY12" s="57"/>
      <c r="RTZ12" s="57"/>
      <c r="RUA12" s="57"/>
      <c r="RUB12" s="57"/>
      <c r="RUC12" s="57"/>
      <c r="RUD12" s="57"/>
      <c r="RUE12" s="57"/>
      <c r="RUF12" s="57"/>
      <c r="RUG12" s="57"/>
      <c r="RUH12" s="57"/>
      <c r="RUI12" s="57"/>
      <c r="RUJ12" s="57"/>
      <c r="RUK12" s="57"/>
      <c r="RUL12" s="57"/>
      <c r="RUM12" s="57"/>
      <c r="RUN12" s="57"/>
      <c r="RUO12" s="57"/>
      <c r="RUP12" s="57"/>
      <c r="RUQ12" s="57"/>
      <c r="RUR12" s="57"/>
      <c r="RUS12" s="57"/>
      <c r="RUT12" s="57"/>
      <c r="RUU12" s="57"/>
      <c r="RUV12" s="57"/>
      <c r="RUW12" s="57"/>
      <c r="RUX12" s="57"/>
      <c r="RUY12" s="57"/>
      <c r="RUZ12" s="57"/>
      <c r="RVA12" s="57"/>
      <c r="RVB12" s="57"/>
      <c r="RVC12" s="57"/>
      <c r="RVD12" s="57"/>
      <c r="RVE12" s="57"/>
      <c r="RVF12" s="57"/>
      <c r="RVG12" s="57"/>
      <c r="RVH12" s="57"/>
      <c r="RVI12" s="57"/>
      <c r="RVJ12" s="57"/>
      <c r="RVK12" s="57"/>
      <c r="RVL12" s="57"/>
      <c r="RVM12" s="57"/>
      <c r="RVN12" s="57"/>
      <c r="RVO12" s="57"/>
      <c r="RVP12" s="57"/>
      <c r="RVQ12" s="57"/>
      <c r="RVR12" s="57"/>
      <c r="RVS12" s="57"/>
      <c r="RVT12" s="57"/>
      <c r="RVU12" s="57"/>
      <c r="RVV12" s="57"/>
      <c r="RVW12" s="57"/>
      <c r="RVX12" s="57"/>
      <c r="RVY12" s="57"/>
      <c r="RVZ12" s="57"/>
      <c r="RWA12" s="57"/>
      <c r="RWB12" s="57"/>
      <c r="RWC12" s="57"/>
      <c r="RWD12" s="57"/>
      <c r="RWE12" s="57"/>
      <c r="RWF12" s="57"/>
      <c r="RWG12" s="57"/>
      <c r="RWH12" s="57"/>
      <c r="RWI12" s="57"/>
      <c r="RWJ12" s="57"/>
      <c r="RWK12" s="57"/>
      <c r="RWL12" s="57"/>
      <c r="RWM12" s="57"/>
      <c r="RWN12" s="57"/>
      <c r="RWO12" s="57"/>
      <c r="RWP12" s="57"/>
      <c r="RWQ12" s="57"/>
      <c r="RWR12" s="57"/>
      <c r="RWS12" s="57"/>
      <c r="RWT12" s="57"/>
      <c r="RWU12" s="57"/>
      <c r="RWV12" s="57"/>
      <c r="RWW12" s="57"/>
      <c r="RWX12" s="57"/>
      <c r="RWY12" s="57"/>
      <c r="RWZ12" s="57"/>
      <c r="RXA12" s="57"/>
      <c r="RXB12" s="57"/>
      <c r="RXC12" s="57"/>
      <c r="RXD12" s="57"/>
      <c r="RXE12" s="57"/>
      <c r="RXF12" s="57"/>
      <c r="RXG12" s="57"/>
      <c r="RXH12" s="57"/>
      <c r="RXI12" s="57"/>
      <c r="RXJ12" s="57"/>
      <c r="RXK12" s="57"/>
      <c r="RXL12" s="57"/>
      <c r="RXM12" s="57"/>
      <c r="RXN12" s="57"/>
      <c r="RXO12" s="57"/>
      <c r="RXP12" s="57"/>
      <c r="RXQ12" s="57"/>
      <c r="RXR12" s="57"/>
      <c r="RXS12" s="57"/>
      <c r="RXT12" s="57"/>
      <c r="RXU12" s="57"/>
      <c r="RXV12" s="57"/>
      <c r="RXW12" s="57"/>
      <c r="RXX12" s="57"/>
      <c r="RXY12" s="57"/>
      <c r="RXZ12" s="57"/>
      <c r="RYA12" s="57"/>
      <c r="RYB12" s="57"/>
      <c r="RYC12" s="57"/>
      <c r="RYD12" s="57"/>
      <c r="RYE12" s="57"/>
      <c r="RYF12" s="57"/>
      <c r="RYG12" s="57"/>
      <c r="RYH12" s="57"/>
      <c r="RYI12" s="57"/>
      <c r="RYJ12" s="57"/>
      <c r="RYK12" s="57"/>
      <c r="RYL12" s="57"/>
      <c r="RYM12" s="57"/>
      <c r="RYN12" s="57"/>
      <c r="RYO12" s="57"/>
      <c r="RYP12" s="57"/>
      <c r="RYQ12" s="57"/>
      <c r="RYR12" s="57"/>
      <c r="RYS12" s="57"/>
      <c r="RYT12" s="57"/>
      <c r="RYU12" s="57"/>
      <c r="RYV12" s="57"/>
      <c r="RYW12" s="57"/>
      <c r="RYX12" s="57"/>
      <c r="RYY12" s="57"/>
      <c r="RYZ12" s="57"/>
      <c r="RZA12" s="57"/>
      <c r="RZB12" s="57"/>
      <c r="RZC12" s="57"/>
      <c r="RZD12" s="57"/>
      <c r="RZE12" s="57"/>
      <c r="RZF12" s="57"/>
      <c r="RZG12" s="57"/>
      <c r="RZH12" s="57"/>
      <c r="RZI12" s="57"/>
      <c r="RZJ12" s="57"/>
      <c r="RZK12" s="57"/>
      <c r="RZL12" s="57"/>
      <c r="RZM12" s="57"/>
      <c r="RZN12" s="57"/>
      <c r="RZO12" s="57"/>
      <c r="RZP12" s="57"/>
      <c r="RZQ12" s="57"/>
      <c r="RZR12" s="57"/>
      <c r="RZS12" s="57"/>
      <c r="RZT12" s="57"/>
      <c r="RZU12" s="57"/>
      <c r="RZV12" s="57"/>
      <c r="RZW12" s="57"/>
      <c r="RZX12" s="57"/>
      <c r="RZY12" s="57"/>
      <c r="RZZ12" s="57"/>
      <c r="SAA12" s="57"/>
      <c r="SAB12" s="57"/>
      <c r="SAC12" s="57"/>
      <c r="SAD12" s="57"/>
      <c r="SAE12" s="57"/>
      <c r="SAF12" s="57"/>
      <c r="SAG12" s="57"/>
      <c r="SAH12" s="57"/>
      <c r="SAI12" s="57"/>
      <c r="SAJ12" s="57"/>
      <c r="SAK12" s="57"/>
      <c r="SAL12" s="57"/>
      <c r="SAM12" s="57"/>
      <c r="SAN12" s="57"/>
      <c r="SAO12" s="57"/>
      <c r="SAP12" s="57"/>
      <c r="SAQ12" s="57"/>
      <c r="SAR12" s="57"/>
      <c r="SAS12" s="57"/>
      <c r="SAT12" s="57"/>
      <c r="SAU12" s="57"/>
      <c r="SAV12" s="57"/>
      <c r="SAW12" s="57"/>
      <c r="SAX12" s="57"/>
      <c r="SAY12" s="57"/>
      <c r="SAZ12" s="57"/>
      <c r="SBA12" s="57"/>
      <c r="SBB12" s="57"/>
      <c r="SBC12" s="57"/>
      <c r="SBD12" s="57"/>
      <c r="SBE12" s="57"/>
      <c r="SBF12" s="57"/>
      <c r="SBG12" s="57"/>
      <c r="SBH12" s="57"/>
      <c r="SBI12" s="57"/>
      <c r="SBJ12" s="57"/>
      <c r="SBK12" s="57"/>
      <c r="SBL12" s="57"/>
      <c r="SBM12" s="57"/>
      <c r="SBN12" s="57"/>
      <c r="SBO12" s="57"/>
      <c r="SBP12" s="57"/>
      <c r="SBQ12" s="57"/>
      <c r="SBR12" s="57"/>
      <c r="SBS12" s="57"/>
      <c r="SBT12" s="57"/>
      <c r="SBU12" s="57"/>
      <c r="SBV12" s="57"/>
      <c r="SBW12" s="57"/>
      <c r="SBX12" s="57"/>
      <c r="SBY12" s="57"/>
      <c r="SBZ12" s="57"/>
      <c r="SCA12" s="57"/>
      <c r="SCB12" s="57"/>
      <c r="SCC12" s="57"/>
      <c r="SCD12" s="57"/>
      <c r="SCE12" s="57"/>
      <c r="SCF12" s="57"/>
      <c r="SCG12" s="57"/>
      <c r="SCH12" s="57"/>
      <c r="SCI12" s="57"/>
      <c r="SCJ12" s="57"/>
      <c r="SCK12" s="57"/>
      <c r="SCL12" s="57"/>
      <c r="SCM12" s="57"/>
      <c r="SCN12" s="57"/>
      <c r="SCO12" s="57"/>
      <c r="SCP12" s="57"/>
      <c r="SCQ12" s="57"/>
      <c r="SCR12" s="57"/>
      <c r="SCS12" s="57"/>
      <c r="SCT12" s="57"/>
      <c r="SCU12" s="57"/>
      <c r="SCV12" s="57"/>
      <c r="SCW12" s="57"/>
      <c r="SCX12" s="57"/>
      <c r="SCY12" s="57"/>
      <c r="SCZ12" s="57"/>
      <c r="SDA12" s="57"/>
      <c r="SDB12" s="57"/>
      <c r="SDC12" s="57"/>
      <c r="SDD12" s="57"/>
      <c r="SDE12" s="57"/>
      <c r="SDF12" s="57"/>
      <c r="SDG12" s="57"/>
      <c r="SDH12" s="57"/>
      <c r="SDI12" s="57"/>
      <c r="SDJ12" s="57"/>
      <c r="SDK12" s="57"/>
      <c r="SDL12" s="57"/>
      <c r="SDM12" s="57"/>
      <c r="SDN12" s="57"/>
      <c r="SDO12" s="57"/>
      <c r="SDP12" s="57"/>
      <c r="SDQ12" s="57"/>
      <c r="SDR12" s="57"/>
      <c r="SDS12" s="57"/>
      <c r="SDT12" s="57"/>
      <c r="SDU12" s="57"/>
      <c r="SDV12" s="57"/>
      <c r="SDW12" s="57"/>
      <c r="SDX12" s="57"/>
      <c r="SDY12" s="57"/>
      <c r="SDZ12" s="57"/>
      <c r="SEA12" s="57"/>
      <c r="SEB12" s="57"/>
      <c r="SEC12" s="57"/>
      <c r="SED12" s="57"/>
      <c r="SEE12" s="57"/>
      <c r="SEF12" s="57"/>
      <c r="SEG12" s="57"/>
      <c r="SEH12" s="57"/>
      <c r="SEI12" s="57"/>
      <c r="SEJ12" s="57"/>
      <c r="SEK12" s="57"/>
      <c r="SEL12" s="57"/>
      <c r="SEM12" s="57"/>
      <c r="SEN12" s="57"/>
      <c r="SEO12" s="57"/>
      <c r="SEP12" s="57"/>
      <c r="SEQ12" s="57"/>
      <c r="SER12" s="57"/>
      <c r="SES12" s="57"/>
      <c r="SET12" s="57"/>
      <c r="SEU12" s="57"/>
      <c r="SEV12" s="57"/>
      <c r="SEW12" s="57"/>
      <c r="SEX12" s="57"/>
      <c r="SEY12" s="57"/>
      <c r="SEZ12" s="57"/>
      <c r="SFA12" s="57"/>
      <c r="SFB12" s="57"/>
      <c r="SFC12" s="57"/>
      <c r="SFD12" s="57"/>
      <c r="SFE12" s="57"/>
      <c r="SFF12" s="57"/>
      <c r="SFG12" s="57"/>
      <c r="SFH12" s="57"/>
      <c r="SFI12" s="57"/>
      <c r="SFJ12" s="57"/>
      <c r="SFK12" s="57"/>
      <c r="SFL12" s="57"/>
      <c r="SFM12" s="57"/>
      <c r="SFN12" s="57"/>
      <c r="SFO12" s="57"/>
      <c r="SFP12" s="57"/>
      <c r="SFQ12" s="57"/>
      <c r="SFR12" s="57"/>
      <c r="SFS12" s="57"/>
      <c r="SFT12" s="57"/>
      <c r="SFU12" s="57"/>
      <c r="SFV12" s="57"/>
      <c r="SFW12" s="57"/>
      <c r="SFX12" s="57"/>
      <c r="SFY12" s="57"/>
      <c r="SFZ12" s="57"/>
      <c r="SGA12" s="57"/>
      <c r="SGB12" s="57"/>
      <c r="SGC12" s="57"/>
      <c r="SGD12" s="57"/>
      <c r="SGE12" s="57"/>
      <c r="SGF12" s="57"/>
      <c r="SGG12" s="57"/>
      <c r="SGH12" s="57"/>
      <c r="SGI12" s="57"/>
      <c r="SGJ12" s="57"/>
      <c r="SGK12" s="57"/>
      <c r="SGL12" s="57"/>
      <c r="SGM12" s="57"/>
      <c r="SGN12" s="57"/>
      <c r="SGO12" s="57"/>
      <c r="SGP12" s="57"/>
      <c r="SGQ12" s="57"/>
      <c r="SGR12" s="57"/>
      <c r="SGS12" s="57"/>
      <c r="SGT12" s="57"/>
      <c r="SGU12" s="57"/>
      <c r="SGV12" s="57"/>
      <c r="SGW12" s="57"/>
      <c r="SGX12" s="57"/>
      <c r="SGY12" s="57"/>
      <c r="SGZ12" s="57"/>
      <c r="SHA12" s="57"/>
      <c r="SHB12" s="57"/>
      <c r="SHC12" s="57"/>
      <c r="SHD12" s="57"/>
      <c r="SHE12" s="57"/>
      <c r="SHF12" s="57"/>
      <c r="SHG12" s="57"/>
      <c r="SHH12" s="57"/>
      <c r="SHI12" s="57"/>
      <c r="SHJ12" s="57"/>
      <c r="SHK12" s="57"/>
      <c r="SHL12" s="57"/>
      <c r="SHM12" s="57"/>
      <c r="SHN12" s="57"/>
      <c r="SHO12" s="57"/>
      <c r="SHP12" s="57"/>
      <c r="SHQ12" s="57"/>
      <c r="SHR12" s="57"/>
      <c r="SHS12" s="57"/>
      <c r="SHT12" s="57"/>
      <c r="SHU12" s="57"/>
      <c r="SHV12" s="57"/>
      <c r="SHW12" s="57"/>
      <c r="SHX12" s="57"/>
      <c r="SHY12" s="57"/>
      <c r="SHZ12" s="57"/>
      <c r="SIA12" s="57"/>
      <c r="SIB12" s="57"/>
      <c r="SIC12" s="57"/>
      <c r="SID12" s="57"/>
      <c r="SIE12" s="57"/>
      <c r="SIF12" s="57"/>
      <c r="SIG12" s="57"/>
      <c r="SIH12" s="57"/>
      <c r="SII12" s="57"/>
      <c r="SIJ12" s="57"/>
      <c r="SIK12" s="57"/>
      <c r="SIL12" s="57"/>
      <c r="SIM12" s="57"/>
      <c r="SIN12" s="57"/>
      <c r="SIO12" s="57"/>
      <c r="SIP12" s="57"/>
      <c r="SIQ12" s="57"/>
      <c r="SIR12" s="57"/>
      <c r="SIS12" s="57"/>
      <c r="SIT12" s="57"/>
      <c r="SIU12" s="57"/>
      <c r="SIV12" s="57"/>
      <c r="SIW12" s="57"/>
      <c r="SIX12" s="57"/>
      <c r="SIY12" s="57"/>
      <c r="SIZ12" s="57"/>
      <c r="SJA12" s="57"/>
      <c r="SJB12" s="57"/>
      <c r="SJC12" s="57"/>
      <c r="SJD12" s="57"/>
      <c r="SJE12" s="57"/>
      <c r="SJF12" s="57"/>
      <c r="SJG12" s="57"/>
      <c r="SJH12" s="57"/>
      <c r="SJI12" s="57"/>
      <c r="SJJ12" s="57"/>
      <c r="SJK12" s="57"/>
      <c r="SJL12" s="57"/>
      <c r="SJM12" s="57"/>
      <c r="SJN12" s="57"/>
      <c r="SJO12" s="57"/>
      <c r="SJP12" s="57"/>
      <c r="SJQ12" s="57"/>
      <c r="SJR12" s="57"/>
      <c r="SJS12" s="57"/>
      <c r="SJT12" s="57"/>
      <c r="SJU12" s="57"/>
      <c r="SJV12" s="57"/>
      <c r="SJW12" s="57"/>
      <c r="SJX12" s="57"/>
      <c r="SJY12" s="57"/>
      <c r="SJZ12" s="57"/>
      <c r="SKA12" s="57"/>
      <c r="SKB12" s="57"/>
      <c r="SKC12" s="57"/>
      <c r="SKD12" s="57"/>
      <c r="SKE12" s="57"/>
      <c r="SKF12" s="57"/>
      <c r="SKG12" s="57"/>
      <c r="SKH12" s="57"/>
      <c r="SKI12" s="57"/>
      <c r="SKJ12" s="57"/>
      <c r="SKK12" s="57"/>
      <c r="SKL12" s="57"/>
      <c r="SKM12" s="57"/>
      <c r="SKN12" s="57"/>
      <c r="SKO12" s="57"/>
      <c r="SKP12" s="57"/>
      <c r="SKQ12" s="57"/>
      <c r="SKR12" s="57"/>
      <c r="SKS12" s="57"/>
      <c r="SKT12" s="57"/>
      <c r="SKU12" s="57"/>
      <c r="SKV12" s="57"/>
      <c r="SKW12" s="57"/>
      <c r="SKX12" s="57"/>
      <c r="SKY12" s="57"/>
      <c r="SKZ12" s="57"/>
      <c r="SLA12" s="57"/>
      <c r="SLB12" s="57"/>
      <c r="SLC12" s="57"/>
      <c r="SLD12" s="57"/>
      <c r="SLE12" s="57"/>
      <c r="SLF12" s="57"/>
      <c r="SLG12" s="57"/>
      <c r="SLH12" s="57"/>
      <c r="SLI12" s="57"/>
      <c r="SLJ12" s="57"/>
      <c r="SLK12" s="57"/>
      <c r="SLL12" s="57"/>
      <c r="SLM12" s="57"/>
      <c r="SLN12" s="57"/>
      <c r="SLO12" s="57"/>
      <c r="SLP12" s="57"/>
      <c r="SLQ12" s="57"/>
      <c r="SLR12" s="57"/>
      <c r="SLS12" s="57"/>
      <c r="SLT12" s="57"/>
      <c r="SLU12" s="57"/>
      <c r="SLV12" s="57"/>
      <c r="SLW12" s="57"/>
      <c r="SLX12" s="57"/>
      <c r="SLY12" s="57"/>
      <c r="SLZ12" s="57"/>
      <c r="SMA12" s="57"/>
      <c r="SMB12" s="57"/>
      <c r="SMC12" s="57"/>
      <c r="SMD12" s="57"/>
      <c r="SME12" s="57"/>
      <c r="SMF12" s="57"/>
      <c r="SMG12" s="57"/>
      <c r="SMH12" s="57"/>
      <c r="SMI12" s="57"/>
      <c r="SMJ12" s="57"/>
      <c r="SMK12" s="57"/>
      <c r="SML12" s="57"/>
      <c r="SMM12" s="57"/>
      <c r="SMN12" s="57"/>
      <c r="SMO12" s="57"/>
      <c r="SMP12" s="57"/>
      <c r="SMQ12" s="57"/>
      <c r="SMR12" s="57"/>
      <c r="SMS12" s="57"/>
      <c r="SMT12" s="57"/>
      <c r="SMU12" s="57"/>
      <c r="SMV12" s="57"/>
      <c r="SMW12" s="57"/>
      <c r="SMX12" s="57"/>
      <c r="SMY12" s="57"/>
      <c r="SMZ12" s="57"/>
      <c r="SNA12" s="57"/>
      <c r="SNB12" s="57"/>
      <c r="SNC12" s="57"/>
      <c r="SND12" s="57"/>
      <c r="SNE12" s="57"/>
      <c r="SNF12" s="57"/>
      <c r="SNG12" s="57"/>
      <c r="SNH12" s="57"/>
      <c r="SNI12" s="57"/>
      <c r="SNJ12" s="57"/>
      <c r="SNK12" s="57"/>
      <c r="SNL12" s="57"/>
      <c r="SNM12" s="57"/>
      <c r="SNN12" s="57"/>
      <c r="SNO12" s="57"/>
      <c r="SNP12" s="57"/>
      <c r="SNQ12" s="57"/>
      <c r="SNR12" s="57"/>
      <c r="SNS12" s="57"/>
      <c r="SNT12" s="57"/>
      <c r="SNU12" s="57"/>
      <c r="SNV12" s="57"/>
      <c r="SNW12" s="57"/>
      <c r="SNX12" s="57"/>
      <c r="SNY12" s="57"/>
      <c r="SNZ12" s="57"/>
      <c r="SOA12" s="57"/>
      <c r="SOB12" s="57"/>
      <c r="SOC12" s="57"/>
      <c r="SOD12" s="57"/>
      <c r="SOE12" s="57"/>
      <c r="SOF12" s="57"/>
      <c r="SOG12" s="57"/>
      <c r="SOH12" s="57"/>
      <c r="SOI12" s="57"/>
      <c r="SOJ12" s="57"/>
      <c r="SOK12" s="57"/>
      <c r="SOL12" s="57"/>
      <c r="SOM12" s="57"/>
      <c r="SON12" s="57"/>
      <c r="SOO12" s="57"/>
      <c r="SOP12" s="57"/>
      <c r="SOQ12" s="57"/>
      <c r="SOR12" s="57"/>
      <c r="SOS12" s="57"/>
      <c r="SOT12" s="57"/>
      <c r="SOU12" s="57"/>
      <c r="SOV12" s="57"/>
      <c r="SOW12" s="57"/>
      <c r="SOX12" s="57"/>
      <c r="SOY12" s="57"/>
      <c r="SOZ12" s="57"/>
      <c r="SPA12" s="57"/>
      <c r="SPB12" s="57"/>
      <c r="SPC12" s="57"/>
      <c r="SPD12" s="57"/>
      <c r="SPE12" s="57"/>
      <c r="SPF12" s="57"/>
      <c r="SPG12" s="57"/>
      <c r="SPH12" s="57"/>
      <c r="SPI12" s="57"/>
      <c r="SPJ12" s="57"/>
      <c r="SPK12" s="57"/>
      <c r="SPL12" s="57"/>
      <c r="SPM12" s="57"/>
      <c r="SPN12" s="57"/>
      <c r="SPO12" s="57"/>
      <c r="SPP12" s="57"/>
      <c r="SPQ12" s="57"/>
      <c r="SPR12" s="57"/>
      <c r="SPS12" s="57"/>
      <c r="SPT12" s="57"/>
      <c r="SPU12" s="57"/>
      <c r="SPV12" s="57"/>
      <c r="SPW12" s="57"/>
      <c r="SPX12" s="57"/>
      <c r="SPY12" s="57"/>
      <c r="SPZ12" s="57"/>
      <c r="SQA12" s="57"/>
      <c r="SQB12" s="57"/>
      <c r="SQC12" s="57"/>
      <c r="SQD12" s="57"/>
      <c r="SQE12" s="57"/>
      <c r="SQF12" s="57"/>
      <c r="SQG12" s="57"/>
      <c r="SQH12" s="57"/>
      <c r="SQI12" s="57"/>
      <c r="SQJ12" s="57"/>
      <c r="SQK12" s="57"/>
      <c r="SQL12" s="57"/>
      <c r="SQM12" s="57"/>
      <c r="SQN12" s="57"/>
      <c r="SQO12" s="57"/>
      <c r="SQP12" s="57"/>
      <c r="SQQ12" s="57"/>
      <c r="SQR12" s="57"/>
      <c r="SQS12" s="57"/>
      <c r="SQT12" s="57"/>
      <c r="SQU12" s="57"/>
      <c r="SQV12" s="57"/>
      <c r="SQW12" s="57"/>
      <c r="SQX12" s="57"/>
      <c r="SQY12" s="57"/>
      <c r="SQZ12" s="57"/>
      <c r="SRA12" s="57"/>
      <c r="SRB12" s="57"/>
      <c r="SRC12" s="57"/>
      <c r="SRD12" s="57"/>
      <c r="SRE12" s="57"/>
      <c r="SRF12" s="57"/>
      <c r="SRG12" s="57"/>
      <c r="SRH12" s="57"/>
      <c r="SRI12" s="57"/>
      <c r="SRJ12" s="57"/>
      <c r="SRK12" s="57"/>
      <c r="SRL12" s="57"/>
      <c r="SRM12" s="57"/>
      <c r="SRN12" s="57"/>
      <c r="SRO12" s="57"/>
      <c r="SRP12" s="57"/>
      <c r="SRQ12" s="57"/>
      <c r="SRR12" s="57"/>
      <c r="SRS12" s="57"/>
      <c r="SRT12" s="57"/>
      <c r="SRU12" s="57"/>
      <c r="SRV12" s="57"/>
      <c r="SRW12" s="57"/>
      <c r="SRX12" s="57"/>
      <c r="SRY12" s="57"/>
      <c r="SRZ12" s="57"/>
      <c r="SSA12" s="57"/>
      <c r="SSB12" s="57"/>
      <c r="SSC12" s="57"/>
      <c r="SSD12" s="57"/>
      <c r="SSE12" s="57"/>
      <c r="SSF12" s="57"/>
      <c r="SSG12" s="57"/>
      <c r="SSH12" s="57"/>
      <c r="SSI12" s="57"/>
      <c r="SSJ12" s="57"/>
      <c r="SSK12" s="57"/>
      <c r="SSL12" s="57"/>
      <c r="SSM12" s="57"/>
      <c r="SSN12" s="57"/>
      <c r="SSO12" s="57"/>
      <c r="SSP12" s="57"/>
      <c r="SSQ12" s="57"/>
      <c r="SSR12" s="57"/>
      <c r="SSS12" s="57"/>
      <c r="SST12" s="57"/>
      <c r="SSU12" s="57"/>
      <c r="SSV12" s="57"/>
      <c r="SSW12" s="57"/>
      <c r="SSX12" s="57"/>
      <c r="SSY12" s="57"/>
      <c r="SSZ12" s="57"/>
      <c r="STA12" s="57"/>
      <c r="STB12" s="57"/>
      <c r="STC12" s="57"/>
      <c r="STD12" s="57"/>
      <c r="STE12" s="57"/>
      <c r="STF12" s="57"/>
      <c r="STG12" s="57"/>
      <c r="STH12" s="57"/>
      <c r="STI12" s="57"/>
      <c r="STJ12" s="57"/>
      <c r="STK12" s="57"/>
      <c r="STL12" s="57"/>
      <c r="STM12" s="57"/>
      <c r="STN12" s="57"/>
      <c r="STO12" s="57"/>
      <c r="STP12" s="57"/>
      <c r="STQ12" s="57"/>
      <c r="STR12" s="57"/>
      <c r="STS12" s="57"/>
      <c r="STT12" s="57"/>
      <c r="STU12" s="57"/>
      <c r="STV12" s="57"/>
      <c r="STW12" s="57"/>
      <c r="STX12" s="57"/>
      <c r="STY12" s="57"/>
      <c r="STZ12" s="57"/>
      <c r="SUA12" s="57"/>
      <c r="SUB12" s="57"/>
      <c r="SUC12" s="57"/>
      <c r="SUD12" s="57"/>
      <c r="SUE12" s="57"/>
      <c r="SUF12" s="57"/>
      <c r="SUG12" s="57"/>
      <c r="SUH12" s="57"/>
      <c r="SUI12" s="57"/>
      <c r="SUJ12" s="57"/>
      <c r="SUK12" s="57"/>
      <c r="SUL12" s="57"/>
      <c r="SUM12" s="57"/>
      <c r="SUN12" s="57"/>
      <c r="SUO12" s="57"/>
      <c r="SUP12" s="57"/>
      <c r="SUQ12" s="57"/>
      <c r="SUR12" s="57"/>
      <c r="SUS12" s="57"/>
      <c r="SUT12" s="57"/>
      <c r="SUU12" s="57"/>
      <c r="SUV12" s="57"/>
      <c r="SUW12" s="57"/>
      <c r="SUX12" s="57"/>
      <c r="SUY12" s="57"/>
      <c r="SUZ12" s="57"/>
      <c r="SVA12" s="57"/>
      <c r="SVB12" s="57"/>
      <c r="SVC12" s="57"/>
      <c r="SVD12" s="57"/>
      <c r="SVE12" s="57"/>
      <c r="SVF12" s="57"/>
      <c r="SVG12" s="57"/>
      <c r="SVH12" s="57"/>
      <c r="SVI12" s="57"/>
      <c r="SVJ12" s="57"/>
      <c r="SVK12" s="57"/>
      <c r="SVL12" s="57"/>
      <c r="SVM12" s="57"/>
      <c r="SVN12" s="57"/>
      <c r="SVO12" s="57"/>
      <c r="SVP12" s="57"/>
      <c r="SVQ12" s="57"/>
      <c r="SVR12" s="57"/>
      <c r="SVS12" s="57"/>
      <c r="SVT12" s="57"/>
      <c r="SVU12" s="57"/>
      <c r="SVV12" s="57"/>
      <c r="SVW12" s="57"/>
      <c r="SVX12" s="57"/>
      <c r="SVY12" s="57"/>
      <c r="SVZ12" s="57"/>
      <c r="SWA12" s="57"/>
      <c r="SWB12" s="57"/>
      <c r="SWC12" s="57"/>
      <c r="SWD12" s="57"/>
      <c r="SWE12" s="57"/>
      <c r="SWF12" s="57"/>
      <c r="SWG12" s="57"/>
      <c r="SWH12" s="57"/>
      <c r="SWI12" s="57"/>
      <c r="SWJ12" s="57"/>
      <c r="SWK12" s="57"/>
      <c r="SWL12" s="57"/>
      <c r="SWM12" s="57"/>
      <c r="SWN12" s="57"/>
      <c r="SWO12" s="57"/>
      <c r="SWP12" s="57"/>
      <c r="SWQ12" s="57"/>
      <c r="SWR12" s="57"/>
      <c r="SWS12" s="57"/>
      <c r="SWT12" s="57"/>
      <c r="SWU12" s="57"/>
      <c r="SWV12" s="57"/>
      <c r="SWW12" s="57"/>
      <c r="SWX12" s="57"/>
      <c r="SWY12" s="57"/>
      <c r="SWZ12" s="57"/>
      <c r="SXA12" s="57"/>
      <c r="SXB12" s="57"/>
      <c r="SXC12" s="57"/>
      <c r="SXD12" s="57"/>
      <c r="SXE12" s="57"/>
      <c r="SXF12" s="57"/>
      <c r="SXG12" s="57"/>
      <c r="SXH12" s="57"/>
      <c r="SXI12" s="57"/>
      <c r="SXJ12" s="57"/>
      <c r="SXK12" s="57"/>
      <c r="SXL12" s="57"/>
      <c r="SXM12" s="57"/>
      <c r="SXN12" s="57"/>
      <c r="SXO12" s="57"/>
      <c r="SXP12" s="57"/>
      <c r="SXQ12" s="57"/>
      <c r="SXR12" s="57"/>
      <c r="SXS12" s="57"/>
      <c r="SXT12" s="57"/>
      <c r="SXU12" s="57"/>
      <c r="SXV12" s="57"/>
      <c r="SXW12" s="57"/>
      <c r="SXX12" s="57"/>
      <c r="SXY12" s="57"/>
      <c r="SXZ12" s="57"/>
      <c r="SYA12" s="57"/>
      <c r="SYB12" s="57"/>
      <c r="SYC12" s="57"/>
      <c r="SYD12" s="57"/>
      <c r="SYE12" s="57"/>
      <c r="SYF12" s="57"/>
      <c r="SYG12" s="57"/>
      <c r="SYH12" s="57"/>
      <c r="SYI12" s="57"/>
      <c r="SYJ12" s="57"/>
      <c r="SYK12" s="57"/>
      <c r="SYL12" s="57"/>
      <c r="SYM12" s="57"/>
      <c r="SYN12" s="57"/>
      <c r="SYO12" s="57"/>
      <c r="SYP12" s="57"/>
      <c r="SYQ12" s="57"/>
      <c r="SYR12" s="57"/>
      <c r="SYS12" s="57"/>
      <c r="SYT12" s="57"/>
      <c r="SYU12" s="57"/>
      <c r="SYV12" s="57"/>
      <c r="SYW12" s="57"/>
      <c r="SYX12" s="57"/>
      <c r="SYY12" s="57"/>
      <c r="SYZ12" s="57"/>
      <c r="SZA12" s="57"/>
      <c r="SZB12" s="57"/>
      <c r="SZC12" s="57"/>
      <c r="SZD12" s="57"/>
      <c r="SZE12" s="57"/>
      <c r="SZF12" s="57"/>
      <c r="SZG12" s="57"/>
      <c r="SZH12" s="57"/>
      <c r="SZI12" s="57"/>
      <c r="SZJ12" s="57"/>
      <c r="SZK12" s="57"/>
      <c r="SZL12" s="57"/>
      <c r="SZM12" s="57"/>
      <c r="SZN12" s="57"/>
      <c r="SZO12" s="57"/>
      <c r="SZP12" s="57"/>
      <c r="SZQ12" s="57"/>
      <c r="SZR12" s="57"/>
      <c r="SZS12" s="57"/>
      <c r="SZT12" s="57"/>
      <c r="SZU12" s="57"/>
      <c r="SZV12" s="57"/>
      <c r="SZW12" s="57"/>
      <c r="SZX12" s="57"/>
      <c r="SZY12" s="57"/>
      <c r="SZZ12" s="57"/>
      <c r="TAA12" s="57"/>
      <c r="TAB12" s="57"/>
      <c r="TAC12" s="57"/>
      <c r="TAD12" s="57"/>
      <c r="TAE12" s="57"/>
      <c r="TAF12" s="57"/>
      <c r="TAG12" s="57"/>
      <c r="TAH12" s="57"/>
      <c r="TAI12" s="57"/>
      <c r="TAJ12" s="57"/>
      <c r="TAK12" s="57"/>
      <c r="TAL12" s="57"/>
      <c r="TAM12" s="57"/>
      <c r="TAN12" s="57"/>
      <c r="TAO12" s="57"/>
      <c r="TAP12" s="57"/>
      <c r="TAQ12" s="57"/>
      <c r="TAR12" s="57"/>
      <c r="TAS12" s="57"/>
      <c r="TAT12" s="57"/>
      <c r="TAU12" s="57"/>
      <c r="TAV12" s="57"/>
      <c r="TAW12" s="57"/>
      <c r="TAX12" s="57"/>
      <c r="TAY12" s="57"/>
      <c r="TAZ12" s="57"/>
      <c r="TBA12" s="57"/>
      <c r="TBB12" s="57"/>
      <c r="TBC12" s="57"/>
      <c r="TBD12" s="57"/>
      <c r="TBE12" s="57"/>
      <c r="TBF12" s="57"/>
      <c r="TBG12" s="57"/>
      <c r="TBH12" s="57"/>
      <c r="TBI12" s="57"/>
      <c r="TBJ12" s="57"/>
      <c r="TBK12" s="57"/>
      <c r="TBL12" s="57"/>
      <c r="TBM12" s="57"/>
      <c r="TBN12" s="57"/>
      <c r="TBO12" s="57"/>
      <c r="TBP12" s="57"/>
      <c r="TBQ12" s="57"/>
      <c r="TBR12" s="57"/>
      <c r="TBS12" s="57"/>
      <c r="TBT12" s="57"/>
      <c r="TBU12" s="57"/>
      <c r="TBV12" s="57"/>
      <c r="TBW12" s="57"/>
      <c r="TBX12" s="57"/>
      <c r="TBY12" s="57"/>
      <c r="TBZ12" s="57"/>
      <c r="TCA12" s="57"/>
      <c r="TCB12" s="57"/>
      <c r="TCC12" s="57"/>
      <c r="TCD12" s="57"/>
      <c r="TCE12" s="57"/>
      <c r="TCF12" s="57"/>
      <c r="TCG12" s="57"/>
      <c r="TCH12" s="57"/>
      <c r="TCI12" s="57"/>
      <c r="TCJ12" s="57"/>
      <c r="TCK12" s="57"/>
      <c r="TCL12" s="57"/>
      <c r="TCM12" s="57"/>
      <c r="TCN12" s="57"/>
      <c r="TCO12" s="57"/>
      <c r="TCP12" s="57"/>
      <c r="TCQ12" s="57"/>
      <c r="TCR12" s="57"/>
      <c r="TCS12" s="57"/>
      <c r="TCT12" s="57"/>
      <c r="TCU12" s="57"/>
      <c r="TCV12" s="57"/>
      <c r="TCW12" s="57"/>
      <c r="TCX12" s="57"/>
      <c r="TCY12" s="57"/>
      <c r="TCZ12" s="57"/>
      <c r="TDA12" s="57"/>
      <c r="TDB12" s="57"/>
      <c r="TDC12" s="57"/>
      <c r="TDD12" s="57"/>
      <c r="TDE12" s="57"/>
      <c r="TDF12" s="57"/>
      <c r="TDG12" s="57"/>
      <c r="TDH12" s="57"/>
      <c r="TDI12" s="57"/>
      <c r="TDJ12" s="57"/>
      <c r="TDK12" s="57"/>
      <c r="TDL12" s="57"/>
      <c r="TDM12" s="57"/>
      <c r="TDN12" s="57"/>
      <c r="TDO12" s="57"/>
      <c r="TDP12" s="57"/>
      <c r="TDQ12" s="57"/>
      <c r="TDR12" s="57"/>
      <c r="TDS12" s="57"/>
      <c r="TDT12" s="57"/>
      <c r="TDU12" s="57"/>
      <c r="TDV12" s="57"/>
      <c r="TDW12" s="57"/>
      <c r="TDX12" s="57"/>
      <c r="TDY12" s="57"/>
      <c r="TDZ12" s="57"/>
      <c r="TEA12" s="57"/>
      <c r="TEB12" s="57"/>
      <c r="TEC12" s="57"/>
      <c r="TED12" s="57"/>
      <c r="TEE12" s="57"/>
      <c r="TEF12" s="57"/>
      <c r="TEG12" s="57"/>
      <c r="TEH12" s="57"/>
      <c r="TEI12" s="57"/>
      <c r="TEJ12" s="57"/>
      <c r="TEK12" s="57"/>
      <c r="TEL12" s="57"/>
      <c r="TEM12" s="57"/>
      <c r="TEN12" s="57"/>
      <c r="TEO12" s="57"/>
      <c r="TEP12" s="57"/>
      <c r="TEQ12" s="57"/>
      <c r="TER12" s="57"/>
      <c r="TES12" s="57"/>
      <c r="TET12" s="57"/>
      <c r="TEU12" s="57"/>
      <c r="TEV12" s="57"/>
      <c r="TEW12" s="57"/>
      <c r="TEX12" s="57"/>
      <c r="TEY12" s="57"/>
      <c r="TEZ12" s="57"/>
      <c r="TFA12" s="57"/>
      <c r="TFB12" s="57"/>
      <c r="TFC12" s="57"/>
      <c r="TFD12" s="57"/>
      <c r="TFE12" s="57"/>
      <c r="TFF12" s="57"/>
      <c r="TFG12" s="57"/>
      <c r="TFH12" s="57"/>
      <c r="TFI12" s="57"/>
      <c r="TFJ12" s="57"/>
      <c r="TFK12" s="57"/>
      <c r="TFL12" s="57"/>
      <c r="TFM12" s="57"/>
      <c r="TFN12" s="57"/>
      <c r="TFO12" s="57"/>
      <c r="TFP12" s="57"/>
      <c r="TFQ12" s="57"/>
      <c r="TFR12" s="57"/>
      <c r="TFS12" s="57"/>
      <c r="TFT12" s="57"/>
      <c r="TFU12" s="57"/>
      <c r="TFV12" s="57"/>
      <c r="TFW12" s="57"/>
      <c r="TFX12" s="57"/>
      <c r="TFY12" s="57"/>
      <c r="TFZ12" s="57"/>
      <c r="TGA12" s="57"/>
      <c r="TGB12" s="57"/>
      <c r="TGC12" s="57"/>
      <c r="TGD12" s="57"/>
      <c r="TGE12" s="57"/>
      <c r="TGF12" s="57"/>
      <c r="TGG12" s="57"/>
      <c r="TGH12" s="57"/>
      <c r="TGI12" s="57"/>
      <c r="TGJ12" s="57"/>
      <c r="TGK12" s="57"/>
      <c r="TGL12" s="57"/>
      <c r="TGM12" s="57"/>
      <c r="TGN12" s="57"/>
      <c r="TGO12" s="57"/>
      <c r="TGP12" s="57"/>
      <c r="TGQ12" s="57"/>
      <c r="TGR12" s="57"/>
      <c r="TGS12" s="57"/>
      <c r="TGT12" s="57"/>
      <c r="TGU12" s="57"/>
      <c r="TGV12" s="57"/>
      <c r="TGW12" s="57"/>
      <c r="TGX12" s="57"/>
      <c r="TGY12" s="57"/>
      <c r="TGZ12" s="57"/>
      <c r="THA12" s="57"/>
      <c r="THB12" s="57"/>
      <c r="THC12" s="57"/>
      <c r="THD12" s="57"/>
      <c r="THE12" s="57"/>
      <c r="THF12" s="57"/>
      <c r="THG12" s="57"/>
      <c r="THH12" s="57"/>
      <c r="THI12" s="57"/>
      <c r="THJ12" s="57"/>
      <c r="THK12" s="57"/>
      <c r="THL12" s="57"/>
      <c r="THM12" s="57"/>
      <c r="THN12" s="57"/>
      <c r="THO12" s="57"/>
      <c r="THP12" s="57"/>
      <c r="THQ12" s="57"/>
      <c r="THR12" s="57"/>
      <c r="THS12" s="57"/>
      <c r="THT12" s="57"/>
      <c r="THU12" s="57"/>
      <c r="THV12" s="57"/>
      <c r="THW12" s="57"/>
      <c r="THX12" s="57"/>
      <c r="THY12" s="57"/>
      <c r="THZ12" s="57"/>
      <c r="TIA12" s="57"/>
      <c r="TIB12" s="57"/>
      <c r="TIC12" s="57"/>
      <c r="TID12" s="57"/>
      <c r="TIE12" s="57"/>
      <c r="TIF12" s="57"/>
      <c r="TIG12" s="57"/>
      <c r="TIH12" s="57"/>
      <c r="TII12" s="57"/>
      <c r="TIJ12" s="57"/>
      <c r="TIK12" s="57"/>
      <c r="TIL12" s="57"/>
      <c r="TIM12" s="57"/>
      <c r="TIN12" s="57"/>
      <c r="TIO12" s="57"/>
      <c r="TIP12" s="57"/>
      <c r="TIQ12" s="57"/>
      <c r="TIR12" s="57"/>
      <c r="TIS12" s="57"/>
      <c r="TIT12" s="57"/>
      <c r="TIU12" s="57"/>
      <c r="TIV12" s="57"/>
      <c r="TIW12" s="57"/>
      <c r="TIX12" s="57"/>
      <c r="TIY12" s="57"/>
      <c r="TIZ12" s="57"/>
      <c r="TJA12" s="57"/>
      <c r="TJB12" s="57"/>
      <c r="TJC12" s="57"/>
      <c r="TJD12" s="57"/>
      <c r="TJE12" s="57"/>
      <c r="TJF12" s="57"/>
      <c r="TJG12" s="57"/>
      <c r="TJH12" s="57"/>
      <c r="TJI12" s="57"/>
      <c r="TJJ12" s="57"/>
      <c r="TJK12" s="57"/>
      <c r="TJL12" s="57"/>
      <c r="TJM12" s="57"/>
      <c r="TJN12" s="57"/>
      <c r="TJO12" s="57"/>
      <c r="TJP12" s="57"/>
      <c r="TJQ12" s="57"/>
      <c r="TJR12" s="57"/>
      <c r="TJS12" s="57"/>
      <c r="TJT12" s="57"/>
      <c r="TJU12" s="57"/>
      <c r="TJV12" s="57"/>
      <c r="TJW12" s="57"/>
      <c r="TJX12" s="57"/>
      <c r="TJY12" s="57"/>
      <c r="TJZ12" s="57"/>
      <c r="TKA12" s="57"/>
      <c r="TKB12" s="57"/>
      <c r="TKC12" s="57"/>
      <c r="TKD12" s="57"/>
      <c r="TKE12" s="57"/>
      <c r="TKF12" s="57"/>
      <c r="TKG12" s="57"/>
      <c r="TKH12" s="57"/>
      <c r="TKI12" s="57"/>
      <c r="TKJ12" s="57"/>
      <c r="TKK12" s="57"/>
      <c r="TKL12" s="57"/>
      <c r="TKM12" s="57"/>
      <c r="TKN12" s="57"/>
      <c r="TKO12" s="57"/>
      <c r="TKP12" s="57"/>
      <c r="TKQ12" s="57"/>
      <c r="TKR12" s="57"/>
      <c r="TKS12" s="57"/>
      <c r="TKT12" s="57"/>
      <c r="TKU12" s="57"/>
      <c r="TKV12" s="57"/>
      <c r="TKW12" s="57"/>
      <c r="TKX12" s="57"/>
      <c r="TKY12" s="57"/>
      <c r="TKZ12" s="57"/>
      <c r="TLA12" s="57"/>
      <c r="TLB12" s="57"/>
      <c r="TLC12" s="57"/>
      <c r="TLD12" s="57"/>
      <c r="TLE12" s="57"/>
      <c r="TLF12" s="57"/>
      <c r="TLG12" s="57"/>
      <c r="TLH12" s="57"/>
      <c r="TLI12" s="57"/>
      <c r="TLJ12" s="57"/>
      <c r="TLK12" s="57"/>
      <c r="TLL12" s="57"/>
      <c r="TLM12" s="57"/>
      <c r="TLN12" s="57"/>
      <c r="TLO12" s="57"/>
      <c r="TLP12" s="57"/>
      <c r="TLQ12" s="57"/>
      <c r="TLR12" s="57"/>
      <c r="TLS12" s="57"/>
      <c r="TLT12" s="57"/>
      <c r="TLU12" s="57"/>
      <c r="TLV12" s="57"/>
      <c r="TLW12" s="57"/>
      <c r="TLX12" s="57"/>
      <c r="TLY12" s="57"/>
      <c r="TLZ12" s="57"/>
      <c r="TMA12" s="57"/>
      <c r="TMB12" s="57"/>
      <c r="TMC12" s="57"/>
      <c r="TMD12" s="57"/>
      <c r="TME12" s="57"/>
      <c r="TMF12" s="57"/>
      <c r="TMG12" s="57"/>
      <c r="TMH12" s="57"/>
      <c r="TMI12" s="57"/>
      <c r="TMJ12" s="57"/>
      <c r="TMK12" s="57"/>
      <c r="TML12" s="57"/>
      <c r="TMM12" s="57"/>
      <c r="TMN12" s="57"/>
      <c r="TMO12" s="57"/>
      <c r="TMP12" s="57"/>
      <c r="TMQ12" s="57"/>
      <c r="TMR12" s="57"/>
      <c r="TMS12" s="57"/>
      <c r="TMT12" s="57"/>
      <c r="TMU12" s="57"/>
      <c r="TMV12" s="57"/>
      <c r="TMW12" s="57"/>
      <c r="TMX12" s="57"/>
      <c r="TMY12" s="57"/>
      <c r="TMZ12" s="57"/>
      <c r="TNA12" s="57"/>
      <c r="TNB12" s="57"/>
      <c r="TNC12" s="57"/>
      <c r="TND12" s="57"/>
      <c r="TNE12" s="57"/>
      <c r="TNF12" s="57"/>
      <c r="TNG12" s="57"/>
      <c r="TNH12" s="57"/>
      <c r="TNI12" s="57"/>
      <c r="TNJ12" s="57"/>
      <c r="TNK12" s="57"/>
      <c r="TNL12" s="57"/>
      <c r="TNM12" s="57"/>
      <c r="TNN12" s="57"/>
      <c r="TNO12" s="57"/>
      <c r="TNP12" s="57"/>
      <c r="TNQ12" s="57"/>
      <c r="TNR12" s="57"/>
      <c r="TNS12" s="57"/>
      <c r="TNT12" s="57"/>
      <c r="TNU12" s="57"/>
      <c r="TNV12" s="57"/>
      <c r="TNW12" s="57"/>
      <c r="TNX12" s="57"/>
      <c r="TNY12" s="57"/>
      <c r="TNZ12" s="57"/>
      <c r="TOA12" s="57"/>
      <c r="TOB12" s="57"/>
      <c r="TOC12" s="57"/>
      <c r="TOD12" s="57"/>
      <c r="TOE12" s="57"/>
      <c r="TOF12" s="57"/>
      <c r="TOG12" s="57"/>
      <c r="TOH12" s="57"/>
      <c r="TOI12" s="57"/>
      <c r="TOJ12" s="57"/>
      <c r="TOK12" s="57"/>
      <c r="TOL12" s="57"/>
      <c r="TOM12" s="57"/>
      <c r="TON12" s="57"/>
      <c r="TOO12" s="57"/>
      <c r="TOP12" s="57"/>
      <c r="TOQ12" s="57"/>
      <c r="TOR12" s="57"/>
      <c r="TOS12" s="57"/>
      <c r="TOT12" s="57"/>
      <c r="TOU12" s="57"/>
      <c r="TOV12" s="57"/>
      <c r="TOW12" s="57"/>
      <c r="TOX12" s="57"/>
      <c r="TOY12" s="57"/>
      <c r="TOZ12" s="57"/>
      <c r="TPA12" s="57"/>
      <c r="TPB12" s="57"/>
      <c r="TPC12" s="57"/>
      <c r="TPD12" s="57"/>
      <c r="TPE12" s="57"/>
      <c r="TPF12" s="57"/>
      <c r="TPG12" s="57"/>
      <c r="TPH12" s="57"/>
      <c r="TPI12" s="57"/>
      <c r="TPJ12" s="57"/>
      <c r="TPK12" s="57"/>
      <c r="TPL12" s="57"/>
      <c r="TPM12" s="57"/>
      <c r="TPN12" s="57"/>
      <c r="TPO12" s="57"/>
      <c r="TPP12" s="57"/>
      <c r="TPQ12" s="57"/>
      <c r="TPR12" s="57"/>
      <c r="TPS12" s="57"/>
      <c r="TPT12" s="57"/>
      <c r="TPU12" s="57"/>
      <c r="TPV12" s="57"/>
      <c r="TPW12" s="57"/>
      <c r="TPX12" s="57"/>
      <c r="TPY12" s="57"/>
      <c r="TPZ12" s="57"/>
      <c r="TQA12" s="57"/>
      <c r="TQB12" s="57"/>
      <c r="TQC12" s="57"/>
      <c r="TQD12" s="57"/>
      <c r="TQE12" s="57"/>
      <c r="TQF12" s="57"/>
      <c r="TQG12" s="57"/>
      <c r="TQH12" s="57"/>
      <c r="TQI12" s="57"/>
      <c r="TQJ12" s="57"/>
      <c r="TQK12" s="57"/>
      <c r="TQL12" s="57"/>
      <c r="TQM12" s="57"/>
      <c r="TQN12" s="57"/>
      <c r="TQO12" s="57"/>
      <c r="TQP12" s="57"/>
      <c r="TQQ12" s="57"/>
      <c r="TQR12" s="57"/>
      <c r="TQS12" s="57"/>
      <c r="TQT12" s="57"/>
      <c r="TQU12" s="57"/>
      <c r="TQV12" s="57"/>
      <c r="TQW12" s="57"/>
      <c r="TQX12" s="57"/>
      <c r="TQY12" s="57"/>
      <c r="TQZ12" s="57"/>
      <c r="TRA12" s="57"/>
      <c r="TRB12" s="57"/>
      <c r="TRC12" s="57"/>
      <c r="TRD12" s="57"/>
      <c r="TRE12" s="57"/>
      <c r="TRF12" s="57"/>
      <c r="TRG12" s="57"/>
      <c r="TRH12" s="57"/>
      <c r="TRI12" s="57"/>
      <c r="TRJ12" s="57"/>
      <c r="TRK12" s="57"/>
      <c r="TRL12" s="57"/>
      <c r="TRM12" s="57"/>
      <c r="TRN12" s="57"/>
      <c r="TRO12" s="57"/>
      <c r="TRP12" s="57"/>
      <c r="TRQ12" s="57"/>
      <c r="TRR12" s="57"/>
      <c r="TRS12" s="57"/>
      <c r="TRT12" s="57"/>
      <c r="TRU12" s="57"/>
      <c r="TRV12" s="57"/>
      <c r="TRW12" s="57"/>
      <c r="TRX12" s="57"/>
      <c r="TRY12" s="57"/>
      <c r="TRZ12" s="57"/>
      <c r="TSA12" s="57"/>
      <c r="TSB12" s="57"/>
      <c r="TSC12" s="57"/>
      <c r="TSD12" s="57"/>
      <c r="TSE12" s="57"/>
      <c r="TSF12" s="57"/>
      <c r="TSG12" s="57"/>
      <c r="TSH12" s="57"/>
      <c r="TSI12" s="57"/>
      <c r="TSJ12" s="57"/>
      <c r="TSK12" s="57"/>
      <c r="TSL12" s="57"/>
      <c r="TSM12" s="57"/>
      <c r="TSN12" s="57"/>
      <c r="TSO12" s="57"/>
      <c r="TSP12" s="57"/>
      <c r="TSQ12" s="57"/>
      <c r="TSR12" s="57"/>
      <c r="TSS12" s="57"/>
      <c r="TST12" s="57"/>
      <c r="TSU12" s="57"/>
      <c r="TSV12" s="57"/>
      <c r="TSW12" s="57"/>
      <c r="TSX12" s="57"/>
      <c r="TSY12" s="57"/>
      <c r="TSZ12" s="57"/>
      <c r="TTA12" s="57"/>
      <c r="TTB12" s="57"/>
      <c r="TTC12" s="57"/>
      <c r="TTD12" s="57"/>
      <c r="TTE12" s="57"/>
      <c r="TTF12" s="57"/>
      <c r="TTG12" s="57"/>
      <c r="TTH12" s="57"/>
      <c r="TTI12" s="57"/>
      <c r="TTJ12" s="57"/>
      <c r="TTK12" s="57"/>
      <c r="TTL12" s="57"/>
      <c r="TTM12" s="57"/>
      <c r="TTN12" s="57"/>
      <c r="TTO12" s="57"/>
      <c r="TTP12" s="57"/>
      <c r="TTQ12" s="57"/>
      <c r="TTR12" s="57"/>
      <c r="TTS12" s="57"/>
      <c r="TTT12" s="57"/>
      <c r="TTU12" s="57"/>
      <c r="TTV12" s="57"/>
      <c r="TTW12" s="57"/>
      <c r="TTX12" s="57"/>
      <c r="TTY12" s="57"/>
      <c r="TTZ12" s="57"/>
      <c r="TUA12" s="57"/>
      <c r="TUB12" s="57"/>
      <c r="TUC12" s="57"/>
      <c r="TUD12" s="57"/>
      <c r="TUE12" s="57"/>
      <c r="TUF12" s="57"/>
      <c r="TUG12" s="57"/>
      <c r="TUH12" s="57"/>
      <c r="TUI12" s="57"/>
      <c r="TUJ12" s="57"/>
      <c r="TUK12" s="57"/>
      <c r="TUL12" s="57"/>
      <c r="TUM12" s="57"/>
      <c r="TUN12" s="57"/>
      <c r="TUO12" s="57"/>
      <c r="TUP12" s="57"/>
      <c r="TUQ12" s="57"/>
      <c r="TUR12" s="57"/>
      <c r="TUS12" s="57"/>
      <c r="TUT12" s="57"/>
      <c r="TUU12" s="57"/>
      <c r="TUV12" s="57"/>
      <c r="TUW12" s="57"/>
      <c r="TUX12" s="57"/>
      <c r="TUY12" s="57"/>
      <c r="TUZ12" s="57"/>
      <c r="TVA12" s="57"/>
      <c r="TVB12" s="57"/>
      <c r="TVC12" s="57"/>
      <c r="TVD12" s="57"/>
      <c r="TVE12" s="57"/>
      <c r="TVF12" s="57"/>
      <c r="TVG12" s="57"/>
      <c r="TVH12" s="57"/>
      <c r="TVI12" s="57"/>
      <c r="TVJ12" s="57"/>
      <c r="TVK12" s="57"/>
      <c r="TVL12" s="57"/>
      <c r="TVM12" s="57"/>
      <c r="TVN12" s="57"/>
      <c r="TVO12" s="57"/>
      <c r="TVP12" s="57"/>
      <c r="TVQ12" s="57"/>
      <c r="TVR12" s="57"/>
      <c r="TVS12" s="57"/>
      <c r="TVT12" s="57"/>
      <c r="TVU12" s="57"/>
      <c r="TVV12" s="57"/>
      <c r="TVW12" s="57"/>
      <c r="TVX12" s="57"/>
      <c r="TVY12" s="57"/>
      <c r="TVZ12" s="57"/>
      <c r="TWA12" s="57"/>
      <c r="TWB12" s="57"/>
      <c r="TWC12" s="57"/>
      <c r="TWD12" s="57"/>
      <c r="TWE12" s="57"/>
      <c r="TWF12" s="57"/>
      <c r="TWG12" s="57"/>
      <c r="TWH12" s="57"/>
      <c r="TWI12" s="57"/>
      <c r="TWJ12" s="57"/>
      <c r="TWK12" s="57"/>
      <c r="TWL12" s="57"/>
      <c r="TWM12" s="57"/>
      <c r="TWN12" s="57"/>
      <c r="TWO12" s="57"/>
      <c r="TWP12" s="57"/>
      <c r="TWQ12" s="57"/>
      <c r="TWR12" s="57"/>
      <c r="TWS12" s="57"/>
      <c r="TWT12" s="57"/>
      <c r="TWU12" s="57"/>
      <c r="TWV12" s="57"/>
      <c r="TWW12" s="57"/>
      <c r="TWX12" s="57"/>
      <c r="TWY12" s="57"/>
      <c r="TWZ12" s="57"/>
      <c r="TXA12" s="57"/>
      <c r="TXB12" s="57"/>
      <c r="TXC12" s="57"/>
      <c r="TXD12" s="57"/>
      <c r="TXE12" s="57"/>
      <c r="TXF12" s="57"/>
      <c r="TXG12" s="57"/>
      <c r="TXH12" s="57"/>
      <c r="TXI12" s="57"/>
      <c r="TXJ12" s="57"/>
      <c r="TXK12" s="57"/>
      <c r="TXL12" s="57"/>
      <c r="TXM12" s="57"/>
      <c r="TXN12" s="57"/>
      <c r="TXO12" s="57"/>
      <c r="TXP12" s="57"/>
      <c r="TXQ12" s="57"/>
      <c r="TXR12" s="57"/>
      <c r="TXS12" s="57"/>
      <c r="TXT12" s="57"/>
      <c r="TXU12" s="57"/>
      <c r="TXV12" s="57"/>
      <c r="TXW12" s="57"/>
      <c r="TXX12" s="57"/>
      <c r="TXY12" s="57"/>
      <c r="TXZ12" s="57"/>
      <c r="TYA12" s="57"/>
      <c r="TYB12" s="57"/>
      <c r="TYC12" s="57"/>
      <c r="TYD12" s="57"/>
      <c r="TYE12" s="57"/>
      <c r="TYF12" s="57"/>
      <c r="TYG12" s="57"/>
      <c r="TYH12" s="57"/>
      <c r="TYI12" s="57"/>
      <c r="TYJ12" s="57"/>
      <c r="TYK12" s="57"/>
      <c r="TYL12" s="57"/>
      <c r="TYM12" s="57"/>
      <c r="TYN12" s="57"/>
      <c r="TYO12" s="57"/>
      <c r="TYP12" s="57"/>
      <c r="TYQ12" s="57"/>
      <c r="TYR12" s="57"/>
      <c r="TYS12" s="57"/>
      <c r="TYT12" s="57"/>
      <c r="TYU12" s="57"/>
      <c r="TYV12" s="57"/>
      <c r="TYW12" s="57"/>
      <c r="TYX12" s="57"/>
      <c r="TYY12" s="57"/>
      <c r="TYZ12" s="57"/>
      <c r="TZA12" s="57"/>
      <c r="TZB12" s="57"/>
      <c r="TZC12" s="57"/>
      <c r="TZD12" s="57"/>
      <c r="TZE12" s="57"/>
      <c r="TZF12" s="57"/>
      <c r="TZG12" s="57"/>
      <c r="TZH12" s="57"/>
      <c r="TZI12" s="57"/>
      <c r="TZJ12" s="57"/>
      <c r="TZK12" s="57"/>
      <c r="TZL12" s="57"/>
      <c r="TZM12" s="57"/>
      <c r="TZN12" s="57"/>
      <c r="TZO12" s="57"/>
      <c r="TZP12" s="57"/>
      <c r="TZQ12" s="57"/>
      <c r="TZR12" s="57"/>
      <c r="TZS12" s="57"/>
      <c r="TZT12" s="57"/>
      <c r="TZU12" s="57"/>
      <c r="TZV12" s="57"/>
      <c r="TZW12" s="57"/>
      <c r="TZX12" s="57"/>
      <c r="TZY12" s="57"/>
      <c r="TZZ12" s="57"/>
      <c r="UAA12" s="57"/>
      <c r="UAB12" s="57"/>
      <c r="UAC12" s="57"/>
      <c r="UAD12" s="57"/>
      <c r="UAE12" s="57"/>
      <c r="UAF12" s="57"/>
      <c r="UAG12" s="57"/>
      <c r="UAH12" s="57"/>
      <c r="UAI12" s="57"/>
      <c r="UAJ12" s="57"/>
      <c r="UAK12" s="57"/>
      <c r="UAL12" s="57"/>
      <c r="UAM12" s="57"/>
      <c r="UAN12" s="57"/>
      <c r="UAO12" s="57"/>
      <c r="UAP12" s="57"/>
      <c r="UAQ12" s="57"/>
      <c r="UAR12" s="57"/>
      <c r="UAS12" s="57"/>
      <c r="UAT12" s="57"/>
      <c r="UAU12" s="57"/>
      <c r="UAV12" s="57"/>
      <c r="UAW12" s="57"/>
      <c r="UAX12" s="57"/>
      <c r="UAY12" s="57"/>
      <c r="UAZ12" s="57"/>
      <c r="UBA12" s="57"/>
      <c r="UBB12" s="57"/>
      <c r="UBC12" s="57"/>
      <c r="UBD12" s="57"/>
      <c r="UBE12" s="57"/>
      <c r="UBF12" s="57"/>
      <c r="UBG12" s="57"/>
      <c r="UBH12" s="57"/>
      <c r="UBI12" s="57"/>
      <c r="UBJ12" s="57"/>
      <c r="UBK12" s="57"/>
      <c r="UBL12" s="57"/>
      <c r="UBM12" s="57"/>
      <c r="UBN12" s="57"/>
      <c r="UBO12" s="57"/>
      <c r="UBP12" s="57"/>
      <c r="UBQ12" s="57"/>
      <c r="UBR12" s="57"/>
      <c r="UBS12" s="57"/>
      <c r="UBT12" s="57"/>
      <c r="UBU12" s="57"/>
      <c r="UBV12" s="57"/>
      <c r="UBW12" s="57"/>
      <c r="UBX12" s="57"/>
      <c r="UBY12" s="57"/>
      <c r="UBZ12" s="57"/>
      <c r="UCA12" s="57"/>
      <c r="UCB12" s="57"/>
      <c r="UCC12" s="57"/>
      <c r="UCD12" s="57"/>
      <c r="UCE12" s="57"/>
      <c r="UCF12" s="57"/>
      <c r="UCG12" s="57"/>
      <c r="UCH12" s="57"/>
      <c r="UCI12" s="57"/>
      <c r="UCJ12" s="57"/>
      <c r="UCK12" s="57"/>
      <c r="UCL12" s="57"/>
      <c r="UCM12" s="57"/>
      <c r="UCN12" s="57"/>
      <c r="UCO12" s="57"/>
      <c r="UCP12" s="57"/>
      <c r="UCQ12" s="57"/>
      <c r="UCR12" s="57"/>
      <c r="UCS12" s="57"/>
      <c r="UCT12" s="57"/>
      <c r="UCU12" s="57"/>
      <c r="UCV12" s="57"/>
      <c r="UCW12" s="57"/>
      <c r="UCX12" s="57"/>
      <c r="UCY12" s="57"/>
      <c r="UCZ12" s="57"/>
      <c r="UDA12" s="57"/>
      <c r="UDB12" s="57"/>
      <c r="UDC12" s="57"/>
      <c r="UDD12" s="57"/>
      <c r="UDE12" s="57"/>
      <c r="UDF12" s="57"/>
      <c r="UDG12" s="57"/>
      <c r="UDH12" s="57"/>
      <c r="UDI12" s="57"/>
      <c r="UDJ12" s="57"/>
      <c r="UDK12" s="57"/>
      <c r="UDL12" s="57"/>
      <c r="UDM12" s="57"/>
      <c r="UDN12" s="57"/>
      <c r="UDO12" s="57"/>
      <c r="UDP12" s="57"/>
      <c r="UDQ12" s="57"/>
      <c r="UDR12" s="57"/>
      <c r="UDS12" s="57"/>
      <c r="UDT12" s="57"/>
      <c r="UDU12" s="57"/>
      <c r="UDV12" s="57"/>
      <c r="UDW12" s="57"/>
      <c r="UDX12" s="57"/>
      <c r="UDY12" s="57"/>
      <c r="UDZ12" s="57"/>
      <c r="UEA12" s="57"/>
      <c r="UEB12" s="57"/>
      <c r="UEC12" s="57"/>
      <c r="UED12" s="57"/>
      <c r="UEE12" s="57"/>
      <c r="UEF12" s="57"/>
      <c r="UEG12" s="57"/>
      <c r="UEH12" s="57"/>
      <c r="UEI12" s="57"/>
      <c r="UEJ12" s="57"/>
      <c r="UEK12" s="57"/>
      <c r="UEL12" s="57"/>
      <c r="UEM12" s="57"/>
      <c r="UEN12" s="57"/>
      <c r="UEO12" s="57"/>
      <c r="UEP12" s="57"/>
      <c r="UEQ12" s="57"/>
      <c r="UER12" s="57"/>
      <c r="UES12" s="57"/>
      <c r="UET12" s="57"/>
      <c r="UEU12" s="57"/>
      <c r="UEV12" s="57"/>
      <c r="UEW12" s="57"/>
      <c r="UEX12" s="57"/>
      <c r="UEY12" s="57"/>
      <c r="UEZ12" s="57"/>
      <c r="UFA12" s="57"/>
      <c r="UFB12" s="57"/>
      <c r="UFC12" s="57"/>
      <c r="UFD12" s="57"/>
      <c r="UFE12" s="57"/>
      <c r="UFF12" s="57"/>
      <c r="UFG12" s="57"/>
      <c r="UFH12" s="57"/>
      <c r="UFI12" s="57"/>
      <c r="UFJ12" s="57"/>
      <c r="UFK12" s="57"/>
      <c r="UFL12" s="57"/>
      <c r="UFM12" s="57"/>
      <c r="UFN12" s="57"/>
      <c r="UFO12" s="57"/>
      <c r="UFP12" s="57"/>
      <c r="UFQ12" s="57"/>
      <c r="UFR12" s="57"/>
      <c r="UFS12" s="57"/>
      <c r="UFT12" s="57"/>
      <c r="UFU12" s="57"/>
      <c r="UFV12" s="57"/>
      <c r="UFW12" s="57"/>
      <c r="UFX12" s="57"/>
      <c r="UFY12" s="57"/>
      <c r="UFZ12" s="57"/>
      <c r="UGA12" s="57"/>
      <c r="UGB12" s="57"/>
      <c r="UGC12" s="57"/>
      <c r="UGD12" s="57"/>
      <c r="UGE12" s="57"/>
      <c r="UGF12" s="57"/>
      <c r="UGG12" s="57"/>
      <c r="UGH12" s="57"/>
      <c r="UGI12" s="57"/>
      <c r="UGJ12" s="57"/>
      <c r="UGK12" s="57"/>
      <c r="UGL12" s="57"/>
      <c r="UGM12" s="57"/>
      <c r="UGN12" s="57"/>
      <c r="UGO12" s="57"/>
      <c r="UGP12" s="57"/>
      <c r="UGQ12" s="57"/>
      <c r="UGR12" s="57"/>
      <c r="UGS12" s="57"/>
      <c r="UGT12" s="57"/>
      <c r="UGU12" s="57"/>
      <c r="UGV12" s="57"/>
      <c r="UGW12" s="57"/>
      <c r="UGX12" s="57"/>
      <c r="UGY12" s="57"/>
      <c r="UGZ12" s="57"/>
      <c r="UHA12" s="57"/>
      <c r="UHB12" s="57"/>
      <c r="UHC12" s="57"/>
      <c r="UHD12" s="57"/>
      <c r="UHE12" s="57"/>
      <c r="UHF12" s="57"/>
      <c r="UHG12" s="57"/>
      <c r="UHH12" s="57"/>
      <c r="UHI12" s="57"/>
      <c r="UHJ12" s="57"/>
      <c r="UHK12" s="57"/>
      <c r="UHL12" s="57"/>
      <c r="UHM12" s="57"/>
      <c r="UHN12" s="57"/>
      <c r="UHO12" s="57"/>
      <c r="UHP12" s="57"/>
      <c r="UHQ12" s="57"/>
      <c r="UHR12" s="57"/>
      <c r="UHS12" s="57"/>
      <c r="UHT12" s="57"/>
      <c r="UHU12" s="57"/>
      <c r="UHV12" s="57"/>
      <c r="UHW12" s="57"/>
      <c r="UHX12" s="57"/>
      <c r="UHY12" s="57"/>
      <c r="UHZ12" s="57"/>
      <c r="UIA12" s="57"/>
      <c r="UIB12" s="57"/>
      <c r="UIC12" s="57"/>
      <c r="UID12" s="57"/>
      <c r="UIE12" s="57"/>
      <c r="UIF12" s="57"/>
      <c r="UIG12" s="57"/>
      <c r="UIH12" s="57"/>
      <c r="UII12" s="57"/>
      <c r="UIJ12" s="57"/>
      <c r="UIK12" s="57"/>
      <c r="UIL12" s="57"/>
      <c r="UIM12" s="57"/>
      <c r="UIN12" s="57"/>
      <c r="UIO12" s="57"/>
      <c r="UIP12" s="57"/>
      <c r="UIQ12" s="57"/>
      <c r="UIR12" s="57"/>
      <c r="UIS12" s="57"/>
      <c r="UIT12" s="57"/>
      <c r="UIU12" s="57"/>
      <c r="UIV12" s="57"/>
      <c r="UIW12" s="57"/>
      <c r="UIX12" s="57"/>
      <c r="UIY12" s="57"/>
      <c r="UIZ12" s="57"/>
      <c r="UJA12" s="57"/>
      <c r="UJB12" s="57"/>
      <c r="UJC12" s="57"/>
      <c r="UJD12" s="57"/>
      <c r="UJE12" s="57"/>
      <c r="UJF12" s="57"/>
      <c r="UJG12" s="57"/>
      <c r="UJH12" s="57"/>
      <c r="UJI12" s="57"/>
      <c r="UJJ12" s="57"/>
      <c r="UJK12" s="57"/>
      <c r="UJL12" s="57"/>
      <c r="UJM12" s="57"/>
      <c r="UJN12" s="57"/>
      <c r="UJO12" s="57"/>
      <c r="UJP12" s="57"/>
      <c r="UJQ12" s="57"/>
      <c r="UJR12" s="57"/>
      <c r="UJS12" s="57"/>
      <c r="UJT12" s="57"/>
      <c r="UJU12" s="57"/>
      <c r="UJV12" s="57"/>
      <c r="UJW12" s="57"/>
      <c r="UJX12" s="57"/>
      <c r="UJY12" s="57"/>
      <c r="UJZ12" s="57"/>
      <c r="UKA12" s="57"/>
      <c r="UKB12" s="57"/>
      <c r="UKC12" s="57"/>
      <c r="UKD12" s="57"/>
      <c r="UKE12" s="57"/>
      <c r="UKF12" s="57"/>
      <c r="UKG12" s="57"/>
      <c r="UKH12" s="57"/>
      <c r="UKI12" s="57"/>
      <c r="UKJ12" s="57"/>
      <c r="UKK12" s="57"/>
      <c r="UKL12" s="57"/>
      <c r="UKM12" s="57"/>
      <c r="UKN12" s="57"/>
      <c r="UKO12" s="57"/>
      <c r="UKP12" s="57"/>
      <c r="UKQ12" s="57"/>
      <c r="UKR12" s="57"/>
      <c r="UKS12" s="57"/>
      <c r="UKT12" s="57"/>
      <c r="UKU12" s="57"/>
      <c r="UKV12" s="57"/>
      <c r="UKW12" s="57"/>
      <c r="UKX12" s="57"/>
      <c r="UKY12" s="57"/>
      <c r="UKZ12" s="57"/>
      <c r="ULA12" s="57"/>
      <c r="ULB12" s="57"/>
      <c r="ULC12" s="57"/>
      <c r="ULD12" s="57"/>
      <c r="ULE12" s="57"/>
      <c r="ULF12" s="57"/>
      <c r="ULG12" s="57"/>
      <c r="ULH12" s="57"/>
      <c r="ULI12" s="57"/>
      <c r="ULJ12" s="57"/>
      <c r="ULK12" s="57"/>
      <c r="ULL12" s="57"/>
      <c r="ULM12" s="57"/>
      <c r="ULN12" s="57"/>
      <c r="ULO12" s="57"/>
      <c r="ULP12" s="57"/>
      <c r="ULQ12" s="57"/>
      <c r="ULR12" s="57"/>
      <c r="ULS12" s="57"/>
      <c r="ULT12" s="57"/>
      <c r="ULU12" s="57"/>
      <c r="ULV12" s="57"/>
      <c r="ULW12" s="57"/>
      <c r="ULX12" s="57"/>
      <c r="ULY12" s="57"/>
      <c r="ULZ12" s="57"/>
      <c r="UMA12" s="57"/>
      <c r="UMB12" s="57"/>
      <c r="UMC12" s="57"/>
      <c r="UMD12" s="57"/>
      <c r="UME12" s="57"/>
      <c r="UMF12" s="57"/>
      <c r="UMG12" s="57"/>
      <c r="UMH12" s="57"/>
      <c r="UMI12" s="57"/>
      <c r="UMJ12" s="57"/>
      <c r="UMK12" s="57"/>
      <c r="UML12" s="57"/>
      <c r="UMM12" s="57"/>
      <c r="UMN12" s="57"/>
      <c r="UMO12" s="57"/>
      <c r="UMP12" s="57"/>
      <c r="UMQ12" s="57"/>
      <c r="UMR12" s="57"/>
      <c r="UMS12" s="57"/>
      <c r="UMT12" s="57"/>
      <c r="UMU12" s="57"/>
      <c r="UMV12" s="57"/>
      <c r="UMW12" s="57"/>
      <c r="UMX12" s="57"/>
      <c r="UMY12" s="57"/>
      <c r="UMZ12" s="57"/>
      <c r="UNA12" s="57"/>
      <c r="UNB12" s="57"/>
      <c r="UNC12" s="57"/>
      <c r="UND12" s="57"/>
      <c r="UNE12" s="57"/>
      <c r="UNF12" s="57"/>
      <c r="UNG12" s="57"/>
      <c r="UNH12" s="57"/>
      <c r="UNI12" s="57"/>
      <c r="UNJ12" s="57"/>
      <c r="UNK12" s="57"/>
      <c r="UNL12" s="57"/>
      <c r="UNM12" s="57"/>
      <c r="UNN12" s="57"/>
      <c r="UNO12" s="57"/>
      <c r="UNP12" s="57"/>
      <c r="UNQ12" s="57"/>
      <c r="UNR12" s="57"/>
      <c r="UNS12" s="57"/>
      <c r="UNT12" s="57"/>
      <c r="UNU12" s="57"/>
      <c r="UNV12" s="57"/>
      <c r="UNW12" s="57"/>
      <c r="UNX12" s="57"/>
      <c r="UNY12" s="57"/>
      <c r="UNZ12" s="57"/>
      <c r="UOA12" s="57"/>
      <c r="UOB12" s="57"/>
      <c r="UOC12" s="57"/>
      <c r="UOD12" s="57"/>
      <c r="UOE12" s="57"/>
      <c r="UOF12" s="57"/>
      <c r="UOG12" s="57"/>
      <c r="UOH12" s="57"/>
      <c r="UOI12" s="57"/>
      <c r="UOJ12" s="57"/>
      <c r="UOK12" s="57"/>
      <c r="UOL12" s="57"/>
      <c r="UOM12" s="57"/>
      <c r="UON12" s="57"/>
      <c r="UOO12" s="57"/>
      <c r="UOP12" s="57"/>
      <c r="UOQ12" s="57"/>
      <c r="UOR12" s="57"/>
      <c r="UOS12" s="57"/>
      <c r="UOT12" s="57"/>
      <c r="UOU12" s="57"/>
      <c r="UOV12" s="57"/>
      <c r="UOW12" s="57"/>
      <c r="UOX12" s="57"/>
      <c r="UOY12" s="57"/>
      <c r="UOZ12" s="57"/>
      <c r="UPA12" s="57"/>
      <c r="UPB12" s="57"/>
      <c r="UPC12" s="57"/>
      <c r="UPD12" s="57"/>
      <c r="UPE12" s="57"/>
      <c r="UPF12" s="57"/>
      <c r="UPG12" s="57"/>
      <c r="UPH12" s="57"/>
      <c r="UPI12" s="57"/>
      <c r="UPJ12" s="57"/>
      <c r="UPK12" s="57"/>
      <c r="UPL12" s="57"/>
      <c r="UPM12" s="57"/>
      <c r="UPN12" s="57"/>
      <c r="UPO12" s="57"/>
      <c r="UPP12" s="57"/>
      <c r="UPQ12" s="57"/>
      <c r="UPR12" s="57"/>
      <c r="UPS12" s="57"/>
      <c r="UPT12" s="57"/>
      <c r="UPU12" s="57"/>
      <c r="UPV12" s="57"/>
      <c r="UPW12" s="57"/>
      <c r="UPX12" s="57"/>
      <c r="UPY12" s="57"/>
      <c r="UPZ12" s="57"/>
      <c r="UQA12" s="57"/>
      <c r="UQB12" s="57"/>
      <c r="UQC12" s="57"/>
      <c r="UQD12" s="57"/>
      <c r="UQE12" s="57"/>
      <c r="UQF12" s="57"/>
      <c r="UQG12" s="57"/>
      <c r="UQH12" s="57"/>
      <c r="UQI12" s="57"/>
      <c r="UQJ12" s="57"/>
      <c r="UQK12" s="57"/>
      <c r="UQL12" s="57"/>
      <c r="UQM12" s="57"/>
      <c r="UQN12" s="57"/>
      <c r="UQO12" s="57"/>
      <c r="UQP12" s="57"/>
      <c r="UQQ12" s="57"/>
      <c r="UQR12" s="57"/>
      <c r="UQS12" s="57"/>
      <c r="UQT12" s="57"/>
      <c r="UQU12" s="57"/>
      <c r="UQV12" s="57"/>
      <c r="UQW12" s="57"/>
      <c r="UQX12" s="57"/>
      <c r="UQY12" s="57"/>
      <c r="UQZ12" s="57"/>
      <c r="URA12" s="57"/>
      <c r="URB12" s="57"/>
      <c r="URC12" s="57"/>
      <c r="URD12" s="57"/>
      <c r="URE12" s="57"/>
      <c r="URF12" s="57"/>
      <c r="URG12" s="57"/>
      <c r="URH12" s="57"/>
      <c r="URI12" s="57"/>
      <c r="URJ12" s="57"/>
      <c r="URK12" s="57"/>
      <c r="URL12" s="57"/>
      <c r="URM12" s="57"/>
      <c r="URN12" s="57"/>
      <c r="URO12" s="57"/>
      <c r="URP12" s="57"/>
      <c r="URQ12" s="57"/>
      <c r="URR12" s="57"/>
      <c r="URS12" s="57"/>
      <c r="URT12" s="57"/>
      <c r="URU12" s="57"/>
      <c r="URV12" s="57"/>
      <c r="URW12" s="57"/>
      <c r="URX12" s="57"/>
      <c r="URY12" s="57"/>
      <c r="URZ12" s="57"/>
      <c r="USA12" s="57"/>
      <c r="USB12" s="57"/>
      <c r="USC12" s="57"/>
      <c r="USD12" s="57"/>
      <c r="USE12" s="57"/>
      <c r="USF12" s="57"/>
      <c r="USG12" s="57"/>
      <c r="USH12" s="57"/>
      <c r="USI12" s="57"/>
      <c r="USJ12" s="57"/>
      <c r="USK12" s="57"/>
      <c r="USL12" s="57"/>
      <c r="USM12" s="57"/>
      <c r="USN12" s="57"/>
      <c r="USO12" s="57"/>
      <c r="USP12" s="57"/>
      <c r="USQ12" s="57"/>
      <c r="USR12" s="57"/>
      <c r="USS12" s="57"/>
      <c r="UST12" s="57"/>
      <c r="USU12" s="57"/>
      <c r="USV12" s="57"/>
      <c r="USW12" s="57"/>
      <c r="USX12" s="57"/>
      <c r="USY12" s="57"/>
      <c r="USZ12" s="57"/>
      <c r="UTA12" s="57"/>
      <c r="UTB12" s="57"/>
      <c r="UTC12" s="57"/>
      <c r="UTD12" s="57"/>
      <c r="UTE12" s="57"/>
      <c r="UTF12" s="57"/>
      <c r="UTG12" s="57"/>
      <c r="UTH12" s="57"/>
      <c r="UTI12" s="57"/>
      <c r="UTJ12" s="57"/>
      <c r="UTK12" s="57"/>
      <c r="UTL12" s="57"/>
      <c r="UTM12" s="57"/>
      <c r="UTN12" s="57"/>
      <c r="UTO12" s="57"/>
      <c r="UTP12" s="57"/>
      <c r="UTQ12" s="57"/>
      <c r="UTR12" s="57"/>
      <c r="UTS12" s="57"/>
      <c r="UTT12" s="57"/>
      <c r="UTU12" s="57"/>
      <c r="UTV12" s="57"/>
      <c r="UTW12" s="57"/>
      <c r="UTX12" s="57"/>
      <c r="UTY12" s="57"/>
      <c r="UTZ12" s="57"/>
      <c r="UUA12" s="57"/>
      <c r="UUB12" s="57"/>
      <c r="UUC12" s="57"/>
      <c r="UUD12" s="57"/>
      <c r="UUE12" s="57"/>
      <c r="UUF12" s="57"/>
      <c r="UUG12" s="57"/>
      <c r="UUH12" s="57"/>
      <c r="UUI12" s="57"/>
      <c r="UUJ12" s="57"/>
      <c r="UUK12" s="57"/>
      <c r="UUL12" s="57"/>
      <c r="UUM12" s="57"/>
      <c r="UUN12" s="57"/>
      <c r="UUO12" s="57"/>
      <c r="UUP12" s="57"/>
      <c r="UUQ12" s="57"/>
      <c r="UUR12" s="57"/>
      <c r="UUS12" s="57"/>
      <c r="UUT12" s="57"/>
      <c r="UUU12" s="57"/>
      <c r="UUV12" s="57"/>
      <c r="UUW12" s="57"/>
      <c r="UUX12" s="57"/>
      <c r="UUY12" s="57"/>
      <c r="UUZ12" s="57"/>
      <c r="UVA12" s="57"/>
      <c r="UVB12" s="57"/>
      <c r="UVC12" s="57"/>
      <c r="UVD12" s="57"/>
      <c r="UVE12" s="57"/>
      <c r="UVF12" s="57"/>
      <c r="UVG12" s="57"/>
      <c r="UVH12" s="57"/>
      <c r="UVI12" s="57"/>
      <c r="UVJ12" s="57"/>
      <c r="UVK12" s="57"/>
      <c r="UVL12" s="57"/>
      <c r="UVM12" s="57"/>
      <c r="UVN12" s="57"/>
      <c r="UVO12" s="57"/>
      <c r="UVP12" s="57"/>
      <c r="UVQ12" s="57"/>
      <c r="UVR12" s="57"/>
      <c r="UVS12" s="57"/>
      <c r="UVT12" s="57"/>
      <c r="UVU12" s="57"/>
      <c r="UVV12" s="57"/>
      <c r="UVW12" s="57"/>
      <c r="UVX12" s="57"/>
      <c r="UVY12" s="57"/>
      <c r="UVZ12" s="57"/>
      <c r="UWA12" s="57"/>
      <c r="UWB12" s="57"/>
      <c r="UWC12" s="57"/>
      <c r="UWD12" s="57"/>
      <c r="UWE12" s="57"/>
      <c r="UWF12" s="57"/>
      <c r="UWG12" s="57"/>
      <c r="UWH12" s="57"/>
      <c r="UWI12" s="57"/>
      <c r="UWJ12" s="57"/>
      <c r="UWK12" s="57"/>
      <c r="UWL12" s="57"/>
      <c r="UWM12" s="57"/>
      <c r="UWN12" s="57"/>
      <c r="UWO12" s="57"/>
      <c r="UWP12" s="57"/>
      <c r="UWQ12" s="57"/>
      <c r="UWR12" s="57"/>
      <c r="UWS12" s="57"/>
      <c r="UWT12" s="57"/>
      <c r="UWU12" s="57"/>
      <c r="UWV12" s="57"/>
      <c r="UWW12" s="57"/>
      <c r="UWX12" s="57"/>
      <c r="UWY12" s="57"/>
      <c r="UWZ12" s="57"/>
      <c r="UXA12" s="57"/>
      <c r="UXB12" s="57"/>
      <c r="UXC12" s="57"/>
      <c r="UXD12" s="57"/>
      <c r="UXE12" s="57"/>
      <c r="UXF12" s="57"/>
      <c r="UXG12" s="57"/>
      <c r="UXH12" s="57"/>
      <c r="UXI12" s="57"/>
      <c r="UXJ12" s="57"/>
      <c r="UXK12" s="57"/>
      <c r="UXL12" s="57"/>
      <c r="UXM12" s="57"/>
      <c r="UXN12" s="57"/>
      <c r="UXO12" s="57"/>
      <c r="UXP12" s="57"/>
      <c r="UXQ12" s="57"/>
      <c r="UXR12" s="57"/>
      <c r="UXS12" s="57"/>
      <c r="UXT12" s="57"/>
      <c r="UXU12" s="57"/>
      <c r="UXV12" s="57"/>
      <c r="UXW12" s="57"/>
      <c r="UXX12" s="57"/>
      <c r="UXY12" s="57"/>
      <c r="UXZ12" s="57"/>
      <c r="UYA12" s="57"/>
      <c r="UYB12" s="57"/>
      <c r="UYC12" s="57"/>
      <c r="UYD12" s="57"/>
      <c r="UYE12" s="57"/>
      <c r="UYF12" s="57"/>
      <c r="UYG12" s="57"/>
      <c r="UYH12" s="57"/>
      <c r="UYI12" s="57"/>
      <c r="UYJ12" s="57"/>
      <c r="UYK12" s="57"/>
      <c r="UYL12" s="57"/>
      <c r="UYM12" s="57"/>
      <c r="UYN12" s="57"/>
      <c r="UYO12" s="57"/>
      <c r="UYP12" s="57"/>
      <c r="UYQ12" s="57"/>
      <c r="UYR12" s="57"/>
      <c r="UYS12" s="57"/>
      <c r="UYT12" s="57"/>
      <c r="UYU12" s="57"/>
      <c r="UYV12" s="57"/>
      <c r="UYW12" s="57"/>
      <c r="UYX12" s="57"/>
      <c r="UYY12" s="57"/>
      <c r="UYZ12" s="57"/>
      <c r="UZA12" s="57"/>
      <c r="UZB12" s="57"/>
      <c r="UZC12" s="57"/>
      <c r="UZD12" s="57"/>
      <c r="UZE12" s="57"/>
      <c r="UZF12" s="57"/>
      <c r="UZG12" s="57"/>
      <c r="UZH12" s="57"/>
      <c r="UZI12" s="57"/>
      <c r="UZJ12" s="57"/>
      <c r="UZK12" s="57"/>
      <c r="UZL12" s="57"/>
      <c r="UZM12" s="57"/>
      <c r="UZN12" s="57"/>
      <c r="UZO12" s="57"/>
      <c r="UZP12" s="57"/>
      <c r="UZQ12" s="57"/>
      <c r="UZR12" s="57"/>
      <c r="UZS12" s="57"/>
      <c r="UZT12" s="57"/>
      <c r="UZU12" s="57"/>
      <c r="UZV12" s="57"/>
      <c r="UZW12" s="57"/>
      <c r="UZX12" s="57"/>
      <c r="UZY12" s="57"/>
      <c r="UZZ12" s="57"/>
      <c r="VAA12" s="57"/>
      <c r="VAB12" s="57"/>
      <c r="VAC12" s="57"/>
      <c r="VAD12" s="57"/>
      <c r="VAE12" s="57"/>
      <c r="VAF12" s="57"/>
      <c r="VAG12" s="57"/>
      <c r="VAH12" s="57"/>
      <c r="VAI12" s="57"/>
      <c r="VAJ12" s="57"/>
      <c r="VAK12" s="57"/>
      <c r="VAL12" s="57"/>
      <c r="VAM12" s="57"/>
      <c r="VAN12" s="57"/>
      <c r="VAO12" s="57"/>
      <c r="VAP12" s="57"/>
      <c r="VAQ12" s="57"/>
      <c r="VAR12" s="57"/>
      <c r="VAS12" s="57"/>
      <c r="VAT12" s="57"/>
      <c r="VAU12" s="57"/>
      <c r="VAV12" s="57"/>
      <c r="VAW12" s="57"/>
      <c r="VAX12" s="57"/>
      <c r="VAY12" s="57"/>
      <c r="VAZ12" s="57"/>
      <c r="VBA12" s="57"/>
      <c r="VBB12" s="57"/>
      <c r="VBC12" s="57"/>
      <c r="VBD12" s="57"/>
      <c r="VBE12" s="57"/>
      <c r="VBF12" s="57"/>
      <c r="VBG12" s="57"/>
      <c r="VBH12" s="57"/>
      <c r="VBI12" s="57"/>
      <c r="VBJ12" s="57"/>
      <c r="VBK12" s="57"/>
      <c r="VBL12" s="57"/>
      <c r="VBM12" s="57"/>
      <c r="VBN12" s="57"/>
      <c r="VBO12" s="57"/>
      <c r="VBP12" s="57"/>
      <c r="VBQ12" s="57"/>
      <c r="VBR12" s="57"/>
      <c r="VBS12" s="57"/>
      <c r="VBT12" s="57"/>
      <c r="VBU12" s="57"/>
      <c r="VBV12" s="57"/>
      <c r="VBW12" s="57"/>
      <c r="VBX12" s="57"/>
      <c r="VBY12" s="57"/>
      <c r="VBZ12" s="57"/>
      <c r="VCA12" s="57"/>
      <c r="VCB12" s="57"/>
      <c r="VCC12" s="57"/>
      <c r="VCD12" s="57"/>
      <c r="VCE12" s="57"/>
      <c r="VCF12" s="57"/>
      <c r="VCG12" s="57"/>
      <c r="VCH12" s="57"/>
      <c r="VCI12" s="57"/>
      <c r="VCJ12" s="57"/>
      <c r="VCK12" s="57"/>
      <c r="VCL12" s="57"/>
      <c r="VCM12" s="57"/>
      <c r="VCN12" s="57"/>
      <c r="VCO12" s="57"/>
      <c r="VCP12" s="57"/>
      <c r="VCQ12" s="57"/>
      <c r="VCR12" s="57"/>
      <c r="VCS12" s="57"/>
      <c r="VCT12" s="57"/>
      <c r="VCU12" s="57"/>
      <c r="VCV12" s="57"/>
      <c r="VCW12" s="57"/>
      <c r="VCX12" s="57"/>
      <c r="VCY12" s="57"/>
      <c r="VCZ12" s="57"/>
      <c r="VDA12" s="57"/>
      <c r="VDB12" s="57"/>
      <c r="VDC12" s="57"/>
      <c r="VDD12" s="57"/>
      <c r="VDE12" s="57"/>
      <c r="VDF12" s="57"/>
      <c r="VDG12" s="57"/>
      <c r="VDH12" s="57"/>
      <c r="VDI12" s="57"/>
      <c r="VDJ12" s="57"/>
      <c r="VDK12" s="57"/>
      <c r="VDL12" s="57"/>
      <c r="VDM12" s="57"/>
      <c r="VDN12" s="57"/>
      <c r="VDO12" s="57"/>
      <c r="VDP12" s="57"/>
      <c r="VDQ12" s="57"/>
      <c r="VDR12" s="57"/>
      <c r="VDS12" s="57"/>
      <c r="VDT12" s="57"/>
      <c r="VDU12" s="57"/>
      <c r="VDV12" s="57"/>
      <c r="VDW12" s="57"/>
      <c r="VDX12" s="57"/>
      <c r="VDY12" s="57"/>
      <c r="VDZ12" s="57"/>
      <c r="VEA12" s="57"/>
      <c r="VEB12" s="57"/>
      <c r="VEC12" s="57"/>
      <c r="VED12" s="57"/>
      <c r="VEE12" s="57"/>
      <c r="VEF12" s="57"/>
      <c r="VEG12" s="57"/>
      <c r="VEH12" s="57"/>
      <c r="VEI12" s="57"/>
      <c r="VEJ12" s="57"/>
      <c r="VEK12" s="57"/>
      <c r="VEL12" s="57"/>
      <c r="VEM12" s="57"/>
      <c r="VEN12" s="57"/>
      <c r="VEO12" s="57"/>
      <c r="VEP12" s="57"/>
      <c r="VEQ12" s="57"/>
      <c r="VER12" s="57"/>
      <c r="VES12" s="57"/>
      <c r="VET12" s="57"/>
      <c r="VEU12" s="57"/>
      <c r="VEV12" s="57"/>
      <c r="VEW12" s="57"/>
      <c r="VEX12" s="57"/>
      <c r="VEY12" s="57"/>
      <c r="VEZ12" s="57"/>
      <c r="VFA12" s="57"/>
      <c r="VFB12" s="57"/>
      <c r="VFC12" s="57"/>
      <c r="VFD12" s="57"/>
      <c r="VFE12" s="57"/>
      <c r="VFF12" s="57"/>
      <c r="VFG12" s="57"/>
      <c r="VFH12" s="57"/>
      <c r="VFI12" s="57"/>
      <c r="VFJ12" s="57"/>
      <c r="VFK12" s="57"/>
      <c r="VFL12" s="57"/>
      <c r="VFM12" s="57"/>
      <c r="VFN12" s="57"/>
      <c r="VFO12" s="57"/>
      <c r="VFP12" s="57"/>
      <c r="VFQ12" s="57"/>
      <c r="VFR12" s="57"/>
      <c r="VFS12" s="57"/>
      <c r="VFT12" s="57"/>
      <c r="VFU12" s="57"/>
      <c r="VFV12" s="57"/>
      <c r="VFW12" s="57"/>
      <c r="VFX12" s="57"/>
      <c r="VFY12" s="57"/>
      <c r="VFZ12" s="57"/>
      <c r="VGA12" s="57"/>
      <c r="VGB12" s="57"/>
      <c r="VGC12" s="57"/>
      <c r="VGD12" s="57"/>
      <c r="VGE12" s="57"/>
      <c r="VGF12" s="57"/>
      <c r="VGG12" s="57"/>
      <c r="VGH12" s="57"/>
      <c r="VGI12" s="57"/>
      <c r="VGJ12" s="57"/>
      <c r="VGK12" s="57"/>
      <c r="VGL12" s="57"/>
      <c r="VGM12" s="57"/>
      <c r="VGN12" s="57"/>
      <c r="VGO12" s="57"/>
      <c r="VGP12" s="57"/>
      <c r="VGQ12" s="57"/>
      <c r="VGR12" s="57"/>
      <c r="VGS12" s="57"/>
      <c r="VGT12" s="57"/>
      <c r="VGU12" s="57"/>
      <c r="VGV12" s="57"/>
      <c r="VGW12" s="57"/>
      <c r="VGX12" s="57"/>
      <c r="VGY12" s="57"/>
      <c r="VGZ12" s="57"/>
      <c r="VHA12" s="57"/>
      <c r="VHB12" s="57"/>
      <c r="VHC12" s="57"/>
      <c r="VHD12" s="57"/>
      <c r="VHE12" s="57"/>
      <c r="VHF12" s="57"/>
      <c r="VHG12" s="57"/>
      <c r="VHH12" s="57"/>
      <c r="VHI12" s="57"/>
      <c r="VHJ12" s="57"/>
      <c r="VHK12" s="57"/>
      <c r="VHL12" s="57"/>
      <c r="VHM12" s="57"/>
      <c r="VHN12" s="57"/>
      <c r="VHO12" s="57"/>
      <c r="VHP12" s="57"/>
      <c r="VHQ12" s="57"/>
      <c r="VHR12" s="57"/>
      <c r="VHS12" s="57"/>
      <c r="VHT12" s="57"/>
      <c r="VHU12" s="57"/>
      <c r="VHV12" s="57"/>
      <c r="VHW12" s="57"/>
      <c r="VHX12" s="57"/>
      <c r="VHY12" s="57"/>
      <c r="VHZ12" s="57"/>
      <c r="VIA12" s="57"/>
      <c r="VIB12" s="57"/>
      <c r="VIC12" s="57"/>
      <c r="VID12" s="57"/>
      <c r="VIE12" s="57"/>
      <c r="VIF12" s="57"/>
      <c r="VIG12" s="57"/>
      <c r="VIH12" s="57"/>
      <c r="VII12" s="57"/>
      <c r="VIJ12" s="57"/>
      <c r="VIK12" s="57"/>
      <c r="VIL12" s="57"/>
      <c r="VIM12" s="57"/>
      <c r="VIN12" s="57"/>
      <c r="VIO12" s="57"/>
      <c r="VIP12" s="57"/>
      <c r="VIQ12" s="57"/>
      <c r="VIR12" s="57"/>
      <c r="VIS12" s="57"/>
      <c r="VIT12" s="57"/>
      <c r="VIU12" s="57"/>
      <c r="VIV12" s="57"/>
      <c r="VIW12" s="57"/>
      <c r="VIX12" s="57"/>
      <c r="VIY12" s="57"/>
      <c r="VIZ12" s="57"/>
      <c r="VJA12" s="57"/>
      <c r="VJB12" s="57"/>
      <c r="VJC12" s="57"/>
      <c r="VJD12" s="57"/>
      <c r="VJE12" s="57"/>
      <c r="VJF12" s="57"/>
      <c r="VJG12" s="57"/>
      <c r="VJH12" s="57"/>
      <c r="VJI12" s="57"/>
      <c r="VJJ12" s="57"/>
      <c r="VJK12" s="57"/>
      <c r="VJL12" s="57"/>
      <c r="VJM12" s="57"/>
      <c r="VJN12" s="57"/>
      <c r="VJO12" s="57"/>
      <c r="VJP12" s="57"/>
      <c r="VJQ12" s="57"/>
      <c r="VJR12" s="57"/>
      <c r="VJS12" s="57"/>
      <c r="VJT12" s="57"/>
      <c r="VJU12" s="57"/>
      <c r="VJV12" s="57"/>
      <c r="VJW12" s="57"/>
      <c r="VJX12" s="57"/>
      <c r="VJY12" s="57"/>
      <c r="VJZ12" s="57"/>
      <c r="VKA12" s="57"/>
      <c r="VKB12" s="57"/>
      <c r="VKC12" s="57"/>
      <c r="VKD12" s="57"/>
      <c r="VKE12" s="57"/>
      <c r="VKF12" s="57"/>
      <c r="VKG12" s="57"/>
      <c r="VKH12" s="57"/>
      <c r="VKI12" s="57"/>
      <c r="VKJ12" s="57"/>
      <c r="VKK12" s="57"/>
      <c r="VKL12" s="57"/>
      <c r="VKM12" s="57"/>
      <c r="VKN12" s="57"/>
      <c r="VKO12" s="57"/>
      <c r="VKP12" s="57"/>
      <c r="VKQ12" s="57"/>
      <c r="VKR12" s="57"/>
      <c r="VKS12" s="57"/>
      <c r="VKT12" s="57"/>
      <c r="VKU12" s="57"/>
      <c r="VKV12" s="57"/>
      <c r="VKW12" s="57"/>
      <c r="VKX12" s="57"/>
      <c r="VKY12" s="57"/>
      <c r="VKZ12" s="57"/>
      <c r="VLA12" s="57"/>
      <c r="VLB12" s="57"/>
      <c r="VLC12" s="57"/>
      <c r="VLD12" s="57"/>
      <c r="VLE12" s="57"/>
      <c r="VLF12" s="57"/>
      <c r="VLG12" s="57"/>
      <c r="VLH12" s="57"/>
      <c r="VLI12" s="57"/>
      <c r="VLJ12" s="57"/>
      <c r="VLK12" s="57"/>
      <c r="VLL12" s="57"/>
      <c r="VLM12" s="57"/>
      <c r="VLN12" s="57"/>
      <c r="VLO12" s="57"/>
      <c r="VLP12" s="57"/>
      <c r="VLQ12" s="57"/>
      <c r="VLR12" s="57"/>
      <c r="VLS12" s="57"/>
      <c r="VLT12" s="57"/>
      <c r="VLU12" s="57"/>
      <c r="VLV12" s="57"/>
      <c r="VLW12" s="57"/>
      <c r="VLX12" s="57"/>
      <c r="VLY12" s="57"/>
      <c r="VLZ12" s="57"/>
      <c r="VMA12" s="57"/>
      <c r="VMB12" s="57"/>
      <c r="VMC12" s="57"/>
      <c r="VMD12" s="57"/>
      <c r="VME12" s="57"/>
      <c r="VMF12" s="57"/>
      <c r="VMG12" s="57"/>
      <c r="VMH12" s="57"/>
      <c r="VMI12" s="57"/>
      <c r="VMJ12" s="57"/>
      <c r="VMK12" s="57"/>
      <c r="VML12" s="57"/>
      <c r="VMM12" s="57"/>
      <c r="VMN12" s="57"/>
      <c r="VMO12" s="57"/>
      <c r="VMP12" s="57"/>
      <c r="VMQ12" s="57"/>
      <c r="VMR12" s="57"/>
      <c r="VMS12" s="57"/>
      <c r="VMT12" s="57"/>
      <c r="VMU12" s="57"/>
      <c r="VMV12" s="57"/>
      <c r="VMW12" s="57"/>
      <c r="VMX12" s="57"/>
      <c r="VMY12" s="57"/>
      <c r="VMZ12" s="57"/>
      <c r="VNA12" s="57"/>
      <c r="VNB12" s="57"/>
      <c r="VNC12" s="57"/>
      <c r="VND12" s="57"/>
      <c r="VNE12" s="57"/>
      <c r="VNF12" s="57"/>
      <c r="VNG12" s="57"/>
      <c r="VNH12" s="57"/>
      <c r="VNI12" s="57"/>
      <c r="VNJ12" s="57"/>
      <c r="VNK12" s="57"/>
      <c r="VNL12" s="57"/>
      <c r="VNM12" s="57"/>
      <c r="VNN12" s="57"/>
      <c r="VNO12" s="57"/>
      <c r="VNP12" s="57"/>
      <c r="VNQ12" s="57"/>
      <c r="VNR12" s="57"/>
      <c r="VNS12" s="57"/>
      <c r="VNT12" s="57"/>
      <c r="VNU12" s="57"/>
      <c r="VNV12" s="57"/>
      <c r="VNW12" s="57"/>
      <c r="VNX12" s="57"/>
      <c r="VNY12" s="57"/>
      <c r="VNZ12" s="57"/>
      <c r="VOA12" s="57"/>
      <c r="VOB12" s="57"/>
      <c r="VOC12" s="57"/>
      <c r="VOD12" s="57"/>
      <c r="VOE12" s="57"/>
      <c r="VOF12" s="57"/>
      <c r="VOG12" s="57"/>
      <c r="VOH12" s="57"/>
      <c r="VOI12" s="57"/>
      <c r="VOJ12" s="57"/>
      <c r="VOK12" s="57"/>
      <c r="VOL12" s="57"/>
      <c r="VOM12" s="57"/>
      <c r="VON12" s="57"/>
      <c r="VOO12" s="57"/>
      <c r="VOP12" s="57"/>
      <c r="VOQ12" s="57"/>
      <c r="VOR12" s="57"/>
      <c r="VOS12" s="57"/>
      <c r="VOT12" s="57"/>
      <c r="VOU12" s="57"/>
      <c r="VOV12" s="57"/>
      <c r="VOW12" s="57"/>
      <c r="VOX12" s="57"/>
      <c r="VOY12" s="57"/>
      <c r="VOZ12" s="57"/>
      <c r="VPA12" s="57"/>
      <c r="VPB12" s="57"/>
      <c r="VPC12" s="57"/>
      <c r="VPD12" s="57"/>
      <c r="VPE12" s="57"/>
      <c r="VPF12" s="57"/>
      <c r="VPG12" s="57"/>
      <c r="VPH12" s="57"/>
      <c r="VPI12" s="57"/>
      <c r="VPJ12" s="57"/>
      <c r="VPK12" s="57"/>
      <c r="VPL12" s="57"/>
      <c r="VPM12" s="57"/>
      <c r="VPN12" s="57"/>
      <c r="VPO12" s="57"/>
      <c r="VPP12" s="57"/>
      <c r="VPQ12" s="57"/>
      <c r="VPR12" s="57"/>
      <c r="VPS12" s="57"/>
      <c r="VPT12" s="57"/>
      <c r="VPU12" s="57"/>
      <c r="VPV12" s="57"/>
      <c r="VPW12" s="57"/>
      <c r="VPX12" s="57"/>
      <c r="VPY12" s="57"/>
      <c r="VPZ12" s="57"/>
      <c r="VQA12" s="57"/>
      <c r="VQB12" s="57"/>
      <c r="VQC12" s="57"/>
      <c r="VQD12" s="57"/>
      <c r="VQE12" s="57"/>
      <c r="VQF12" s="57"/>
      <c r="VQG12" s="57"/>
      <c r="VQH12" s="57"/>
      <c r="VQI12" s="57"/>
      <c r="VQJ12" s="57"/>
      <c r="VQK12" s="57"/>
      <c r="VQL12" s="57"/>
      <c r="VQM12" s="57"/>
      <c r="VQN12" s="57"/>
      <c r="VQO12" s="57"/>
      <c r="VQP12" s="57"/>
      <c r="VQQ12" s="57"/>
      <c r="VQR12" s="57"/>
      <c r="VQS12" s="57"/>
      <c r="VQT12" s="57"/>
      <c r="VQU12" s="57"/>
      <c r="VQV12" s="57"/>
      <c r="VQW12" s="57"/>
      <c r="VQX12" s="57"/>
      <c r="VQY12" s="57"/>
      <c r="VQZ12" s="57"/>
      <c r="VRA12" s="57"/>
      <c r="VRB12" s="57"/>
      <c r="VRC12" s="57"/>
      <c r="VRD12" s="57"/>
      <c r="VRE12" s="57"/>
      <c r="VRF12" s="57"/>
      <c r="VRG12" s="57"/>
      <c r="VRH12" s="57"/>
      <c r="VRI12" s="57"/>
      <c r="VRJ12" s="57"/>
      <c r="VRK12" s="57"/>
      <c r="VRL12" s="57"/>
      <c r="VRM12" s="57"/>
      <c r="VRN12" s="57"/>
      <c r="VRO12" s="57"/>
      <c r="VRP12" s="57"/>
      <c r="VRQ12" s="57"/>
      <c r="VRR12" s="57"/>
      <c r="VRS12" s="57"/>
      <c r="VRT12" s="57"/>
      <c r="VRU12" s="57"/>
      <c r="VRV12" s="57"/>
      <c r="VRW12" s="57"/>
      <c r="VRX12" s="57"/>
      <c r="VRY12" s="57"/>
      <c r="VRZ12" s="57"/>
      <c r="VSA12" s="57"/>
      <c r="VSB12" s="57"/>
      <c r="VSC12" s="57"/>
      <c r="VSD12" s="57"/>
      <c r="VSE12" s="57"/>
      <c r="VSF12" s="57"/>
      <c r="VSG12" s="57"/>
      <c r="VSH12" s="57"/>
      <c r="VSI12" s="57"/>
      <c r="VSJ12" s="57"/>
      <c r="VSK12" s="57"/>
      <c r="VSL12" s="57"/>
      <c r="VSM12" s="57"/>
      <c r="VSN12" s="57"/>
      <c r="VSO12" s="57"/>
      <c r="VSP12" s="57"/>
      <c r="VSQ12" s="57"/>
      <c r="VSR12" s="57"/>
      <c r="VSS12" s="57"/>
      <c r="VST12" s="57"/>
      <c r="VSU12" s="57"/>
      <c r="VSV12" s="57"/>
      <c r="VSW12" s="57"/>
      <c r="VSX12" s="57"/>
      <c r="VSY12" s="57"/>
      <c r="VSZ12" s="57"/>
      <c r="VTA12" s="57"/>
      <c r="VTB12" s="57"/>
      <c r="VTC12" s="57"/>
      <c r="VTD12" s="57"/>
      <c r="VTE12" s="57"/>
      <c r="VTF12" s="57"/>
      <c r="VTG12" s="57"/>
      <c r="VTH12" s="57"/>
      <c r="VTI12" s="57"/>
      <c r="VTJ12" s="57"/>
      <c r="VTK12" s="57"/>
      <c r="VTL12" s="57"/>
      <c r="VTM12" s="57"/>
      <c r="VTN12" s="57"/>
      <c r="VTO12" s="57"/>
      <c r="VTP12" s="57"/>
      <c r="VTQ12" s="57"/>
      <c r="VTR12" s="57"/>
      <c r="VTS12" s="57"/>
      <c r="VTT12" s="57"/>
      <c r="VTU12" s="57"/>
      <c r="VTV12" s="57"/>
      <c r="VTW12" s="57"/>
      <c r="VTX12" s="57"/>
      <c r="VTY12" s="57"/>
      <c r="VTZ12" s="57"/>
      <c r="VUA12" s="57"/>
      <c r="VUB12" s="57"/>
      <c r="VUC12" s="57"/>
      <c r="VUD12" s="57"/>
      <c r="VUE12" s="57"/>
      <c r="VUF12" s="57"/>
      <c r="VUG12" s="57"/>
      <c r="VUH12" s="57"/>
      <c r="VUI12" s="57"/>
      <c r="VUJ12" s="57"/>
      <c r="VUK12" s="57"/>
      <c r="VUL12" s="57"/>
      <c r="VUM12" s="57"/>
      <c r="VUN12" s="57"/>
      <c r="VUO12" s="57"/>
      <c r="VUP12" s="57"/>
      <c r="VUQ12" s="57"/>
      <c r="VUR12" s="57"/>
      <c r="VUS12" s="57"/>
      <c r="VUT12" s="57"/>
      <c r="VUU12" s="57"/>
      <c r="VUV12" s="57"/>
      <c r="VUW12" s="57"/>
      <c r="VUX12" s="57"/>
      <c r="VUY12" s="57"/>
      <c r="VUZ12" s="57"/>
      <c r="VVA12" s="57"/>
      <c r="VVB12" s="57"/>
      <c r="VVC12" s="57"/>
      <c r="VVD12" s="57"/>
      <c r="VVE12" s="57"/>
      <c r="VVF12" s="57"/>
      <c r="VVG12" s="57"/>
      <c r="VVH12" s="57"/>
      <c r="VVI12" s="57"/>
      <c r="VVJ12" s="57"/>
      <c r="VVK12" s="57"/>
      <c r="VVL12" s="57"/>
      <c r="VVM12" s="57"/>
      <c r="VVN12" s="57"/>
      <c r="VVO12" s="57"/>
      <c r="VVP12" s="57"/>
      <c r="VVQ12" s="57"/>
      <c r="VVR12" s="57"/>
      <c r="VVS12" s="57"/>
      <c r="VVT12" s="57"/>
      <c r="VVU12" s="57"/>
      <c r="VVV12" s="57"/>
      <c r="VVW12" s="57"/>
      <c r="VVX12" s="57"/>
      <c r="VVY12" s="57"/>
      <c r="VVZ12" s="57"/>
      <c r="VWA12" s="57"/>
      <c r="VWB12" s="57"/>
      <c r="VWC12" s="57"/>
      <c r="VWD12" s="57"/>
      <c r="VWE12" s="57"/>
      <c r="VWF12" s="57"/>
      <c r="VWG12" s="57"/>
      <c r="VWH12" s="57"/>
      <c r="VWI12" s="57"/>
      <c r="VWJ12" s="57"/>
      <c r="VWK12" s="57"/>
      <c r="VWL12" s="57"/>
      <c r="VWM12" s="57"/>
      <c r="VWN12" s="57"/>
      <c r="VWO12" s="57"/>
      <c r="VWP12" s="57"/>
      <c r="VWQ12" s="57"/>
      <c r="VWR12" s="57"/>
      <c r="VWS12" s="57"/>
      <c r="VWT12" s="57"/>
      <c r="VWU12" s="57"/>
      <c r="VWV12" s="57"/>
      <c r="VWW12" s="57"/>
      <c r="VWX12" s="57"/>
      <c r="VWY12" s="57"/>
      <c r="VWZ12" s="57"/>
      <c r="VXA12" s="57"/>
      <c r="VXB12" s="57"/>
      <c r="VXC12" s="57"/>
      <c r="VXD12" s="57"/>
      <c r="VXE12" s="57"/>
      <c r="VXF12" s="57"/>
      <c r="VXG12" s="57"/>
      <c r="VXH12" s="57"/>
      <c r="VXI12" s="57"/>
      <c r="VXJ12" s="57"/>
      <c r="VXK12" s="57"/>
      <c r="VXL12" s="57"/>
      <c r="VXM12" s="57"/>
      <c r="VXN12" s="57"/>
      <c r="VXO12" s="57"/>
      <c r="VXP12" s="57"/>
      <c r="VXQ12" s="57"/>
      <c r="VXR12" s="57"/>
      <c r="VXS12" s="57"/>
      <c r="VXT12" s="57"/>
      <c r="VXU12" s="57"/>
      <c r="VXV12" s="57"/>
      <c r="VXW12" s="57"/>
      <c r="VXX12" s="57"/>
      <c r="VXY12" s="57"/>
      <c r="VXZ12" s="57"/>
      <c r="VYA12" s="57"/>
      <c r="VYB12" s="57"/>
      <c r="VYC12" s="57"/>
      <c r="VYD12" s="57"/>
      <c r="VYE12" s="57"/>
      <c r="VYF12" s="57"/>
      <c r="VYG12" s="57"/>
      <c r="VYH12" s="57"/>
      <c r="VYI12" s="57"/>
      <c r="VYJ12" s="57"/>
      <c r="VYK12" s="57"/>
      <c r="VYL12" s="57"/>
      <c r="VYM12" s="57"/>
      <c r="VYN12" s="57"/>
      <c r="VYO12" s="57"/>
      <c r="VYP12" s="57"/>
      <c r="VYQ12" s="57"/>
      <c r="VYR12" s="57"/>
      <c r="VYS12" s="57"/>
      <c r="VYT12" s="57"/>
      <c r="VYU12" s="57"/>
      <c r="VYV12" s="57"/>
      <c r="VYW12" s="57"/>
      <c r="VYX12" s="57"/>
      <c r="VYY12" s="57"/>
      <c r="VYZ12" s="57"/>
      <c r="VZA12" s="57"/>
      <c r="VZB12" s="57"/>
      <c r="VZC12" s="57"/>
      <c r="VZD12" s="57"/>
      <c r="VZE12" s="57"/>
      <c r="VZF12" s="57"/>
      <c r="VZG12" s="57"/>
      <c r="VZH12" s="57"/>
      <c r="VZI12" s="57"/>
      <c r="VZJ12" s="57"/>
      <c r="VZK12" s="57"/>
      <c r="VZL12" s="57"/>
      <c r="VZM12" s="57"/>
      <c r="VZN12" s="57"/>
      <c r="VZO12" s="57"/>
      <c r="VZP12" s="57"/>
      <c r="VZQ12" s="57"/>
      <c r="VZR12" s="57"/>
      <c r="VZS12" s="57"/>
      <c r="VZT12" s="57"/>
      <c r="VZU12" s="57"/>
      <c r="VZV12" s="57"/>
      <c r="VZW12" s="57"/>
      <c r="VZX12" s="57"/>
      <c r="VZY12" s="57"/>
      <c r="VZZ12" s="57"/>
      <c r="WAA12" s="57"/>
      <c r="WAB12" s="57"/>
      <c r="WAC12" s="57"/>
      <c r="WAD12" s="57"/>
      <c r="WAE12" s="57"/>
      <c r="WAF12" s="57"/>
      <c r="WAG12" s="57"/>
      <c r="WAH12" s="57"/>
      <c r="WAI12" s="57"/>
      <c r="WAJ12" s="57"/>
      <c r="WAK12" s="57"/>
      <c r="WAL12" s="57"/>
      <c r="WAM12" s="57"/>
      <c r="WAN12" s="57"/>
      <c r="WAO12" s="57"/>
      <c r="WAP12" s="57"/>
      <c r="WAQ12" s="57"/>
      <c r="WAR12" s="57"/>
      <c r="WAS12" s="57"/>
      <c r="WAT12" s="57"/>
      <c r="WAU12" s="57"/>
      <c r="WAV12" s="57"/>
      <c r="WAW12" s="57"/>
      <c r="WAX12" s="57"/>
      <c r="WAY12" s="57"/>
      <c r="WAZ12" s="57"/>
      <c r="WBA12" s="57"/>
      <c r="WBB12" s="57"/>
      <c r="WBC12" s="57"/>
      <c r="WBD12" s="57"/>
      <c r="WBE12" s="57"/>
      <c r="WBF12" s="57"/>
      <c r="WBG12" s="57"/>
      <c r="WBH12" s="57"/>
      <c r="WBI12" s="57"/>
      <c r="WBJ12" s="57"/>
      <c r="WBK12" s="57"/>
      <c r="WBL12" s="57"/>
      <c r="WBM12" s="57"/>
      <c r="WBN12" s="57"/>
      <c r="WBO12" s="57"/>
      <c r="WBP12" s="57"/>
      <c r="WBQ12" s="57"/>
      <c r="WBR12" s="57"/>
      <c r="WBS12" s="57"/>
      <c r="WBT12" s="57"/>
      <c r="WBU12" s="57"/>
      <c r="WBV12" s="57"/>
      <c r="WBW12" s="57"/>
      <c r="WBX12" s="57"/>
      <c r="WBY12" s="57"/>
      <c r="WBZ12" s="57"/>
      <c r="WCA12" s="57"/>
      <c r="WCB12" s="57"/>
      <c r="WCC12" s="57"/>
      <c r="WCD12" s="57"/>
      <c r="WCE12" s="57"/>
      <c r="WCF12" s="57"/>
      <c r="WCG12" s="57"/>
      <c r="WCH12" s="57"/>
      <c r="WCI12" s="57"/>
      <c r="WCJ12" s="57"/>
      <c r="WCK12" s="57"/>
      <c r="WCL12" s="57"/>
      <c r="WCM12" s="57"/>
      <c r="WCN12" s="57"/>
      <c r="WCO12" s="57"/>
      <c r="WCP12" s="57"/>
      <c r="WCQ12" s="57"/>
      <c r="WCR12" s="57"/>
      <c r="WCS12" s="57"/>
      <c r="WCT12" s="57"/>
      <c r="WCU12" s="57"/>
      <c r="WCV12" s="57"/>
      <c r="WCW12" s="57"/>
      <c r="WCX12" s="57"/>
      <c r="WCY12" s="57"/>
      <c r="WCZ12" s="57"/>
      <c r="WDA12" s="57"/>
      <c r="WDB12" s="57"/>
      <c r="WDC12" s="57"/>
      <c r="WDD12" s="57"/>
      <c r="WDE12" s="57"/>
      <c r="WDF12" s="57"/>
      <c r="WDG12" s="57"/>
      <c r="WDH12" s="57"/>
      <c r="WDI12" s="57"/>
      <c r="WDJ12" s="57"/>
      <c r="WDK12" s="57"/>
      <c r="WDL12" s="57"/>
      <c r="WDM12" s="57"/>
      <c r="WDN12" s="57"/>
      <c r="WDO12" s="57"/>
      <c r="WDP12" s="57"/>
      <c r="WDQ12" s="57"/>
      <c r="WDR12" s="57"/>
      <c r="WDS12" s="57"/>
      <c r="WDT12" s="57"/>
      <c r="WDU12" s="57"/>
      <c r="WDV12" s="57"/>
      <c r="WDW12" s="57"/>
      <c r="WDX12" s="57"/>
      <c r="WDY12" s="57"/>
      <c r="WDZ12" s="57"/>
      <c r="WEA12" s="57"/>
      <c r="WEB12" s="57"/>
      <c r="WEC12" s="57"/>
      <c r="WED12" s="57"/>
      <c r="WEE12" s="57"/>
      <c r="WEF12" s="57"/>
      <c r="WEG12" s="57"/>
      <c r="WEH12" s="57"/>
      <c r="WEI12" s="57"/>
      <c r="WEJ12" s="57"/>
      <c r="WEK12" s="57"/>
      <c r="WEL12" s="57"/>
      <c r="WEM12" s="57"/>
      <c r="WEN12" s="57"/>
      <c r="WEO12" s="57"/>
      <c r="WEP12" s="57"/>
      <c r="WEQ12" s="57"/>
      <c r="WER12" s="57"/>
      <c r="WES12" s="57"/>
      <c r="WET12" s="57"/>
      <c r="WEU12" s="57"/>
      <c r="WEV12" s="57"/>
      <c r="WEW12" s="57"/>
      <c r="WEX12" s="57"/>
      <c r="WEY12" s="57"/>
      <c r="WEZ12" s="57"/>
      <c r="WFA12" s="57"/>
      <c r="WFB12" s="57"/>
      <c r="WFC12" s="57"/>
      <c r="WFD12" s="57"/>
      <c r="WFE12" s="57"/>
      <c r="WFF12" s="57"/>
      <c r="WFG12" s="57"/>
      <c r="WFH12" s="57"/>
      <c r="WFI12" s="57"/>
      <c r="WFJ12" s="57"/>
      <c r="WFK12" s="57"/>
      <c r="WFL12" s="57"/>
      <c r="WFM12" s="57"/>
      <c r="WFN12" s="57"/>
      <c r="WFO12" s="57"/>
      <c r="WFP12" s="57"/>
      <c r="WFQ12" s="57"/>
      <c r="WFR12" s="57"/>
      <c r="WFS12" s="57"/>
      <c r="WFT12" s="57"/>
      <c r="WFU12" s="57"/>
      <c r="WFV12" s="57"/>
      <c r="WFW12" s="57"/>
      <c r="WFX12" s="57"/>
      <c r="WFY12" s="57"/>
      <c r="WFZ12" s="57"/>
      <c r="WGA12" s="57"/>
      <c r="WGB12" s="57"/>
      <c r="WGC12" s="57"/>
      <c r="WGD12" s="57"/>
      <c r="WGE12" s="57"/>
      <c r="WGF12" s="57"/>
      <c r="WGG12" s="57"/>
      <c r="WGH12" s="57"/>
      <c r="WGI12" s="57"/>
      <c r="WGJ12" s="57"/>
      <c r="WGK12" s="57"/>
      <c r="WGL12" s="57"/>
      <c r="WGM12" s="57"/>
      <c r="WGN12" s="57"/>
      <c r="WGO12" s="57"/>
      <c r="WGP12" s="57"/>
      <c r="WGQ12" s="57"/>
      <c r="WGR12" s="57"/>
      <c r="WGS12" s="57"/>
      <c r="WGT12" s="57"/>
      <c r="WGU12" s="57"/>
      <c r="WGV12" s="57"/>
      <c r="WGW12" s="57"/>
      <c r="WGX12" s="57"/>
      <c r="WGY12" s="57"/>
      <c r="WGZ12" s="57"/>
      <c r="WHA12" s="57"/>
      <c r="WHB12" s="57"/>
      <c r="WHC12" s="57"/>
      <c r="WHD12" s="57"/>
      <c r="WHE12" s="57"/>
      <c r="WHF12" s="57"/>
      <c r="WHG12" s="57"/>
      <c r="WHH12" s="57"/>
      <c r="WHI12" s="57"/>
      <c r="WHJ12" s="57"/>
      <c r="WHK12" s="57"/>
      <c r="WHL12" s="57"/>
      <c r="WHM12" s="57"/>
      <c r="WHN12" s="57"/>
      <c r="WHO12" s="57"/>
      <c r="WHP12" s="57"/>
      <c r="WHQ12" s="57"/>
      <c r="WHR12" s="57"/>
      <c r="WHS12" s="57"/>
      <c r="WHT12" s="57"/>
      <c r="WHU12" s="57"/>
      <c r="WHV12" s="57"/>
      <c r="WHW12" s="57"/>
      <c r="WHX12" s="57"/>
      <c r="WHY12" s="57"/>
      <c r="WHZ12" s="57"/>
      <c r="WIA12" s="57"/>
      <c r="WIB12" s="57"/>
      <c r="WIC12" s="57"/>
      <c r="WID12" s="57"/>
      <c r="WIE12" s="57"/>
      <c r="WIF12" s="57"/>
      <c r="WIG12" s="57"/>
      <c r="WIH12" s="57"/>
      <c r="WII12" s="57"/>
      <c r="WIJ12" s="57"/>
      <c r="WIK12" s="57"/>
      <c r="WIL12" s="57"/>
      <c r="WIM12" s="57"/>
      <c r="WIN12" s="57"/>
      <c r="WIO12" s="57"/>
      <c r="WIP12" s="57"/>
      <c r="WIQ12" s="57"/>
      <c r="WIR12" s="57"/>
      <c r="WIS12" s="57"/>
      <c r="WIT12" s="57"/>
      <c r="WIU12" s="57"/>
      <c r="WIV12" s="57"/>
      <c r="WIW12" s="57"/>
      <c r="WIX12" s="57"/>
      <c r="WIY12" s="57"/>
      <c r="WIZ12" s="57"/>
      <c r="WJA12" s="57"/>
      <c r="WJB12" s="57"/>
      <c r="WJC12" s="57"/>
      <c r="WJD12" s="57"/>
      <c r="WJE12" s="57"/>
      <c r="WJF12" s="57"/>
      <c r="WJG12" s="57"/>
      <c r="WJH12" s="57"/>
      <c r="WJI12" s="57"/>
      <c r="WJJ12" s="57"/>
      <c r="WJK12" s="57"/>
      <c r="WJL12" s="57"/>
      <c r="WJM12" s="57"/>
      <c r="WJN12" s="57"/>
      <c r="WJO12" s="57"/>
      <c r="WJP12" s="57"/>
      <c r="WJQ12" s="57"/>
      <c r="WJR12" s="57"/>
      <c r="WJS12" s="57"/>
      <c r="WJT12" s="57"/>
      <c r="WJU12" s="57"/>
      <c r="WJV12" s="57"/>
      <c r="WJW12" s="57"/>
      <c r="WJX12" s="57"/>
      <c r="WJY12" s="57"/>
      <c r="WJZ12" s="57"/>
      <c r="WKA12" s="57"/>
      <c r="WKB12" s="57"/>
      <c r="WKC12" s="57"/>
      <c r="WKD12" s="57"/>
      <c r="WKE12" s="57"/>
      <c r="WKF12" s="57"/>
      <c r="WKG12" s="57"/>
      <c r="WKH12" s="57"/>
      <c r="WKI12" s="57"/>
      <c r="WKJ12" s="57"/>
      <c r="WKK12" s="57"/>
      <c r="WKL12" s="57"/>
      <c r="WKM12" s="57"/>
      <c r="WKN12" s="57"/>
      <c r="WKO12" s="57"/>
      <c r="WKP12" s="57"/>
      <c r="WKQ12" s="57"/>
      <c r="WKR12" s="57"/>
      <c r="WKS12" s="57"/>
      <c r="WKT12" s="57"/>
      <c r="WKU12" s="57"/>
      <c r="WKV12" s="57"/>
      <c r="WKW12" s="57"/>
      <c r="WKX12" s="57"/>
      <c r="WKY12" s="57"/>
      <c r="WKZ12" s="57"/>
      <c r="WLA12" s="57"/>
      <c r="WLB12" s="57"/>
      <c r="WLC12" s="57"/>
      <c r="WLD12" s="57"/>
      <c r="WLE12" s="57"/>
      <c r="WLF12" s="57"/>
      <c r="WLG12" s="57"/>
      <c r="WLH12" s="57"/>
      <c r="WLI12" s="57"/>
      <c r="WLJ12" s="57"/>
      <c r="WLK12" s="57"/>
      <c r="WLL12" s="57"/>
      <c r="WLM12" s="57"/>
      <c r="WLN12" s="57"/>
      <c r="WLO12" s="57"/>
      <c r="WLP12" s="57"/>
      <c r="WLQ12" s="57"/>
      <c r="WLR12" s="57"/>
      <c r="WLS12" s="57"/>
      <c r="WLT12" s="57"/>
      <c r="WLU12" s="57"/>
      <c r="WLV12" s="57"/>
      <c r="WLW12" s="57"/>
      <c r="WLX12" s="57"/>
      <c r="WLY12" s="57"/>
      <c r="WLZ12" s="57"/>
      <c r="WMA12" s="57"/>
      <c r="WMB12" s="57"/>
      <c r="WMC12" s="57"/>
      <c r="WMD12" s="57"/>
      <c r="WME12" s="57"/>
      <c r="WMF12" s="57"/>
      <c r="WMG12" s="57"/>
      <c r="WMH12" s="57"/>
      <c r="WMI12" s="57"/>
      <c r="WMJ12" s="57"/>
      <c r="WMK12" s="57"/>
      <c r="WML12" s="57"/>
      <c r="WMM12" s="57"/>
      <c r="WMN12" s="57"/>
      <c r="WMO12" s="57"/>
      <c r="WMP12" s="57"/>
      <c r="WMQ12" s="57"/>
      <c r="WMR12" s="57"/>
      <c r="WMS12" s="57"/>
      <c r="WMT12" s="57"/>
      <c r="WMU12" s="57"/>
      <c r="WMV12" s="57"/>
      <c r="WMW12" s="57"/>
      <c r="WMX12" s="57"/>
      <c r="WMY12" s="57"/>
      <c r="WMZ12" s="57"/>
      <c r="WNA12" s="57"/>
      <c r="WNB12" s="57"/>
      <c r="WNC12" s="57"/>
      <c r="WND12" s="57"/>
      <c r="WNE12" s="57"/>
      <c r="WNF12" s="57"/>
      <c r="WNG12" s="57"/>
      <c r="WNH12" s="57"/>
      <c r="WNI12" s="57"/>
      <c r="WNJ12" s="57"/>
      <c r="WNK12" s="57"/>
      <c r="WNL12" s="57"/>
      <c r="WNM12" s="57"/>
      <c r="WNN12" s="57"/>
      <c r="WNO12" s="57"/>
      <c r="WNP12" s="57"/>
      <c r="WNQ12" s="57"/>
      <c r="WNR12" s="57"/>
      <c r="WNS12" s="57"/>
      <c r="WNT12" s="57"/>
      <c r="WNU12" s="57"/>
      <c r="WNV12" s="57"/>
      <c r="WNW12" s="57"/>
      <c r="WNX12" s="57"/>
      <c r="WNY12" s="57"/>
      <c r="WNZ12" s="57"/>
      <c r="WOA12" s="57"/>
      <c r="WOB12" s="57"/>
      <c r="WOC12" s="57"/>
      <c r="WOD12" s="57"/>
      <c r="WOE12" s="57"/>
      <c r="WOF12" s="57"/>
      <c r="WOG12" s="57"/>
      <c r="WOH12" s="57"/>
      <c r="WOI12" s="57"/>
      <c r="WOJ12" s="57"/>
      <c r="WOK12" s="57"/>
      <c r="WOL12" s="57"/>
      <c r="WOM12" s="57"/>
      <c r="WON12" s="57"/>
      <c r="WOO12" s="57"/>
      <c r="WOP12" s="57"/>
      <c r="WOQ12" s="57"/>
      <c r="WOR12" s="57"/>
      <c r="WOS12" s="57"/>
      <c r="WOT12" s="57"/>
      <c r="WOU12" s="57"/>
      <c r="WOV12" s="57"/>
      <c r="WOW12" s="57"/>
      <c r="WOX12" s="57"/>
      <c r="WOY12" s="57"/>
      <c r="WOZ12" s="57"/>
      <c r="WPA12" s="57"/>
      <c r="WPB12" s="57"/>
      <c r="WPC12" s="57"/>
      <c r="WPD12" s="57"/>
      <c r="WPE12" s="57"/>
      <c r="WPF12" s="57"/>
      <c r="WPG12" s="57"/>
      <c r="WPH12" s="57"/>
      <c r="WPI12" s="57"/>
      <c r="WPJ12" s="57"/>
      <c r="WPK12" s="57"/>
      <c r="WPL12" s="57"/>
      <c r="WPM12" s="57"/>
      <c r="WPN12" s="57"/>
      <c r="WPO12" s="57"/>
      <c r="WPP12" s="57"/>
      <c r="WPQ12" s="57"/>
      <c r="WPR12" s="57"/>
      <c r="WPS12" s="57"/>
      <c r="WPT12" s="57"/>
      <c r="WPU12" s="57"/>
      <c r="WPV12" s="57"/>
      <c r="WPW12" s="57"/>
      <c r="WPX12" s="57"/>
      <c r="WPY12" s="57"/>
      <c r="WPZ12" s="57"/>
      <c r="WQA12" s="57"/>
      <c r="WQB12" s="57"/>
      <c r="WQC12" s="57"/>
      <c r="WQD12" s="57"/>
      <c r="WQE12" s="57"/>
      <c r="WQF12" s="57"/>
      <c r="WQG12" s="57"/>
      <c r="WQH12" s="57"/>
      <c r="WQI12" s="57"/>
      <c r="WQJ12" s="57"/>
      <c r="WQK12" s="57"/>
      <c r="WQL12" s="57"/>
      <c r="WQM12" s="57"/>
      <c r="WQN12" s="57"/>
      <c r="WQO12" s="57"/>
      <c r="WQP12" s="57"/>
      <c r="WQQ12" s="57"/>
      <c r="WQR12" s="57"/>
      <c r="WQS12" s="57"/>
      <c r="WQT12" s="57"/>
      <c r="WQU12" s="57"/>
      <c r="WQV12" s="57"/>
      <c r="WQW12" s="57"/>
      <c r="WQX12" s="57"/>
      <c r="WQY12" s="57"/>
      <c r="WQZ12" s="57"/>
      <c r="WRA12" s="57"/>
      <c r="WRB12" s="57"/>
      <c r="WRC12" s="57"/>
      <c r="WRD12" s="57"/>
      <c r="WRE12" s="57"/>
      <c r="WRF12" s="57"/>
      <c r="WRG12" s="57"/>
      <c r="WRH12" s="57"/>
      <c r="WRI12" s="57"/>
      <c r="WRJ12" s="57"/>
      <c r="WRK12" s="57"/>
      <c r="WRL12" s="57"/>
      <c r="WRM12" s="57"/>
      <c r="WRN12" s="57"/>
      <c r="WRO12" s="57"/>
      <c r="WRP12" s="57"/>
      <c r="WRQ12" s="57"/>
      <c r="WRR12" s="57"/>
      <c r="WRS12" s="57"/>
      <c r="WRT12" s="57"/>
      <c r="WRU12" s="57"/>
      <c r="WRV12" s="57"/>
      <c r="WRW12" s="57"/>
      <c r="WRX12" s="57"/>
      <c r="WRY12" s="57"/>
      <c r="WRZ12" s="57"/>
      <c r="WSA12" s="57"/>
      <c r="WSB12" s="57"/>
      <c r="WSC12" s="57"/>
      <c r="WSD12" s="57"/>
      <c r="WSE12" s="57"/>
      <c r="WSF12" s="57"/>
      <c r="WSG12" s="57"/>
      <c r="WSH12" s="57"/>
      <c r="WSI12" s="57"/>
      <c r="WSJ12" s="57"/>
      <c r="WSK12" s="57"/>
      <c r="WSL12" s="57"/>
      <c r="WSM12" s="57"/>
      <c r="WSN12" s="57"/>
      <c r="WSO12" s="57"/>
      <c r="WSP12" s="57"/>
      <c r="WSQ12" s="57"/>
      <c r="WSR12" s="57"/>
      <c r="WSS12" s="57"/>
      <c r="WST12" s="57"/>
      <c r="WSU12" s="57"/>
      <c r="WSV12" s="57"/>
      <c r="WSW12" s="57"/>
      <c r="WSX12" s="57"/>
      <c r="WSY12" s="57"/>
      <c r="WSZ12" s="57"/>
      <c r="WTA12" s="57"/>
      <c r="WTB12" s="57"/>
      <c r="WTC12" s="57"/>
      <c r="WTD12" s="57"/>
      <c r="WTE12" s="57"/>
      <c r="WTF12" s="57"/>
      <c r="WTG12" s="57"/>
      <c r="WTH12" s="57"/>
      <c r="WTI12" s="57"/>
      <c r="WTJ12" s="57"/>
      <c r="WTK12" s="57"/>
      <c r="WTL12" s="57"/>
      <c r="WTM12" s="57"/>
      <c r="WTN12" s="57"/>
      <c r="WTO12" s="57"/>
      <c r="WTP12" s="57"/>
      <c r="WTQ12" s="57"/>
      <c r="WTR12" s="57"/>
      <c r="WTS12" s="57"/>
      <c r="WTT12" s="57"/>
      <c r="WTU12" s="57"/>
      <c r="WTV12" s="57"/>
      <c r="WTW12" s="57"/>
      <c r="WTX12" s="57"/>
      <c r="WTY12" s="57"/>
      <c r="WTZ12" s="57"/>
      <c r="WUA12" s="57"/>
      <c r="WUB12" s="57"/>
      <c r="WUC12" s="57"/>
      <c r="WUD12" s="57"/>
      <c r="WUE12" s="57"/>
      <c r="WUF12" s="57"/>
      <c r="WUG12" s="57"/>
      <c r="WUH12" s="57"/>
      <c r="WUI12" s="57"/>
      <c r="WUJ12" s="57"/>
      <c r="WUK12" s="57"/>
      <c r="WUL12" s="57"/>
      <c r="WUM12" s="57"/>
      <c r="WUN12" s="57"/>
      <c r="WUO12" s="57"/>
      <c r="WUP12" s="57"/>
      <c r="WUQ12" s="57"/>
      <c r="WUR12" s="57"/>
      <c r="WUS12" s="57"/>
      <c r="WUT12" s="57"/>
      <c r="WUU12" s="57"/>
      <c r="WUV12" s="57"/>
      <c r="WUW12" s="57"/>
      <c r="WUX12" s="57"/>
      <c r="WUY12" s="57"/>
      <c r="WUZ12" s="57"/>
      <c r="WVA12" s="57"/>
      <c r="WVB12" s="57"/>
      <c r="WVC12" s="57"/>
      <c r="WVD12" s="57"/>
      <c r="WVE12" s="57"/>
      <c r="WVF12" s="57"/>
      <c r="WVG12" s="57"/>
      <c r="WVH12" s="57"/>
      <c r="WVI12" s="57"/>
      <c r="WVJ12" s="57"/>
      <c r="WVK12" s="57"/>
      <c r="WVL12" s="57"/>
      <c r="WVM12" s="57"/>
    </row>
    <row r="13" spans="1:16133" s="58" customFormat="1" ht="39.950000000000003" hidden="1" customHeight="1" x14ac:dyDescent="0.3">
      <c r="A13" s="71" t="s">
        <v>93</v>
      </c>
      <c r="B13" s="59"/>
      <c r="C13" s="401"/>
      <c r="D13" s="401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  <c r="AMJ13" s="57"/>
      <c r="AMK13" s="57"/>
      <c r="AML13" s="57"/>
      <c r="AMM13" s="57"/>
      <c r="AMN13" s="57"/>
      <c r="AMO13" s="57"/>
      <c r="AMP13" s="57"/>
      <c r="AMQ13" s="57"/>
      <c r="AMR13" s="57"/>
      <c r="AMS13" s="57"/>
      <c r="AMT13" s="57"/>
      <c r="AMU13" s="57"/>
      <c r="AMV13" s="57"/>
      <c r="AMW13" s="57"/>
      <c r="AMX13" s="57"/>
      <c r="AMY13" s="57"/>
      <c r="AMZ13" s="57"/>
      <c r="ANA13" s="57"/>
      <c r="ANB13" s="57"/>
      <c r="ANC13" s="57"/>
      <c r="AND13" s="57"/>
      <c r="ANE13" s="57"/>
      <c r="ANF13" s="57"/>
      <c r="ANG13" s="57"/>
      <c r="ANH13" s="57"/>
      <c r="ANI13" s="57"/>
      <c r="ANJ13" s="57"/>
      <c r="ANK13" s="57"/>
      <c r="ANL13" s="57"/>
      <c r="ANM13" s="57"/>
      <c r="ANN13" s="57"/>
      <c r="ANO13" s="57"/>
      <c r="ANP13" s="57"/>
      <c r="ANQ13" s="57"/>
      <c r="ANR13" s="57"/>
      <c r="ANS13" s="57"/>
      <c r="ANT13" s="57"/>
      <c r="ANU13" s="57"/>
      <c r="ANV13" s="57"/>
      <c r="ANW13" s="57"/>
      <c r="ANX13" s="57"/>
      <c r="ANY13" s="57"/>
      <c r="ANZ13" s="57"/>
      <c r="AOA13" s="57"/>
      <c r="AOB13" s="57"/>
      <c r="AOC13" s="57"/>
      <c r="AOD13" s="57"/>
      <c r="AOE13" s="57"/>
      <c r="AOF13" s="57"/>
      <c r="AOG13" s="57"/>
      <c r="AOH13" s="57"/>
      <c r="AOI13" s="57"/>
      <c r="AOJ13" s="57"/>
      <c r="AOK13" s="57"/>
      <c r="AOL13" s="57"/>
      <c r="AOM13" s="57"/>
      <c r="AON13" s="57"/>
      <c r="AOO13" s="57"/>
      <c r="AOP13" s="57"/>
      <c r="AOQ13" s="57"/>
      <c r="AOR13" s="57"/>
      <c r="AOS13" s="57"/>
      <c r="AOT13" s="57"/>
      <c r="AOU13" s="57"/>
      <c r="AOV13" s="57"/>
      <c r="AOW13" s="57"/>
      <c r="AOX13" s="57"/>
      <c r="AOY13" s="57"/>
      <c r="AOZ13" s="57"/>
      <c r="APA13" s="57"/>
      <c r="APB13" s="57"/>
      <c r="APC13" s="57"/>
      <c r="APD13" s="57"/>
      <c r="APE13" s="57"/>
      <c r="APF13" s="57"/>
      <c r="APG13" s="57"/>
      <c r="APH13" s="57"/>
      <c r="API13" s="57"/>
      <c r="APJ13" s="57"/>
      <c r="APK13" s="57"/>
      <c r="APL13" s="57"/>
      <c r="APM13" s="57"/>
      <c r="APN13" s="57"/>
      <c r="APO13" s="57"/>
      <c r="APP13" s="57"/>
      <c r="APQ13" s="57"/>
      <c r="APR13" s="57"/>
      <c r="APS13" s="57"/>
      <c r="APT13" s="57"/>
      <c r="APU13" s="57"/>
      <c r="APV13" s="57"/>
      <c r="APW13" s="57"/>
      <c r="APX13" s="57"/>
      <c r="APY13" s="57"/>
      <c r="APZ13" s="57"/>
      <c r="AQA13" s="57"/>
      <c r="AQB13" s="57"/>
      <c r="AQC13" s="57"/>
      <c r="AQD13" s="57"/>
      <c r="AQE13" s="57"/>
      <c r="AQF13" s="57"/>
      <c r="AQG13" s="57"/>
      <c r="AQH13" s="57"/>
      <c r="AQI13" s="57"/>
      <c r="AQJ13" s="57"/>
      <c r="AQK13" s="57"/>
      <c r="AQL13" s="57"/>
      <c r="AQM13" s="57"/>
      <c r="AQN13" s="57"/>
      <c r="AQO13" s="57"/>
      <c r="AQP13" s="57"/>
      <c r="AQQ13" s="57"/>
      <c r="AQR13" s="57"/>
      <c r="AQS13" s="57"/>
      <c r="AQT13" s="57"/>
      <c r="AQU13" s="57"/>
      <c r="AQV13" s="57"/>
      <c r="AQW13" s="57"/>
      <c r="AQX13" s="57"/>
      <c r="AQY13" s="57"/>
      <c r="AQZ13" s="57"/>
      <c r="ARA13" s="57"/>
      <c r="ARB13" s="57"/>
      <c r="ARC13" s="57"/>
      <c r="ARD13" s="57"/>
      <c r="ARE13" s="57"/>
      <c r="ARF13" s="57"/>
      <c r="ARG13" s="57"/>
      <c r="ARH13" s="57"/>
      <c r="ARI13" s="57"/>
      <c r="ARJ13" s="57"/>
      <c r="ARK13" s="57"/>
      <c r="ARL13" s="57"/>
      <c r="ARM13" s="57"/>
      <c r="ARN13" s="57"/>
      <c r="ARO13" s="57"/>
      <c r="ARP13" s="57"/>
      <c r="ARQ13" s="57"/>
      <c r="ARR13" s="57"/>
      <c r="ARS13" s="57"/>
      <c r="ART13" s="57"/>
      <c r="ARU13" s="57"/>
      <c r="ARV13" s="57"/>
      <c r="ARW13" s="57"/>
      <c r="ARX13" s="57"/>
      <c r="ARY13" s="57"/>
      <c r="ARZ13" s="57"/>
      <c r="ASA13" s="57"/>
      <c r="ASB13" s="57"/>
      <c r="ASC13" s="57"/>
      <c r="ASD13" s="57"/>
      <c r="ASE13" s="57"/>
      <c r="ASF13" s="57"/>
      <c r="ASG13" s="57"/>
      <c r="ASH13" s="57"/>
      <c r="ASI13" s="57"/>
      <c r="ASJ13" s="57"/>
      <c r="ASK13" s="57"/>
      <c r="ASL13" s="57"/>
      <c r="ASM13" s="57"/>
      <c r="ASN13" s="57"/>
      <c r="ASO13" s="57"/>
      <c r="ASP13" s="57"/>
      <c r="ASQ13" s="57"/>
      <c r="ASR13" s="57"/>
      <c r="ASS13" s="57"/>
      <c r="AST13" s="57"/>
      <c r="ASU13" s="57"/>
      <c r="ASV13" s="57"/>
      <c r="ASW13" s="57"/>
      <c r="ASX13" s="57"/>
      <c r="ASY13" s="57"/>
      <c r="ASZ13" s="57"/>
      <c r="ATA13" s="57"/>
      <c r="ATB13" s="57"/>
      <c r="ATC13" s="57"/>
      <c r="ATD13" s="57"/>
      <c r="ATE13" s="57"/>
      <c r="ATF13" s="57"/>
      <c r="ATG13" s="57"/>
      <c r="ATH13" s="57"/>
      <c r="ATI13" s="57"/>
      <c r="ATJ13" s="57"/>
      <c r="ATK13" s="57"/>
      <c r="ATL13" s="57"/>
      <c r="ATM13" s="57"/>
      <c r="ATN13" s="57"/>
      <c r="ATO13" s="57"/>
      <c r="ATP13" s="57"/>
      <c r="ATQ13" s="57"/>
      <c r="ATR13" s="57"/>
      <c r="ATS13" s="57"/>
      <c r="ATT13" s="57"/>
      <c r="ATU13" s="57"/>
      <c r="ATV13" s="57"/>
      <c r="ATW13" s="57"/>
      <c r="ATX13" s="57"/>
      <c r="ATY13" s="57"/>
      <c r="ATZ13" s="57"/>
      <c r="AUA13" s="57"/>
      <c r="AUB13" s="57"/>
      <c r="AUC13" s="57"/>
      <c r="AUD13" s="57"/>
      <c r="AUE13" s="57"/>
      <c r="AUF13" s="57"/>
      <c r="AUG13" s="57"/>
      <c r="AUH13" s="57"/>
      <c r="AUI13" s="57"/>
      <c r="AUJ13" s="57"/>
      <c r="AUK13" s="57"/>
      <c r="AUL13" s="57"/>
      <c r="AUM13" s="57"/>
      <c r="AUN13" s="57"/>
      <c r="AUO13" s="57"/>
      <c r="AUP13" s="57"/>
      <c r="AUQ13" s="57"/>
      <c r="AUR13" s="57"/>
      <c r="AUS13" s="57"/>
      <c r="AUT13" s="57"/>
      <c r="AUU13" s="57"/>
      <c r="AUV13" s="57"/>
      <c r="AUW13" s="57"/>
      <c r="AUX13" s="57"/>
      <c r="AUY13" s="57"/>
      <c r="AUZ13" s="57"/>
      <c r="AVA13" s="57"/>
      <c r="AVB13" s="57"/>
      <c r="AVC13" s="57"/>
      <c r="AVD13" s="57"/>
      <c r="AVE13" s="57"/>
      <c r="AVF13" s="57"/>
      <c r="AVG13" s="57"/>
      <c r="AVH13" s="57"/>
      <c r="AVI13" s="57"/>
      <c r="AVJ13" s="57"/>
      <c r="AVK13" s="57"/>
      <c r="AVL13" s="57"/>
      <c r="AVM13" s="57"/>
      <c r="AVN13" s="57"/>
      <c r="AVO13" s="57"/>
      <c r="AVP13" s="57"/>
      <c r="AVQ13" s="57"/>
      <c r="AVR13" s="57"/>
      <c r="AVS13" s="57"/>
      <c r="AVT13" s="57"/>
      <c r="AVU13" s="57"/>
      <c r="AVV13" s="57"/>
      <c r="AVW13" s="57"/>
      <c r="AVX13" s="57"/>
      <c r="AVY13" s="57"/>
      <c r="AVZ13" s="57"/>
      <c r="AWA13" s="57"/>
      <c r="AWB13" s="57"/>
      <c r="AWC13" s="57"/>
      <c r="AWD13" s="57"/>
      <c r="AWE13" s="57"/>
      <c r="AWF13" s="57"/>
      <c r="AWG13" s="57"/>
      <c r="AWH13" s="57"/>
      <c r="AWI13" s="57"/>
      <c r="AWJ13" s="57"/>
      <c r="AWK13" s="57"/>
      <c r="AWL13" s="57"/>
      <c r="AWM13" s="57"/>
      <c r="AWN13" s="57"/>
      <c r="AWO13" s="57"/>
      <c r="AWP13" s="57"/>
      <c r="AWQ13" s="57"/>
      <c r="AWR13" s="57"/>
      <c r="AWS13" s="57"/>
      <c r="AWT13" s="57"/>
      <c r="AWU13" s="57"/>
      <c r="AWV13" s="57"/>
      <c r="AWW13" s="57"/>
      <c r="AWX13" s="57"/>
      <c r="AWY13" s="57"/>
      <c r="AWZ13" s="57"/>
      <c r="AXA13" s="57"/>
      <c r="AXB13" s="57"/>
      <c r="AXC13" s="57"/>
      <c r="AXD13" s="57"/>
      <c r="AXE13" s="57"/>
      <c r="AXF13" s="57"/>
      <c r="AXG13" s="57"/>
      <c r="AXH13" s="57"/>
      <c r="AXI13" s="57"/>
      <c r="AXJ13" s="57"/>
      <c r="AXK13" s="57"/>
      <c r="AXL13" s="57"/>
      <c r="AXM13" s="57"/>
      <c r="AXN13" s="57"/>
      <c r="AXO13" s="57"/>
      <c r="AXP13" s="57"/>
      <c r="AXQ13" s="57"/>
      <c r="AXR13" s="57"/>
      <c r="AXS13" s="57"/>
      <c r="AXT13" s="57"/>
      <c r="AXU13" s="57"/>
      <c r="AXV13" s="57"/>
      <c r="AXW13" s="57"/>
      <c r="AXX13" s="57"/>
      <c r="AXY13" s="57"/>
      <c r="AXZ13" s="57"/>
      <c r="AYA13" s="57"/>
      <c r="AYB13" s="57"/>
      <c r="AYC13" s="57"/>
      <c r="AYD13" s="57"/>
      <c r="AYE13" s="57"/>
      <c r="AYF13" s="57"/>
      <c r="AYG13" s="57"/>
      <c r="AYH13" s="57"/>
      <c r="AYI13" s="57"/>
      <c r="AYJ13" s="57"/>
      <c r="AYK13" s="57"/>
      <c r="AYL13" s="57"/>
      <c r="AYM13" s="57"/>
      <c r="AYN13" s="57"/>
      <c r="AYO13" s="57"/>
      <c r="AYP13" s="57"/>
      <c r="AYQ13" s="57"/>
      <c r="AYR13" s="57"/>
      <c r="AYS13" s="57"/>
      <c r="AYT13" s="57"/>
      <c r="AYU13" s="57"/>
      <c r="AYV13" s="57"/>
      <c r="AYW13" s="57"/>
      <c r="AYX13" s="57"/>
      <c r="AYY13" s="57"/>
      <c r="AYZ13" s="57"/>
      <c r="AZA13" s="57"/>
      <c r="AZB13" s="57"/>
      <c r="AZC13" s="57"/>
      <c r="AZD13" s="57"/>
      <c r="AZE13" s="57"/>
      <c r="AZF13" s="57"/>
      <c r="AZG13" s="57"/>
      <c r="AZH13" s="57"/>
      <c r="AZI13" s="57"/>
      <c r="AZJ13" s="57"/>
      <c r="AZK13" s="57"/>
      <c r="AZL13" s="57"/>
      <c r="AZM13" s="57"/>
      <c r="AZN13" s="57"/>
      <c r="AZO13" s="57"/>
      <c r="AZP13" s="57"/>
      <c r="AZQ13" s="57"/>
      <c r="AZR13" s="57"/>
      <c r="AZS13" s="57"/>
      <c r="AZT13" s="57"/>
      <c r="AZU13" s="57"/>
      <c r="AZV13" s="57"/>
      <c r="AZW13" s="57"/>
      <c r="AZX13" s="57"/>
      <c r="AZY13" s="57"/>
      <c r="AZZ13" s="57"/>
      <c r="BAA13" s="57"/>
      <c r="BAB13" s="57"/>
      <c r="BAC13" s="57"/>
      <c r="BAD13" s="57"/>
      <c r="BAE13" s="57"/>
      <c r="BAF13" s="57"/>
      <c r="BAG13" s="57"/>
      <c r="BAH13" s="57"/>
      <c r="BAI13" s="57"/>
      <c r="BAJ13" s="57"/>
      <c r="BAK13" s="57"/>
      <c r="BAL13" s="57"/>
      <c r="BAM13" s="57"/>
      <c r="BAN13" s="57"/>
      <c r="BAO13" s="57"/>
      <c r="BAP13" s="57"/>
      <c r="BAQ13" s="57"/>
      <c r="BAR13" s="57"/>
      <c r="BAS13" s="57"/>
      <c r="BAT13" s="57"/>
      <c r="BAU13" s="57"/>
      <c r="BAV13" s="57"/>
      <c r="BAW13" s="57"/>
      <c r="BAX13" s="57"/>
      <c r="BAY13" s="57"/>
      <c r="BAZ13" s="57"/>
      <c r="BBA13" s="57"/>
      <c r="BBB13" s="57"/>
      <c r="BBC13" s="57"/>
      <c r="BBD13" s="57"/>
      <c r="BBE13" s="57"/>
      <c r="BBF13" s="57"/>
      <c r="BBG13" s="57"/>
      <c r="BBH13" s="57"/>
      <c r="BBI13" s="57"/>
      <c r="BBJ13" s="57"/>
      <c r="BBK13" s="57"/>
      <c r="BBL13" s="57"/>
      <c r="BBM13" s="57"/>
      <c r="BBN13" s="57"/>
      <c r="BBO13" s="57"/>
      <c r="BBP13" s="57"/>
      <c r="BBQ13" s="57"/>
      <c r="BBR13" s="57"/>
      <c r="BBS13" s="57"/>
      <c r="BBT13" s="57"/>
      <c r="BBU13" s="57"/>
      <c r="BBV13" s="57"/>
      <c r="BBW13" s="57"/>
      <c r="BBX13" s="57"/>
      <c r="BBY13" s="57"/>
      <c r="BBZ13" s="57"/>
      <c r="BCA13" s="57"/>
      <c r="BCB13" s="57"/>
      <c r="BCC13" s="57"/>
      <c r="BCD13" s="57"/>
      <c r="BCE13" s="57"/>
      <c r="BCF13" s="57"/>
      <c r="BCG13" s="57"/>
      <c r="BCH13" s="57"/>
      <c r="BCI13" s="57"/>
      <c r="BCJ13" s="57"/>
      <c r="BCK13" s="57"/>
      <c r="BCL13" s="57"/>
      <c r="BCM13" s="57"/>
      <c r="BCN13" s="57"/>
      <c r="BCO13" s="57"/>
      <c r="BCP13" s="57"/>
      <c r="BCQ13" s="57"/>
      <c r="BCR13" s="57"/>
      <c r="BCS13" s="57"/>
      <c r="BCT13" s="57"/>
      <c r="BCU13" s="57"/>
      <c r="BCV13" s="57"/>
      <c r="BCW13" s="57"/>
      <c r="BCX13" s="57"/>
      <c r="BCY13" s="57"/>
      <c r="BCZ13" s="57"/>
      <c r="BDA13" s="57"/>
      <c r="BDB13" s="57"/>
      <c r="BDC13" s="57"/>
      <c r="BDD13" s="57"/>
      <c r="BDE13" s="57"/>
      <c r="BDF13" s="57"/>
      <c r="BDG13" s="57"/>
      <c r="BDH13" s="57"/>
      <c r="BDI13" s="57"/>
      <c r="BDJ13" s="57"/>
      <c r="BDK13" s="57"/>
      <c r="BDL13" s="57"/>
      <c r="BDM13" s="57"/>
      <c r="BDN13" s="57"/>
      <c r="BDO13" s="57"/>
      <c r="BDP13" s="57"/>
      <c r="BDQ13" s="57"/>
      <c r="BDR13" s="57"/>
      <c r="BDS13" s="57"/>
      <c r="BDT13" s="57"/>
      <c r="BDU13" s="57"/>
      <c r="BDV13" s="57"/>
      <c r="BDW13" s="57"/>
      <c r="BDX13" s="57"/>
      <c r="BDY13" s="57"/>
      <c r="BDZ13" s="57"/>
      <c r="BEA13" s="57"/>
      <c r="BEB13" s="57"/>
      <c r="BEC13" s="57"/>
      <c r="BED13" s="57"/>
      <c r="BEE13" s="57"/>
      <c r="BEF13" s="57"/>
      <c r="BEG13" s="57"/>
      <c r="BEH13" s="57"/>
      <c r="BEI13" s="57"/>
      <c r="BEJ13" s="57"/>
      <c r="BEK13" s="57"/>
      <c r="BEL13" s="57"/>
      <c r="BEM13" s="57"/>
      <c r="BEN13" s="57"/>
      <c r="BEO13" s="57"/>
      <c r="BEP13" s="57"/>
      <c r="BEQ13" s="57"/>
      <c r="BER13" s="57"/>
      <c r="BES13" s="57"/>
      <c r="BET13" s="57"/>
      <c r="BEU13" s="57"/>
      <c r="BEV13" s="57"/>
      <c r="BEW13" s="57"/>
      <c r="BEX13" s="57"/>
      <c r="BEY13" s="57"/>
      <c r="BEZ13" s="57"/>
      <c r="BFA13" s="57"/>
      <c r="BFB13" s="57"/>
      <c r="BFC13" s="57"/>
      <c r="BFD13" s="57"/>
      <c r="BFE13" s="57"/>
      <c r="BFF13" s="57"/>
      <c r="BFG13" s="57"/>
      <c r="BFH13" s="57"/>
      <c r="BFI13" s="57"/>
      <c r="BFJ13" s="57"/>
      <c r="BFK13" s="57"/>
      <c r="BFL13" s="57"/>
      <c r="BFM13" s="57"/>
      <c r="BFN13" s="57"/>
      <c r="BFO13" s="57"/>
      <c r="BFP13" s="57"/>
      <c r="BFQ13" s="57"/>
      <c r="BFR13" s="57"/>
      <c r="BFS13" s="57"/>
      <c r="BFT13" s="57"/>
      <c r="BFU13" s="57"/>
      <c r="BFV13" s="57"/>
      <c r="BFW13" s="57"/>
      <c r="BFX13" s="57"/>
      <c r="BFY13" s="57"/>
      <c r="BFZ13" s="57"/>
      <c r="BGA13" s="57"/>
      <c r="BGB13" s="57"/>
      <c r="BGC13" s="57"/>
      <c r="BGD13" s="57"/>
      <c r="BGE13" s="57"/>
      <c r="BGF13" s="57"/>
      <c r="BGG13" s="57"/>
      <c r="BGH13" s="57"/>
      <c r="BGI13" s="57"/>
      <c r="BGJ13" s="57"/>
      <c r="BGK13" s="57"/>
      <c r="BGL13" s="57"/>
      <c r="BGM13" s="57"/>
      <c r="BGN13" s="57"/>
      <c r="BGO13" s="57"/>
      <c r="BGP13" s="57"/>
      <c r="BGQ13" s="57"/>
      <c r="BGR13" s="57"/>
      <c r="BGS13" s="57"/>
      <c r="BGT13" s="57"/>
      <c r="BGU13" s="57"/>
      <c r="BGV13" s="57"/>
      <c r="BGW13" s="57"/>
      <c r="BGX13" s="57"/>
      <c r="BGY13" s="57"/>
      <c r="BGZ13" s="57"/>
      <c r="BHA13" s="57"/>
      <c r="BHB13" s="57"/>
      <c r="BHC13" s="57"/>
      <c r="BHD13" s="57"/>
      <c r="BHE13" s="57"/>
      <c r="BHF13" s="57"/>
      <c r="BHG13" s="57"/>
      <c r="BHH13" s="57"/>
      <c r="BHI13" s="57"/>
      <c r="BHJ13" s="57"/>
      <c r="BHK13" s="57"/>
      <c r="BHL13" s="57"/>
      <c r="BHM13" s="57"/>
      <c r="BHN13" s="57"/>
      <c r="BHO13" s="57"/>
      <c r="BHP13" s="57"/>
      <c r="BHQ13" s="57"/>
      <c r="BHR13" s="57"/>
      <c r="BHS13" s="57"/>
      <c r="BHT13" s="57"/>
      <c r="BHU13" s="57"/>
      <c r="BHV13" s="57"/>
      <c r="BHW13" s="57"/>
      <c r="BHX13" s="57"/>
      <c r="BHY13" s="57"/>
      <c r="BHZ13" s="57"/>
      <c r="BIA13" s="57"/>
      <c r="BIB13" s="57"/>
      <c r="BIC13" s="57"/>
      <c r="BID13" s="57"/>
      <c r="BIE13" s="57"/>
      <c r="BIF13" s="57"/>
      <c r="BIG13" s="57"/>
      <c r="BIH13" s="57"/>
      <c r="BII13" s="57"/>
      <c r="BIJ13" s="57"/>
      <c r="BIK13" s="57"/>
      <c r="BIL13" s="57"/>
      <c r="BIM13" s="57"/>
      <c r="BIN13" s="57"/>
      <c r="BIO13" s="57"/>
      <c r="BIP13" s="57"/>
      <c r="BIQ13" s="57"/>
      <c r="BIR13" s="57"/>
      <c r="BIS13" s="57"/>
      <c r="BIT13" s="57"/>
      <c r="BIU13" s="57"/>
      <c r="BIV13" s="57"/>
      <c r="BIW13" s="57"/>
      <c r="BIX13" s="57"/>
      <c r="BIY13" s="57"/>
      <c r="BIZ13" s="57"/>
      <c r="BJA13" s="57"/>
      <c r="BJB13" s="57"/>
      <c r="BJC13" s="57"/>
      <c r="BJD13" s="57"/>
      <c r="BJE13" s="57"/>
      <c r="BJF13" s="57"/>
      <c r="BJG13" s="57"/>
      <c r="BJH13" s="57"/>
      <c r="BJI13" s="57"/>
      <c r="BJJ13" s="57"/>
      <c r="BJK13" s="57"/>
      <c r="BJL13" s="57"/>
      <c r="BJM13" s="57"/>
      <c r="BJN13" s="57"/>
      <c r="BJO13" s="57"/>
      <c r="BJP13" s="57"/>
      <c r="BJQ13" s="57"/>
      <c r="BJR13" s="57"/>
      <c r="BJS13" s="57"/>
      <c r="BJT13" s="57"/>
      <c r="BJU13" s="57"/>
      <c r="BJV13" s="57"/>
      <c r="BJW13" s="57"/>
      <c r="BJX13" s="57"/>
      <c r="BJY13" s="57"/>
      <c r="BJZ13" s="57"/>
      <c r="BKA13" s="57"/>
      <c r="BKB13" s="57"/>
      <c r="BKC13" s="57"/>
      <c r="BKD13" s="57"/>
      <c r="BKE13" s="57"/>
      <c r="BKF13" s="57"/>
      <c r="BKG13" s="57"/>
      <c r="BKH13" s="57"/>
      <c r="BKI13" s="57"/>
      <c r="BKJ13" s="57"/>
      <c r="BKK13" s="57"/>
      <c r="BKL13" s="57"/>
      <c r="BKM13" s="57"/>
      <c r="BKN13" s="57"/>
      <c r="BKO13" s="57"/>
      <c r="BKP13" s="57"/>
      <c r="BKQ13" s="57"/>
      <c r="BKR13" s="57"/>
      <c r="BKS13" s="57"/>
      <c r="BKT13" s="57"/>
      <c r="BKU13" s="57"/>
      <c r="BKV13" s="57"/>
      <c r="BKW13" s="57"/>
      <c r="BKX13" s="57"/>
      <c r="BKY13" s="57"/>
      <c r="BKZ13" s="57"/>
      <c r="BLA13" s="57"/>
      <c r="BLB13" s="57"/>
      <c r="BLC13" s="57"/>
      <c r="BLD13" s="57"/>
      <c r="BLE13" s="57"/>
      <c r="BLF13" s="57"/>
      <c r="BLG13" s="57"/>
      <c r="BLH13" s="57"/>
      <c r="BLI13" s="57"/>
      <c r="BLJ13" s="57"/>
      <c r="BLK13" s="57"/>
      <c r="BLL13" s="57"/>
      <c r="BLM13" s="57"/>
      <c r="BLN13" s="57"/>
      <c r="BLO13" s="57"/>
      <c r="BLP13" s="57"/>
      <c r="BLQ13" s="57"/>
      <c r="BLR13" s="57"/>
      <c r="BLS13" s="57"/>
      <c r="BLT13" s="57"/>
      <c r="BLU13" s="57"/>
      <c r="BLV13" s="57"/>
      <c r="BLW13" s="57"/>
      <c r="BLX13" s="57"/>
      <c r="BLY13" s="57"/>
      <c r="BLZ13" s="57"/>
      <c r="BMA13" s="57"/>
      <c r="BMB13" s="57"/>
      <c r="BMC13" s="57"/>
      <c r="BMD13" s="57"/>
      <c r="BME13" s="57"/>
      <c r="BMF13" s="57"/>
      <c r="BMG13" s="57"/>
      <c r="BMH13" s="57"/>
      <c r="BMI13" s="57"/>
      <c r="BMJ13" s="57"/>
      <c r="BMK13" s="57"/>
      <c r="BML13" s="57"/>
      <c r="BMM13" s="57"/>
      <c r="BMN13" s="57"/>
      <c r="BMO13" s="57"/>
      <c r="BMP13" s="57"/>
      <c r="BMQ13" s="57"/>
      <c r="BMR13" s="57"/>
      <c r="BMS13" s="57"/>
      <c r="BMT13" s="57"/>
      <c r="BMU13" s="57"/>
      <c r="BMV13" s="57"/>
      <c r="BMW13" s="57"/>
      <c r="BMX13" s="57"/>
      <c r="BMY13" s="57"/>
      <c r="BMZ13" s="57"/>
      <c r="BNA13" s="57"/>
      <c r="BNB13" s="57"/>
      <c r="BNC13" s="57"/>
      <c r="BND13" s="57"/>
      <c r="BNE13" s="57"/>
      <c r="BNF13" s="57"/>
      <c r="BNG13" s="57"/>
      <c r="BNH13" s="57"/>
      <c r="BNI13" s="57"/>
      <c r="BNJ13" s="57"/>
      <c r="BNK13" s="57"/>
      <c r="BNL13" s="57"/>
      <c r="BNM13" s="57"/>
      <c r="BNN13" s="57"/>
      <c r="BNO13" s="57"/>
      <c r="BNP13" s="57"/>
      <c r="BNQ13" s="57"/>
      <c r="BNR13" s="57"/>
      <c r="BNS13" s="57"/>
      <c r="BNT13" s="57"/>
      <c r="BNU13" s="57"/>
      <c r="BNV13" s="57"/>
      <c r="BNW13" s="57"/>
      <c r="BNX13" s="57"/>
      <c r="BNY13" s="57"/>
      <c r="BNZ13" s="57"/>
      <c r="BOA13" s="57"/>
      <c r="BOB13" s="57"/>
      <c r="BOC13" s="57"/>
      <c r="BOD13" s="57"/>
      <c r="BOE13" s="57"/>
      <c r="BOF13" s="57"/>
      <c r="BOG13" s="57"/>
      <c r="BOH13" s="57"/>
      <c r="BOI13" s="57"/>
      <c r="BOJ13" s="57"/>
      <c r="BOK13" s="57"/>
      <c r="BOL13" s="57"/>
      <c r="BOM13" s="57"/>
      <c r="BON13" s="57"/>
      <c r="BOO13" s="57"/>
      <c r="BOP13" s="57"/>
      <c r="BOQ13" s="57"/>
      <c r="BOR13" s="57"/>
      <c r="BOS13" s="57"/>
      <c r="BOT13" s="57"/>
      <c r="BOU13" s="57"/>
      <c r="BOV13" s="57"/>
      <c r="BOW13" s="57"/>
      <c r="BOX13" s="57"/>
      <c r="BOY13" s="57"/>
      <c r="BOZ13" s="57"/>
      <c r="BPA13" s="57"/>
      <c r="BPB13" s="57"/>
      <c r="BPC13" s="57"/>
      <c r="BPD13" s="57"/>
      <c r="BPE13" s="57"/>
      <c r="BPF13" s="57"/>
      <c r="BPG13" s="57"/>
      <c r="BPH13" s="57"/>
      <c r="BPI13" s="57"/>
      <c r="BPJ13" s="57"/>
      <c r="BPK13" s="57"/>
      <c r="BPL13" s="57"/>
      <c r="BPM13" s="57"/>
      <c r="BPN13" s="57"/>
      <c r="BPO13" s="57"/>
      <c r="BPP13" s="57"/>
      <c r="BPQ13" s="57"/>
      <c r="BPR13" s="57"/>
      <c r="BPS13" s="57"/>
      <c r="BPT13" s="57"/>
      <c r="BPU13" s="57"/>
      <c r="BPV13" s="57"/>
      <c r="BPW13" s="57"/>
      <c r="BPX13" s="57"/>
      <c r="BPY13" s="57"/>
      <c r="BPZ13" s="57"/>
      <c r="BQA13" s="57"/>
      <c r="BQB13" s="57"/>
      <c r="BQC13" s="57"/>
      <c r="BQD13" s="57"/>
      <c r="BQE13" s="57"/>
      <c r="BQF13" s="57"/>
      <c r="BQG13" s="57"/>
      <c r="BQH13" s="57"/>
      <c r="BQI13" s="57"/>
      <c r="BQJ13" s="57"/>
      <c r="BQK13" s="57"/>
      <c r="BQL13" s="57"/>
      <c r="BQM13" s="57"/>
      <c r="BQN13" s="57"/>
      <c r="BQO13" s="57"/>
      <c r="BQP13" s="57"/>
      <c r="BQQ13" s="57"/>
      <c r="BQR13" s="57"/>
      <c r="BQS13" s="57"/>
      <c r="BQT13" s="57"/>
      <c r="BQU13" s="57"/>
      <c r="BQV13" s="57"/>
      <c r="BQW13" s="57"/>
      <c r="BQX13" s="57"/>
      <c r="BQY13" s="57"/>
      <c r="BQZ13" s="57"/>
      <c r="BRA13" s="57"/>
      <c r="BRB13" s="57"/>
      <c r="BRC13" s="57"/>
      <c r="BRD13" s="57"/>
      <c r="BRE13" s="57"/>
      <c r="BRF13" s="57"/>
      <c r="BRG13" s="57"/>
      <c r="BRH13" s="57"/>
      <c r="BRI13" s="57"/>
      <c r="BRJ13" s="57"/>
      <c r="BRK13" s="57"/>
      <c r="BRL13" s="57"/>
      <c r="BRM13" s="57"/>
      <c r="BRN13" s="57"/>
      <c r="BRO13" s="57"/>
      <c r="BRP13" s="57"/>
      <c r="BRQ13" s="57"/>
      <c r="BRR13" s="57"/>
      <c r="BRS13" s="57"/>
      <c r="BRT13" s="57"/>
      <c r="BRU13" s="57"/>
      <c r="BRV13" s="57"/>
      <c r="BRW13" s="57"/>
      <c r="BRX13" s="57"/>
      <c r="BRY13" s="57"/>
      <c r="BRZ13" s="57"/>
      <c r="BSA13" s="57"/>
      <c r="BSB13" s="57"/>
      <c r="BSC13" s="57"/>
      <c r="BSD13" s="57"/>
      <c r="BSE13" s="57"/>
      <c r="BSF13" s="57"/>
      <c r="BSG13" s="57"/>
      <c r="BSH13" s="57"/>
      <c r="BSI13" s="57"/>
      <c r="BSJ13" s="57"/>
      <c r="BSK13" s="57"/>
      <c r="BSL13" s="57"/>
      <c r="BSM13" s="57"/>
      <c r="BSN13" s="57"/>
      <c r="BSO13" s="57"/>
      <c r="BSP13" s="57"/>
      <c r="BSQ13" s="57"/>
      <c r="BSR13" s="57"/>
      <c r="BSS13" s="57"/>
      <c r="BST13" s="57"/>
      <c r="BSU13" s="57"/>
      <c r="BSV13" s="57"/>
      <c r="BSW13" s="57"/>
      <c r="BSX13" s="57"/>
      <c r="BSY13" s="57"/>
      <c r="BSZ13" s="57"/>
      <c r="BTA13" s="57"/>
      <c r="BTB13" s="57"/>
      <c r="BTC13" s="57"/>
      <c r="BTD13" s="57"/>
      <c r="BTE13" s="57"/>
      <c r="BTF13" s="57"/>
      <c r="BTG13" s="57"/>
      <c r="BTH13" s="57"/>
      <c r="BTI13" s="57"/>
      <c r="BTJ13" s="57"/>
      <c r="BTK13" s="57"/>
      <c r="BTL13" s="57"/>
      <c r="BTM13" s="57"/>
      <c r="BTN13" s="57"/>
      <c r="BTO13" s="57"/>
      <c r="BTP13" s="57"/>
      <c r="BTQ13" s="57"/>
      <c r="BTR13" s="57"/>
      <c r="BTS13" s="57"/>
      <c r="BTT13" s="57"/>
      <c r="BTU13" s="57"/>
      <c r="BTV13" s="57"/>
      <c r="BTW13" s="57"/>
      <c r="BTX13" s="57"/>
      <c r="BTY13" s="57"/>
      <c r="BTZ13" s="57"/>
      <c r="BUA13" s="57"/>
      <c r="BUB13" s="57"/>
      <c r="BUC13" s="57"/>
      <c r="BUD13" s="57"/>
      <c r="BUE13" s="57"/>
      <c r="BUF13" s="57"/>
      <c r="BUG13" s="57"/>
      <c r="BUH13" s="57"/>
      <c r="BUI13" s="57"/>
      <c r="BUJ13" s="57"/>
      <c r="BUK13" s="57"/>
      <c r="BUL13" s="57"/>
      <c r="BUM13" s="57"/>
      <c r="BUN13" s="57"/>
      <c r="BUO13" s="57"/>
      <c r="BUP13" s="57"/>
      <c r="BUQ13" s="57"/>
      <c r="BUR13" s="57"/>
      <c r="BUS13" s="57"/>
      <c r="BUT13" s="57"/>
      <c r="BUU13" s="57"/>
      <c r="BUV13" s="57"/>
      <c r="BUW13" s="57"/>
      <c r="BUX13" s="57"/>
      <c r="BUY13" s="57"/>
      <c r="BUZ13" s="57"/>
      <c r="BVA13" s="57"/>
      <c r="BVB13" s="57"/>
      <c r="BVC13" s="57"/>
      <c r="BVD13" s="57"/>
      <c r="BVE13" s="57"/>
      <c r="BVF13" s="57"/>
      <c r="BVG13" s="57"/>
      <c r="BVH13" s="57"/>
      <c r="BVI13" s="57"/>
      <c r="BVJ13" s="57"/>
      <c r="BVK13" s="57"/>
      <c r="BVL13" s="57"/>
      <c r="BVM13" s="57"/>
      <c r="BVN13" s="57"/>
      <c r="BVO13" s="57"/>
      <c r="BVP13" s="57"/>
      <c r="BVQ13" s="57"/>
      <c r="BVR13" s="57"/>
      <c r="BVS13" s="57"/>
      <c r="BVT13" s="57"/>
      <c r="BVU13" s="57"/>
      <c r="BVV13" s="57"/>
      <c r="BVW13" s="57"/>
      <c r="BVX13" s="57"/>
      <c r="BVY13" s="57"/>
      <c r="BVZ13" s="57"/>
      <c r="BWA13" s="57"/>
      <c r="BWB13" s="57"/>
      <c r="BWC13" s="57"/>
      <c r="BWD13" s="57"/>
      <c r="BWE13" s="57"/>
      <c r="BWF13" s="57"/>
      <c r="BWG13" s="57"/>
      <c r="BWH13" s="57"/>
      <c r="BWI13" s="57"/>
      <c r="BWJ13" s="57"/>
      <c r="BWK13" s="57"/>
      <c r="BWL13" s="57"/>
      <c r="BWM13" s="57"/>
      <c r="BWN13" s="57"/>
      <c r="BWO13" s="57"/>
      <c r="BWP13" s="57"/>
      <c r="BWQ13" s="57"/>
      <c r="BWR13" s="57"/>
      <c r="BWS13" s="57"/>
      <c r="BWT13" s="57"/>
      <c r="BWU13" s="57"/>
      <c r="BWV13" s="57"/>
      <c r="BWW13" s="57"/>
      <c r="BWX13" s="57"/>
      <c r="BWY13" s="57"/>
      <c r="BWZ13" s="57"/>
      <c r="BXA13" s="57"/>
      <c r="BXB13" s="57"/>
      <c r="BXC13" s="57"/>
      <c r="BXD13" s="57"/>
      <c r="BXE13" s="57"/>
      <c r="BXF13" s="57"/>
      <c r="BXG13" s="57"/>
      <c r="BXH13" s="57"/>
      <c r="BXI13" s="57"/>
      <c r="BXJ13" s="57"/>
      <c r="BXK13" s="57"/>
      <c r="BXL13" s="57"/>
      <c r="BXM13" s="57"/>
      <c r="BXN13" s="57"/>
      <c r="BXO13" s="57"/>
      <c r="BXP13" s="57"/>
      <c r="BXQ13" s="57"/>
      <c r="BXR13" s="57"/>
      <c r="BXS13" s="57"/>
      <c r="BXT13" s="57"/>
      <c r="BXU13" s="57"/>
      <c r="BXV13" s="57"/>
      <c r="BXW13" s="57"/>
      <c r="BXX13" s="57"/>
      <c r="BXY13" s="57"/>
      <c r="BXZ13" s="57"/>
      <c r="BYA13" s="57"/>
      <c r="BYB13" s="57"/>
      <c r="BYC13" s="57"/>
      <c r="BYD13" s="57"/>
      <c r="BYE13" s="57"/>
      <c r="BYF13" s="57"/>
      <c r="BYG13" s="57"/>
      <c r="BYH13" s="57"/>
      <c r="BYI13" s="57"/>
      <c r="BYJ13" s="57"/>
      <c r="BYK13" s="57"/>
      <c r="BYL13" s="57"/>
      <c r="BYM13" s="57"/>
      <c r="BYN13" s="57"/>
      <c r="BYO13" s="57"/>
      <c r="BYP13" s="57"/>
      <c r="BYQ13" s="57"/>
      <c r="BYR13" s="57"/>
      <c r="BYS13" s="57"/>
      <c r="BYT13" s="57"/>
      <c r="BYU13" s="57"/>
      <c r="BYV13" s="57"/>
      <c r="BYW13" s="57"/>
      <c r="BYX13" s="57"/>
      <c r="BYY13" s="57"/>
      <c r="BYZ13" s="57"/>
      <c r="BZA13" s="57"/>
      <c r="BZB13" s="57"/>
      <c r="BZC13" s="57"/>
      <c r="BZD13" s="57"/>
      <c r="BZE13" s="57"/>
      <c r="BZF13" s="57"/>
      <c r="BZG13" s="57"/>
      <c r="BZH13" s="57"/>
      <c r="BZI13" s="57"/>
      <c r="BZJ13" s="57"/>
      <c r="BZK13" s="57"/>
      <c r="BZL13" s="57"/>
      <c r="BZM13" s="57"/>
      <c r="BZN13" s="57"/>
      <c r="BZO13" s="57"/>
      <c r="BZP13" s="57"/>
      <c r="BZQ13" s="57"/>
      <c r="BZR13" s="57"/>
      <c r="BZS13" s="57"/>
      <c r="BZT13" s="57"/>
      <c r="BZU13" s="57"/>
      <c r="BZV13" s="57"/>
      <c r="BZW13" s="57"/>
      <c r="BZX13" s="57"/>
      <c r="BZY13" s="57"/>
      <c r="BZZ13" s="57"/>
      <c r="CAA13" s="57"/>
      <c r="CAB13" s="57"/>
      <c r="CAC13" s="57"/>
      <c r="CAD13" s="57"/>
      <c r="CAE13" s="57"/>
      <c r="CAF13" s="57"/>
      <c r="CAG13" s="57"/>
      <c r="CAH13" s="57"/>
      <c r="CAI13" s="57"/>
      <c r="CAJ13" s="57"/>
      <c r="CAK13" s="57"/>
      <c r="CAL13" s="57"/>
      <c r="CAM13" s="57"/>
      <c r="CAN13" s="57"/>
      <c r="CAO13" s="57"/>
      <c r="CAP13" s="57"/>
      <c r="CAQ13" s="57"/>
      <c r="CAR13" s="57"/>
      <c r="CAS13" s="57"/>
      <c r="CAT13" s="57"/>
      <c r="CAU13" s="57"/>
      <c r="CAV13" s="57"/>
      <c r="CAW13" s="57"/>
      <c r="CAX13" s="57"/>
      <c r="CAY13" s="57"/>
      <c r="CAZ13" s="57"/>
      <c r="CBA13" s="57"/>
      <c r="CBB13" s="57"/>
      <c r="CBC13" s="57"/>
      <c r="CBD13" s="57"/>
      <c r="CBE13" s="57"/>
      <c r="CBF13" s="57"/>
      <c r="CBG13" s="57"/>
      <c r="CBH13" s="57"/>
      <c r="CBI13" s="57"/>
      <c r="CBJ13" s="57"/>
      <c r="CBK13" s="57"/>
      <c r="CBL13" s="57"/>
      <c r="CBM13" s="57"/>
      <c r="CBN13" s="57"/>
      <c r="CBO13" s="57"/>
      <c r="CBP13" s="57"/>
      <c r="CBQ13" s="57"/>
      <c r="CBR13" s="57"/>
      <c r="CBS13" s="57"/>
      <c r="CBT13" s="57"/>
      <c r="CBU13" s="57"/>
      <c r="CBV13" s="57"/>
      <c r="CBW13" s="57"/>
      <c r="CBX13" s="57"/>
      <c r="CBY13" s="57"/>
      <c r="CBZ13" s="57"/>
      <c r="CCA13" s="57"/>
      <c r="CCB13" s="57"/>
      <c r="CCC13" s="57"/>
      <c r="CCD13" s="57"/>
      <c r="CCE13" s="57"/>
      <c r="CCF13" s="57"/>
      <c r="CCG13" s="57"/>
      <c r="CCH13" s="57"/>
      <c r="CCI13" s="57"/>
      <c r="CCJ13" s="57"/>
      <c r="CCK13" s="57"/>
      <c r="CCL13" s="57"/>
      <c r="CCM13" s="57"/>
      <c r="CCN13" s="57"/>
      <c r="CCO13" s="57"/>
      <c r="CCP13" s="57"/>
      <c r="CCQ13" s="57"/>
      <c r="CCR13" s="57"/>
      <c r="CCS13" s="57"/>
      <c r="CCT13" s="57"/>
      <c r="CCU13" s="57"/>
      <c r="CCV13" s="57"/>
      <c r="CCW13" s="57"/>
      <c r="CCX13" s="57"/>
      <c r="CCY13" s="57"/>
      <c r="CCZ13" s="57"/>
      <c r="CDA13" s="57"/>
      <c r="CDB13" s="57"/>
      <c r="CDC13" s="57"/>
      <c r="CDD13" s="57"/>
      <c r="CDE13" s="57"/>
      <c r="CDF13" s="57"/>
      <c r="CDG13" s="57"/>
      <c r="CDH13" s="57"/>
      <c r="CDI13" s="57"/>
      <c r="CDJ13" s="57"/>
      <c r="CDK13" s="57"/>
      <c r="CDL13" s="57"/>
      <c r="CDM13" s="57"/>
      <c r="CDN13" s="57"/>
      <c r="CDO13" s="57"/>
      <c r="CDP13" s="57"/>
      <c r="CDQ13" s="57"/>
      <c r="CDR13" s="57"/>
      <c r="CDS13" s="57"/>
      <c r="CDT13" s="57"/>
      <c r="CDU13" s="57"/>
      <c r="CDV13" s="57"/>
      <c r="CDW13" s="57"/>
      <c r="CDX13" s="57"/>
      <c r="CDY13" s="57"/>
      <c r="CDZ13" s="57"/>
      <c r="CEA13" s="57"/>
      <c r="CEB13" s="57"/>
      <c r="CEC13" s="57"/>
      <c r="CED13" s="57"/>
      <c r="CEE13" s="57"/>
      <c r="CEF13" s="57"/>
      <c r="CEG13" s="57"/>
      <c r="CEH13" s="57"/>
      <c r="CEI13" s="57"/>
      <c r="CEJ13" s="57"/>
      <c r="CEK13" s="57"/>
      <c r="CEL13" s="57"/>
      <c r="CEM13" s="57"/>
      <c r="CEN13" s="57"/>
      <c r="CEO13" s="57"/>
      <c r="CEP13" s="57"/>
      <c r="CEQ13" s="57"/>
      <c r="CER13" s="57"/>
      <c r="CES13" s="57"/>
      <c r="CET13" s="57"/>
      <c r="CEU13" s="57"/>
      <c r="CEV13" s="57"/>
      <c r="CEW13" s="57"/>
      <c r="CEX13" s="57"/>
      <c r="CEY13" s="57"/>
      <c r="CEZ13" s="57"/>
      <c r="CFA13" s="57"/>
      <c r="CFB13" s="57"/>
      <c r="CFC13" s="57"/>
      <c r="CFD13" s="57"/>
      <c r="CFE13" s="57"/>
      <c r="CFF13" s="57"/>
      <c r="CFG13" s="57"/>
      <c r="CFH13" s="57"/>
      <c r="CFI13" s="57"/>
      <c r="CFJ13" s="57"/>
      <c r="CFK13" s="57"/>
      <c r="CFL13" s="57"/>
      <c r="CFM13" s="57"/>
      <c r="CFN13" s="57"/>
      <c r="CFO13" s="57"/>
      <c r="CFP13" s="57"/>
      <c r="CFQ13" s="57"/>
      <c r="CFR13" s="57"/>
      <c r="CFS13" s="57"/>
      <c r="CFT13" s="57"/>
      <c r="CFU13" s="57"/>
      <c r="CFV13" s="57"/>
      <c r="CFW13" s="57"/>
      <c r="CFX13" s="57"/>
      <c r="CFY13" s="57"/>
      <c r="CFZ13" s="57"/>
      <c r="CGA13" s="57"/>
      <c r="CGB13" s="57"/>
      <c r="CGC13" s="57"/>
      <c r="CGD13" s="57"/>
      <c r="CGE13" s="57"/>
      <c r="CGF13" s="57"/>
      <c r="CGG13" s="57"/>
      <c r="CGH13" s="57"/>
      <c r="CGI13" s="57"/>
      <c r="CGJ13" s="57"/>
      <c r="CGK13" s="57"/>
      <c r="CGL13" s="57"/>
      <c r="CGM13" s="57"/>
      <c r="CGN13" s="57"/>
      <c r="CGO13" s="57"/>
      <c r="CGP13" s="57"/>
      <c r="CGQ13" s="57"/>
      <c r="CGR13" s="57"/>
      <c r="CGS13" s="57"/>
      <c r="CGT13" s="57"/>
      <c r="CGU13" s="57"/>
      <c r="CGV13" s="57"/>
      <c r="CGW13" s="57"/>
      <c r="CGX13" s="57"/>
      <c r="CGY13" s="57"/>
      <c r="CGZ13" s="57"/>
      <c r="CHA13" s="57"/>
      <c r="CHB13" s="57"/>
      <c r="CHC13" s="57"/>
      <c r="CHD13" s="57"/>
      <c r="CHE13" s="57"/>
      <c r="CHF13" s="57"/>
      <c r="CHG13" s="57"/>
      <c r="CHH13" s="57"/>
      <c r="CHI13" s="57"/>
      <c r="CHJ13" s="57"/>
      <c r="CHK13" s="57"/>
      <c r="CHL13" s="57"/>
      <c r="CHM13" s="57"/>
      <c r="CHN13" s="57"/>
      <c r="CHO13" s="57"/>
      <c r="CHP13" s="57"/>
      <c r="CHQ13" s="57"/>
      <c r="CHR13" s="57"/>
      <c r="CHS13" s="57"/>
      <c r="CHT13" s="57"/>
      <c r="CHU13" s="57"/>
      <c r="CHV13" s="57"/>
      <c r="CHW13" s="57"/>
      <c r="CHX13" s="57"/>
      <c r="CHY13" s="57"/>
      <c r="CHZ13" s="57"/>
      <c r="CIA13" s="57"/>
      <c r="CIB13" s="57"/>
      <c r="CIC13" s="57"/>
      <c r="CID13" s="57"/>
      <c r="CIE13" s="57"/>
      <c r="CIF13" s="57"/>
      <c r="CIG13" s="57"/>
      <c r="CIH13" s="57"/>
      <c r="CII13" s="57"/>
      <c r="CIJ13" s="57"/>
      <c r="CIK13" s="57"/>
      <c r="CIL13" s="57"/>
      <c r="CIM13" s="57"/>
      <c r="CIN13" s="57"/>
      <c r="CIO13" s="57"/>
      <c r="CIP13" s="57"/>
      <c r="CIQ13" s="57"/>
      <c r="CIR13" s="57"/>
      <c r="CIS13" s="57"/>
      <c r="CIT13" s="57"/>
      <c r="CIU13" s="57"/>
      <c r="CIV13" s="57"/>
      <c r="CIW13" s="57"/>
      <c r="CIX13" s="57"/>
      <c r="CIY13" s="57"/>
      <c r="CIZ13" s="57"/>
      <c r="CJA13" s="57"/>
      <c r="CJB13" s="57"/>
      <c r="CJC13" s="57"/>
      <c r="CJD13" s="57"/>
      <c r="CJE13" s="57"/>
      <c r="CJF13" s="57"/>
      <c r="CJG13" s="57"/>
      <c r="CJH13" s="57"/>
      <c r="CJI13" s="57"/>
      <c r="CJJ13" s="57"/>
      <c r="CJK13" s="57"/>
      <c r="CJL13" s="57"/>
      <c r="CJM13" s="57"/>
      <c r="CJN13" s="57"/>
      <c r="CJO13" s="57"/>
      <c r="CJP13" s="57"/>
      <c r="CJQ13" s="57"/>
      <c r="CJR13" s="57"/>
      <c r="CJS13" s="57"/>
      <c r="CJT13" s="57"/>
      <c r="CJU13" s="57"/>
      <c r="CJV13" s="57"/>
      <c r="CJW13" s="57"/>
      <c r="CJX13" s="57"/>
      <c r="CJY13" s="57"/>
      <c r="CJZ13" s="57"/>
      <c r="CKA13" s="57"/>
      <c r="CKB13" s="57"/>
      <c r="CKC13" s="57"/>
      <c r="CKD13" s="57"/>
      <c r="CKE13" s="57"/>
      <c r="CKF13" s="57"/>
      <c r="CKG13" s="57"/>
      <c r="CKH13" s="57"/>
      <c r="CKI13" s="57"/>
      <c r="CKJ13" s="57"/>
      <c r="CKK13" s="57"/>
      <c r="CKL13" s="57"/>
      <c r="CKM13" s="57"/>
      <c r="CKN13" s="57"/>
      <c r="CKO13" s="57"/>
      <c r="CKP13" s="57"/>
      <c r="CKQ13" s="57"/>
      <c r="CKR13" s="57"/>
      <c r="CKS13" s="57"/>
      <c r="CKT13" s="57"/>
      <c r="CKU13" s="57"/>
      <c r="CKV13" s="57"/>
      <c r="CKW13" s="57"/>
      <c r="CKX13" s="57"/>
      <c r="CKY13" s="57"/>
      <c r="CKZ13" s="57"/>
      <c r="CLA13" s="57"/>
      <c r="CLB13" s="57"/>
      <c r="CLC13" s="57"/>
      <c r="CLD13" s="57"/>
      <c r="CLE13" s="57"/>
      <c r="CLF13" s="57"/>
      <c r="CLG13" s="57"/>
      <c r="CLH13" s="57"/>
      <c r="CLI13" s="57"/>
      <c r="CLJ13" s="57"/>
      <c r="CLK13" s="57"/>
      <c r="CLL13" s="57"/>
      <c r="CLM13" s="57"/>
      <c r="CLN13" s="57"/>
      <c r="CLO13" s="57"/>
      <c r="CLP13" s="57"/>
      <c r="CLQ13" s="57"/>
      <c r="CLR13" s="57"/>
      <c r="CLS13" s="57"/>
      <c r="CLT13" s="57"/>
      <c r="CLU13" s="57"/>
      <c r="CLV13" s="57"/>
      <c r="CLW13" s="57"/>
      <c r="CLX13" s="57"/>
      <c r="CLY13" s="57"/>
      <c r="CLZ13" s="57"/>
      <c r="CMA13" s="57"/>
      <c r="CMB13" s="57"/>
      <c r="CMC13" s="57"/>
      <c r="CMD13" s="57"/>
      <c r="CME13" s="57"/>
      <c r="CMF13" s="57"/>
      <c r="CMG13" s="57"/>
      <c r="CMH13" s="57"/>
      <c r="CMI13" s="57"/>
      <c r="CMJ13" s="57"/>
      <c r="CMK13" s="57"/>
      <c r="CML13" s="57"/>
      <c r="CMM13" s="57"/>
      <c r="CMN13" s="57"/>
      <c r="CMO13" s="57"/>
      <c r="CMP13" s="57"/>
      <c r="CMQ13" s="57"/>
      <c r="CMR13" s="57"/>
      <c r="CMS13" s="57"/>
      <c r="CMT13" s="57"/>
      <c r="CMU13" s="57"/>
      <c r="CMV13" s="57"/>
      <c r="CMW13" s="57"/>
      <c r="CMX13" s="57"/>
      <c r="CMY13" s="57"/>
      <c r="CMZ13" s="57"/>
      <c r="CNA13" s="57"/>
      <c r="CNB13" s="57"/>
      <c r="CNC13" s="57"/>
      <c r="CND13" s="57"/>
      <c r="CNE13" s="57"/>
      <c r="CNF13" s="57"/>
      <c r="CNG13" s="57"/>
      <c r="CNH13" s="57"/>
      <c r="CNI13" s="57"/>
      <c r="CNJ13" s="57"/>
      <c r="CNK13" s="57"/>
      <c r="CNL13" s="57"/>
      <c r="CNM13" s="57"/>
      <c r="CNN13" s="57"/>
      <c r="CNO13" s="57"/>
      <c r="CNP13" s="57"/>
      <c r="CNQ13" s="57"/>
      <c r="CNR13" s="57"/>
      <c r="CNS13" s="57"/>
      <c r="CNT13" s="57"/>
      <c r="CNU13" s="57"/>
      <c r="CNV13" s="57"/>
      <c r="CNW13" s="57"/>
      <c r="CNX13" s="57"/>
      <c r="CNY13" s="57"/>
      <c r="CNZ13" s="57"/>
      <c r="COA13" s="57"/>
      <c r="COB13" s="57"/>
      <c r="COC13" s="57"/>
      <c r="COD13" s="57"/>
      <c r="COE13" s="57"/>
      <c r="COF13" s="57"/>
      <c r="COG13" s="57"/>
      <c r="COH13" s="57"/>
      <c r="COI13" s="57"/>
      <c r="COJ13" s="57"/>
      <c r="COK13" s="57"/>
      <c r="COL13" s="57"/>
      <c r="COM13" s="57"/>
      <c r="CON13" s="57"/>
      <c r="COO13" s="57"/>
      <c r="COP13" s="57"/>
      <c r="COQ13" s="57"/>
      <c r="COR13" s="57"/>
      <c r="COS13" s="57"/>
      <c r="COT13" s="57"/>
      <c r="COU13" s="57"/>
      <c r="COV13" s="57"/>
      <c r="COW13" s="57"/>
      <c r="COX13" s="57"/>
      <c r="COY13" s="57"/>
      <c r="COZ13" s="57"/>
      <c r="CPA13" s="57"/>
      <c r="CPB13" s="57"/>
      <c r="CPC13" s="57"/>
      <c r="CPD13" s="57"/>
      <c r="CPE13" s="57"/>
      <c r="CPF13" s="57"/>
      <c r="CPG13" s="57"/>
      <c r="CPH13" s="57"/>
      <c r="CPI13" s="57"/>
      <c r="CPJ13" s="57"/>
      <c r="CPK13" s="57"/>
      <c r="CPL13" s="57"/>
      <c r="CPM13" s="57"/>
      <c r="CPN13" s="57"/>
      <c r="CPO13" s="57"/>
      <c r="CPP13" s="57"/>
      <c r="CPQ13" s="57"/>
      <c r="CPR13" s="57"/>
      <c r="CPS13" s="57"/>
      <c r="CPT13" s="57"/>
      <c r="CPU13" s="57"/>
      <c r="CPV13" s="57"/>
      <c r="CPW13" s="57"/>
      <c r="CPX13" s="57"/>
      <c r="CPY13" s="57"/>
      <c r="CPZ13" s="57"/>
      <c r="CQA13" s="57"/>
      <c r="CQB13" s="57"/>
      <c r="CQC13" s="57"/>
      <c r="CQD13" s="57"/>
      <c r="CQE13" s="57"/>
      <c r="CQF13" s="57"/>
      <c r="CQG13" s="57"/>
      <c r="CQH13" s="57"/>
      <c r="CQI13" s="57"/>
      <c r="CQJ13" s="57"/>
      <c r="CQK13" s="57"/>
      <c r="CQL13" s="57"/>
      <c r="CQM13" s="57"/>
      <c r="CQN13" s="57"/>
      <c r="CQO13" s="57"/>
      <c r="CQP13" s="57"/>
      <c r="CQQ13" s="57"/>
      <c r="CQR13" s="57"/>
      <c r="CQS13" s="57"/>
      <c r="CQT13" s="57"/>
      <c r="CQU13" s="57"/>
      <c r="CQV13" s="57"/>
      <c r="CQW13" s="57"/>
      <c r="CQX13" s="57"/>
      <c r="CQY13" s="57"/>
      <c r="CQZ13" s="57"/>
      <c r="CRA13" s="57"/>
      <c r="CRB13" s="57"/>
      <c r="CRC13" s="57"/>
      <c r="CRD13" s="57"/>
      <c r="CRE13" s="57"/>
      <c r="CRF13" s="57"/>
      <c r="CRG13" s="57"/>
      <c r="CRH13" s="57"/>
      <c r="CRI13" s="57"/>
      <c r="CRJ13" s="57"/>
      <c r="CRK13" s="57"/>
      <c r="CRL13" s="57"/>
      <c r="CRM13" s="57"/>
      <c r="CRN13" s="57"/>
      <c r="CRO13" s="57"/>
      <c r="CRP13" s="57"/>
      <c r="CRQ13" s="57"/>
      <c r="CRR13" s="57"/>
      <c r="CRS13" s="57"/>
      <c r="CRT13" s="57"/>
      <c r="CRU13" s="57"/>
      <c r="CRV13" s="57"/>
      <c r="CRW13" s="57"/>
      <c r="CRX13" s="57"/>
      <c r="CRY13" s="57"/>
      <c r="CRZ13" s="57"/>
      <c r="CSA13" s="57"/>
      <c r="CSB13" s="57"/>
      <c r="CSC13" s="57"/>
      <c r="CSD13" s="57"/>
      <c r="CSE13" s="57"/>
      <c r="CSF13" s="57"/>
      <c r="CSG13" s="57"/>
      <c r="CSH13" s="57"/>
      <c r="CSI13" s="57"/>
      <c r="CSJ13" s="57"/>
      <c r="CSK13" s="57"/>
      <c r="CSL13" s="57"/>
      <c r="CSM13" s="57"/>
      <c r="CSN13" s="57"/>
      <c r="CSO13" s="57"/>
      <c r="CSP13" s="57"/>
      <c r="CSQ13" s="57"/>
      <c r="CSR13" s="57"/>
      <c r="CSS13" s="57"/>
      <c r="CST13" s="57"/>
      <c r="CSU13" s="57"/>
      <c r="CSV13" s="57"/>
      <c r="CSW13" s="57"/>
      <c r="CSX13" s="57"/>
      <c r="CSY13" s="57"/>
      <c r="CSZ13" s="57"/>
      <c r="CTA13" s="57"/>
      <c r="CTB13" s="57"/>
      <c r="CTC13" s="57"/>
      <c r="CTD13" s="57"/>
      <c r="CTE13" s="57"/>
      <c r="CTF13" s="57"/>
      <c r="CTG13" s="57"/>
      <c r="CTH13" s="57"/>
      <c r="CTI13" s="57"/>
      <c r="CTJ13" s="57"/>
      <c r="CTK13" s="57"/>
      <c r="CTL13" s="57"/>
      <c r="CTM13" s="57"/>
      <c r="CTN13" s="57"/>
      <c r="CTO13" s="57"/>
      <c r="CTP13" s="57"/>
      <c r="CTQ13" s="57"/>
      <c r="CTR13" s="57"/>
      <c r="CTS13" s="57"/>
      <c r="CTT13" s="57"/>
      <c r="CTU13" s="57"/>
      <c r="CTV13" s="57"/>
      <c r="CTW13" s="57"/>
      <c r="CTX13" s="57"/>
      <c r="CTY13" s="57"/>
      <c r="CTZ13" s="57"/>
      <c r="CUA13" s="57"/>
      <c r="CUB13" s="57"/>
      <c r="CUC13" s="57"/>
      <c r="CUD13" s="57"/>
      <c r="CUE13" s="57"/>
      <c r="CUF13" s="57"/>
      <c r="CUG13" s="57"/>
      <c r="CUH13" s="57"/>
      <c r="CUI13" s="57"/>
      <c r="CUJ13" s="57"/>
      <c r="CUK13" s="57"/>
      <c r="CUL13" s="57"/>
      <c r="CUM13" s="57"/>
      <c r="CUN13" s="57"/>
      <c r="CUO13" s="57"/>
      <c r="CUP13" s="57"/>
      <c r="CUQ13" s="57"/>
      <c r="CUR13" s="57"/>
      <c r="CUS13" s="57"/>
      <c r="CUT13" s="57"/>
      <c r="CUU13" s="57"/>
      <c r="CUV13" s="57"/>
      <c r="CUW13" s="57"/>
      <c r="CUX13" s="57"/>
      <c r="CUY13" s="57"/>
      <c r="CUZ13" s="57"/>
      <c r="CVA13" s="57"/>
      <c r="CVB13" s="57"/>
      <c r="CVC13" s="57"/>
      <c r="CVD13" s="57"/>
      <c r="CVE13" s="57"/>
      <c r="CVF13" s="57"/>
      <c r="CVG13" s="57"/>
      <c r="CVH13" s="57"/>
      <c r="CVI13" s="57"/>
      <c r="CVJ13" s="57"/>
      <c r="CVK13" s="57"/>
      <c r="CVL13" s="57"/>
      <c r="CVM13" s="57"/>
      <c r="CVN13" s="57"/>
      <c r="CVO13" s="57"/>
      <c r="CVP13" s="57"/>
      <c r="CVQ13" s="57"/>
      <c r="CVR13" s="57"/>
      <c r="CVS13" s="57"/>
      <c r="CVT13" s="57"/>
      <c r="CVU13" s="57"/>
      <c r="CVV13" s="57"/>
      <c r="CVW13" s="57"/>
      <c r="CVX13" s="57"/>
      <c r="CVY13" s="57"/>
      <c r="CVZ13" s="57"/>
      <c r="CWA13" s="57"/>
      <c r="CWB13" s="57"/>
      <c r="CWC13" s="57"/>
      <c r="CWD13" s="57"/>
      <c r="CWE13" s="57"/>
      <c r="CWF13" s="57"/>
      <c r="CWG13" s="57"/>
      <c r="CWH13" s="57"/>
      <c r="CWI13" s="57"/>
      <c r="CWJ13" s="57"/>
      <c r="CWK13" s="57"/>
      <c r="CWL13" s="57"/>
      <c r="CWM13" s="57"/>
      <c r="CWN13" s="57"/>
      <c r="CWO13" s="57"/>
      <c r="CWP13" s="57"/>
      <c r="CWQ13" s="57"/>
      <c r="CWR13" s="57"/>
      <c r="CWS13" s="57"/>
      <c r="CWT13" s="57"/>
      <c r="CWU13" s="57"/>
      <c r="CWV13" s="57"/>
      <c r="CWW13" s="57"/>
      <c r="CWX13" s="57"/>
      <c r="CWY13" s="57"/>
      <c r="CWZ13" s="57"/>
      <c r="CXA13" s="57"/>
      <c r="CXB13" s="57"/>
      <c r="CXC13" s="57"/>
      <c r="CXD13" s="57"/>
      <c r="CXE13" s="57"/>
      <c r="CXF13" s="57"/>
      <c r="CXG13" s="57"/>
      <c r="CXH13" s="57"/>
      <c r="CXI13" s="57"/>
      <c r="CXJ13" s="57"/>
      <c r="CXK13" s="57"/>
      <c r="CXL13" s="57"/>
      <c r="CXM13" s="57"/>
      <c r="CXN13" s="57"/>
      <c r="CXO13" s="57"/>
      <c r="CXP13" s="57"/>
      <c r="CXQ13" s="57"/>
      <c r="CXR13" s="57"/>
      <c r="CXS13" s="57"/>
      <c r="CXT13" s="57"/>
      <c r="CXU13" s="57"/>
      <c r="CXV13" s="57"/>
      <c r="CXW13" s="57"/>
      <c r="CXX13" s="57"/>
      <c r="CXY13" s="57"/>
      <c r="CXZ13" s="57"/>
      <c r="CYA13" s="57"/>
      <c r="CYB13" s="57"/>
      <c r="CYC13" s="57"/>
      <c r="CYD13" s="57"/>
      <c r="CYE13" s="57"/>
      <c r="CYF13" s="57"/>
      <c r="CYG13" s="57"/>
      <c r="CYH13" s="57"/>
      <c r="CYI13" s="57"/>
      <c r="CYJ13" s="57"/>
      <c r="CYK13" s="57"/>
      <c r="CYL13" s="57"/>
      <c r="CYM13" s="57"/>
      <c r="CYN13" s="57"/>
      <c r="CYO13" s="57"/>
      <c r="CYP13" s="57"/>
      <c r="CYQ13" s="57"/>
      <c r="CYR13" s="57"/>
      <c r="CYS13" s="57"/>
      <c r="CYT13" s="57"/>
      <c r="CYU13" s="57"/>
      <c r="CYV13" s="57"/>
      <c r="CYW13" s="57"/>
      <c r="CYX13" s="57"/>
      <c r="CYY13" s="57"/>
      <c r="CYZ13" s="57"/>
      <c r="CZA13" s="57"/>
      <c r="CZB13" s="57"/>
      <c r="CZC13" s="57"/>
      <c r="CZD13" s="57"/>
      <c r="CZE13" s="57"/>
      <c r="CZF13" s="57"/>
      <c r="CZG13" s="57"/>
      <c r="CZH13" s="57"/>
      <c r="CZI13" s="57"/>
      <c r="CZJ13" s="57"/>
      <c r="CZK13" s="57"/>
      <c r="CZL13" s="57"/>
      <c r="CZM13" s="57"/>
      <c r="CZN13" s="57"/>
      <c r="CZO13" s="57"/>
      <c r="CZP13" s="57"/>
      <c r="CZQ13" s="57"/>
      <c r="CZR13" s="57"/>
      <c r="CZS13" s="57"/>
      <c r="CZT13" s="57"/>
      <c r="CZU13" s="57"/>
      <c r="CZV13" s="57"/>
      <c r="CZW13" s="57"/>
      <c r="CZX13" s="57"/>
      <c r="CZY13" s="57"/>
      <c r="CZZ13" s="57"/>
      <c r="DAA13" s="57"/>
      <c r="DAB13" s="57"/>
      <c r="DAC13" s="57"/>
      <c r="DAD13" s="57"/>
      <c r="DAE13" s="57"/>
      <c r="DAF13" s="57"/>
      <c r="DAG13" s="57"/>
      <c r="DAH13" s="57"/>
      <c r="DAI13" s="57"/>
      <c r="DAJ13" s="57"/>
      <c r="DAK13" s="57"/>
      <c r="DAL13" s="57"/>
      <c r="DAM13" s="57"/>
      <c r="DAN13" s="57"/>
      <c r="DAO13" s="57"/>
      <c r="DAP13" s="57"/>
      <c r="DAQ13" s="57"/>
      <c r="DAR13" s="57"/>
      <c r="DAS13" s="57"/>
      <c r="DAT13" s="57"/>
      <c r="DAU13" s="57"/>
      <c r="DAV13" s="57"/>
      <c r="DAW13" s="57"/>
      <c r="DAX13" s="57"/>
      <c r="DAY13" s="57"/>
      <c r="DAZ13" s="57"/>
      <c r="DBA13" s="57"/>
      <c r="DBB13" s="57"/>
      <c r="DBC13" s="57"/>
      <c r="DBD13" s="57"/>
      <c r="DBE13" s="57"/>
      <c r="DBF13" s="57"/>
      <c r="DBG13" s="57"/>
      <c r="DBH13" s="57"/>
      <c r="DBI13" s="57"/>
      <c r="DBJ13" s="57"/>
      <c r="DBK13" s="57"/>
      <c r="DBL13" s="57"/>
      <c r="DBM13" s="57"/>
      <c r="DBN13" s="57"/>
      <c r="DBO13" s="57"/>
      <c r="DBP13" s="57"/>
      <c r="DBQ13" s="57"/>
      <c r="DBR13" s="57"/>
      <c r="DBS13" s="57"/>
      <c r="DBT13" s="57"/>
      <c r="DBU13" s="57"/>
      <c r="DBV13" s="57"/>
      <c r="DBW13" s="57"/>
      <c r="DBX13" s="57"/>
      <c r="DBY13" s="57"/>
      <c r="DBZ13" s="57"/>
      <c r="DCA13" s="57"/>
      <c r="DCB13" s="57"/>
      <c r="DCC13" s="57"/>
      <c r="DCD13" s="57"/>
      <c r="DCE13" s="57"/>
      <c r="DCF13" s="57"/>
      <c r="DCG13" s="57"/>
      <c r="DCH13" s="57"/>
      <c r="DCI13" s="57"/>
      <c r="DCJ13" s="57"/>
      <c r="DCK13" s="57"/>
      <c r="DCL13" s="57"/>
      <c r="DCM13" s="57"/>
      <c r="DCN13" s="57"/>
      <c r="DCO13" s="57"/>
      <c r="DCP13" s="57"/>
      <c r="DCQ13" s="57"/>
      <c r="DCR13" s="57"/>
      <c r="DCS13" s="57"/>
      <c r="DCT13" s="57"/>
      <c r="DCU13" s="57"/>
      <c r="DCV13" s="57"/>
      <c r="DCW13" s="57"/>
      <c r="DCX13" s="57"/>
      <c r="DCY13" s="57"/>
      <c r="DCZ13" s="57"/>
      <c r="DDA13" s="57"/>
      <c r="DDB13" s="57"/>
      <c r="DDC13" s="57"/>
      <c r="DDD13" s="57"/>
      <c r="DDE13" s="57"/>
      <c r="DDF13" s="57"/>
      <c r="DDG13" s="57"/>
      <c r="DDH13" s="57"/>
      <c r="DDI13" s="57"/>
      <c r="DDJ13" s="57"/>
      <c r="DDK13" s="57"/>
      <c r="DDL13" s="57"/>
      <c r="DDM13" s="57"/>
      <c r="DDN13" s="57"/>
      <c r="DDO13" s="57"/>
      <c r="DDP13" s="57"/>
      <c r="DDQ13" s="57"/>
      <c r="DDR13" s="57"/>
      <c r="DDS13" s="57"/>
      <c r="DDT13" s="57"/>
      <c r="DDU13" s="57"/>
      <c r="DDV13" s="57"/>
      <c r="DDW13" s="57"/>
      <c r="DDX13" s="57"/>
      <c r="DDY13" s="57"/>
      <c r="DDZ13" s="57"/>
      <c r="DEA13" s="57"/>
      <c r="DEB13" s="57"/>
      <c r="DEC13" s="57"/>
      <c r="DED13" s="57"/>
      <c r="DEE13" s="57"/>
      <c r="DEF13" s="57"/>
      <c r="DEG13" s="57"/>
      <c r="DEH13" s="57"/>
      <c r="DEI13" s="57"/>
      <c r="DEJ13" s="57"/>
      <c r="DEK13" s="57"/>
      <c r="DEL13" s="57"/>
      <c r="DEM13" s="57"/>
      <c r="DEN13" s="57"/>
      <c r="DEO13" s="57"/>
      <c r="DEP13" s="57"/>
      <c r="DEQ13" s="57"/>
      <c r="DER13" s="57"/>
      <c r="DES13" s="57"/>
      <c r="DET13" s="57"/>
      <c r="DEU13" s="57"/>
      <c r="DEV13" s="57"/>
      <c r="DEW13" s="57"/>
      <c r="DEX13" s="57"/>
      <c r="DEY13" s="57"/>
      <c r="DEZ13" s="57"/>
      <c r="DFA13" s="57"/>
      <c r="DFB13" s="57"/>
      <c r="DFC13" s="57"/>
      <c r="DFD13" s="57"/>
      <c r="DFE13" s="57"/>
      <c r="DFF13" s="57"/>
      <c r="DFG13" s="57"/>
      <c r="DFH13" s="57"/>
      <c r="DFI13" s="57"/>
      <c r="DFJ13" s="57"/>
      <c r="DFK13" s="57"/>
      <c r="DFL13" s="57"/>
      <c r="DFM13" s="57"/>
      <c r="DFN13" s="57"/>
      <c r="DFO13" s="57"/>
      <c r="DFP13" s="57"/>
      <c r="DFQ13" s="57"/>
      <c r="DFR13" s="57"/>
      <c r="DFS13" s="57"/>
      <c r="DFT13" s="57"/>
      <c r="DFU13" s="57"/>
      <c r="DFV13" s="57"/>
      <c r="DFW13" s="57"/>
      <c r="DFX13" s="57"/>
      <c r="DFY13" s="57"/>
      <c r="DFZ13" s="57"/>
      <c r="DGA13" s="57"/>
      <c r="DGB13" s="57"/>
      <c r="DGC13" s="57"/>
      <c r="DGD13" s="57"/>
      <c r="DGE13" s="57"/>
      <c r="DGF13" s="57"/>
      <c r="DGG13" s="57"/>
      <c r="DGH13" s="57"/>
      <c r="DGI13" s="57"/>
      <c r="DGJ13" s="57"/>
      <c r="DGK13" s="57"/>
      <c r="DGL13" s="57"/>
      <c r="DGM13" s="57"/>
      <c r="DGN13" s="57"/>
      <c r="DGO13" s="57"/>
      <c r="DGP13" s="57"/>
      <c r="DGQ13" s="57"/>
      <c r="DGR13" s="57"/>
      <c r="DGS13" s="57"/>
      <c r="DGT13" s="57"/>
      <c r="DGU13" s="57"/>
      <c r="DGV13" s="57"/>
      <c r="DGW13" s="57"/>
      <c r="DGX13" s="57"/>
      <c r="DGY13" s="57"/>
      <c r="DGZ13" s="57"/>
      <c r="DHA13" s="57"/>
      <c r="DHB13" s="57"/>
      <c r="DHC13" s="57"/>
      <c r="DHD13" s="57"/>
      <c r="DHE13" s="57"/>
      <c r="DHF13" s="57"/>
      <c r="DHG13" s="57"/>
      <c r="DHH13" s="57"/>
      <c r="DHI13" s="57"/>
      <c r="DHJ13" s="57"/>
      <c r="DHK13" s="57"/>
      <c r="DHL13" s="57"/>
      <c r="DHM13" s="57"/>
      <c r="DHN13" s="57"/>
      <c r="DHO13" s="57"/>
      <c r="DHP13" s="57"/>
      <c r="DHQ13" s="57"/>
      <c r="DHR13" s="57"/>
      <c r="DHS13" s="57"/>
      <c r="DHT13" s="57"/>
      <c r="DHU13" s="57"/>
      <c r="DHV13" s="57"/>
      <c r="DHW13" s="57"/>
      <c r="DHX13" s="57"/>
      <c r="DHY13" s="57"/>
      <c r="DHZ13" s="57"/>
      <c r="DIA13" s="57"/>
      <c r="DIB13" s="57"/>
      <c r="DIC13" s="57"/>
      <c r="DID13" s="57"/>
      <c r="DIE13" s="57"/>
      <c r="DIF13" s="57"/>
      <c r="DIG13" s="57"/>
      <c r="DIH13" s="57"/>
      <c r="DII13" s="57"/>
      <c r="DIJ13" s="57"/>
      <c r="DIK13" s="57"/>
      <c r="DIL13" s="57"/>
      <c r="DIM13" s="57"/>
      <c r="DIN13" s="57"/>
      <c r="DIO13" s="57"/>
      <c r="DIP13" s="57"/>
      <c r="DIQ13" s="57"/>
      <c r="DIR13" s="57"/>
      <c r="DIS13" s="57"/>
      <c r="DIT13" s="57"/>
      <c r="DIU13" s="57"/>
      <c r="DIV13" s="57"/>
      <c r="DIW13" s="57"/>
      <c r="DIX13" s="57"/>
      <c r="DIY13" s="57"/>
      <c r="DIZ13" s="57"/>
      <c r="DJA13" s="57"/>
      <c r="DJB13" s="57"/>
      <c r="DJC13" s="57"/>
      <c r="DJD13" s="57"/>
      <c r="DJE13" s="57"/>
      <c r="DJF13" s="57"/>
      <c r="DJG13" s="57"/>
      <c r="DJH13" s="57"/>
      <c r="DJI13" s="57"/>
      <c r="DJJ13" s="57"/>
      <c r="DJK13" s="57"/>
      <c r="DJL13" s="57"/>
      <c r="DJM13" s="57"/>
      <c r="DJN13" s="57"/>
      <c r="DJO13" s="57"/>
      <c r="DJP13" s="57"/>
      <c r="DJQ13" s="57"/>
      <c r="DJR13" s="57"/>
      <c r="DJS13" s="57"/>
      <c r="DJT13" s="57"/>
      <c r="DJU13" s="57"/>
      <c r="DJV13" s="57"/>
      <c r="DJW13" s="57"/>
      <c r="DJX13" s="57"/>
      <c r="DJY13" s="57"/>
      <c r="DJZ13" s="57"/>
      <c r="DKA13" s="57"/>
      <c r="DKB13" s="57"/>
      <c r="DKC13" s="57"/>
      <c r="DKD13" s="57"/>
      <c r="DKE13" s="57"/>
      <c r="DKF13" s="57"/>
      <c r="DKG13" s="57"/>
      <c r="DKH13" s="57"/>
      <c r="DKI13" s="57"/>
      <c r="DKJ13" s="57"/>
      <c r="DKK13" s="57"/>
      <c r="DKL13" s="57"/>
      <c r="DKM13" s="57"/>
      <c r="DKN13" s="57"/>
      <c r="DKO13" s="57"/>
      <c r="DKP13" s="57"/>
      <c r="DKQ13" s="57"/>
      <c r="DKR13" s="57"/>
      <c r="DKS13" s="57"/>
      <c r="DKT13" s="57"/>
      <c r="DKU13" s="57"/>
      <c r="DKV13" s="57"/>
      <c r="DKW13" s="57"/>
      <c r="DKX13" s="57"/>
      <c r="DKY13" s="57"/>
      <c r="DKZ13" s="57"/>
      <c r="DLA13" s="57"/>
      <c r="DLB13" s="57"/>
      <c r="DLC13" s="57"/>
      <c r="DLD13" s="57"/>
      <c r="DLE13" s="57"/>
      <c r="DLF13" s="57"/>
      <c r="DLG13" s="57"/>
      <c r="DLH13" s="57"/>
      <c r="DLI13" s="57"/>
      <c r="DLJ13" s="57"/>
      <c r="DLK13" s="57"/>
      <c r="DLL13" s="57"/>
      <c r="DLM13" s="57"/>
      <c r="DLN13" s="57"/>
      <c r="DLO13" s="57"/>
      <c r="DLP13" s="57"/>
      <c r="DLQ13" s="57"/>
      <c r="DLR13" s="57"/>
      <c r="DLS13" s="57"/>
      <c r="DLT13" s="57"/>
      <c r="DLU13" s="57"/>
      <c r="DLV13" s="57"/>
      <c r="DLW13" s="57"/>
      <c r="DLX13" s="57"/>
      <c r="DLY13" s="57"/>
      <c r="DLZ13" s="57"/>
      <c r="DMA13" s="57"/>
      <c r="DMB13" s="57"/>
      <c r="DMC13" s="57"/>
      <c r="DMD13" s="57"/>
      <c r="DME13" s="57"/>
      <c r="DMF13" s="57"/>
      <c r="DMG13" s="57"/>
      <c r="DMH13" s="57"/>
      <c r="DMI13" s="57"/>
      <c r="DMJ13" s="57"/>
      <c r="DMK13" s="57"/>
      <c r="DML13" s="57"/>
      <c r="DMM13" s="57"/>
      <c r="DMN13" s="57"/>
      <c r="DMO13" s="57"/>
      <c r="DMP13" s="57"/>
      <c r="DMQ13" s="57"/>
      <c r="DMR13" s="57"/>
      <c r="DMS13" s="57"/>
      <c r="DMT13" s="57"/>
      <c r="DMU13" s="57"/>
      <c r="DMV13" s="57"/>
      <c r="DMW13" s="57"/>
      <c r="DMX13" s="57"/>
      <c r="DMY13" s="57"/>
      <c r="DMZ13" s="57"/>
      <c r="DNA13" s="57"/>
      <c r="DNB13" s="57"/>
      <c r="DNC13" s="57"/>
      <c r="DND13" s="57"/>
      <c r="DNE13" s="57"/>
      <c r="DNF13" s="57"/>
      <c r="DNG13" s="57"/>
      <c r="DNH13" s="57"/>
      <c r="DNI13" s="57"/>
      <c r="DNJ13" s="57"/>
      <c r="DNK13" s="57"/>
      <c r="DNL13" s="57"/>
      <c r="DNM13" s="57"/>
      <c r="DNN13" s="57"/>
      <c r="DNO13" s="57"/>
      <c r="DNP13" s="57"/>
      <c r="DNQ13" s="57"/>
      <c r="DNR13" s="57"/>
      <c r="DNS13" s="57"/>
      <c r="DNT13" s="57"/>
      <c r="DNU13" s="57"/>
      <c r="DNV13" s="57"/>
      <c r="DNW13" s="57"/>
      <c r="DNX13" s="57"/>
      <c r="DNY13" s="57"/>
      <c r="DNZ13" s="57"/>
      <c r="DOA13" s="57"/>
      <c r="DOB13" s="57"/>
      <c r="DOC13" s="57"/>
      <c r="DOD13" s="57"/>
      <c r="DOE13" s="57"/>
      <c r="DOF13" s="57"/>
      <c r="DOG13" s="57"/>
      <c r="DOH13" s="57"/>
      <c r="DOI13" s="57"/>
      <c r="DOJ13" s="57"/>
      <c r="DOK13" s="57"/>
      <c r="DOL13" s="57"/>
      <c r="DOM13" s="57"/>
      <c r="DON13" s="57"/>
      <c r="DOO13" s="57"/>
      <c r="DOP13" s="57"/>
      <c r="DOQ13" s="57"/>
      <c r="DOR13" s="57"/>
      <c r="DOS13" s="57"/>
      <c r="DOT13" s="57"/>
      <c r="DOU13" s="57"/>
      <c r="DOV13" s="57"/>
      <c r="DOW13" s="57"/>
      <c r="DOX13" s="57"/>
      <c r="DOY13" s="57"/>
      <c r="DOZ13" s="57"/>
      <c r="DPA13" s="57"/>
      <c r="DPB13" s="57"/>
      <c r="DPC13" s="57"/>
      <c r="DPD13" s="57"/>
      <c r="DPE13" s="57"/>
      <c r="DPF13" s="57"/>
      <c r="DPG13" s="57"/>
      <c r="DPH13" s="57"/>
      <c r="DPI13" s="57"/>
      <c r="DPJ13" s="57"/>
      <c r="DPK13" s="57"/>
      <c r="DPL13" s="57"/>
      <c r="DPM13" s="57"/>
      <c r="DPN13" s="57"/>
      <c r="DPO13" s="57"/>
      <c r="DPP13" s="57"/>
      <c r="DPQ13" s="57"/>
      <c r="DPR13" s="57"/>
      <c r="DPS13" s="57"/>
      <c r="DPT13" s="57"/>
      <c r="DPU13" s="57"/>
      <c r="DPV13" s="57"/>
      <c r="DPW13" s="57"/>
      <c r="DPX13" s="57"/>
      <c r="DPY13" s="57"/>
      <c r="DPZ13" s="57"/>
      <c r="DQA13" s="57"/>
      <c r="DQB13" s="57"/>
      <c r="DQC13" s="57"/>
      <c r="DQD13" s="57"/>
      <c r="DQE13" s="57"/>
      <c r="DQF13" s="57"/>
      <c r="DQG13" s="57"/>
      <c r="DQH13" s="57"/>
      <c r="DQI13" s="57"/>
      <c r="DQJ13" s="57"/>
      <c r="DQK13" s="57"/>
      <c r="DQL13" s="57"/>
      <c r="DQM13" s="57"/>
      <c r="DQN13" s="57"/>
      <c r="DQO13" s="57"/>
      <c r="DQP13" s="57"/>
      <c r="DQQ13" s="57"/>
      <c r="DQR13" s="57"/>
      <c r="DQS13" s="57"/>
      <c r="DQT13" s="57"/>
      <c r="DQU13" s="57"/>
      <c r="DQV13" s="57"/>
      <c r="DQW13" s="57"/>
      <c r="DQX13" s="57"/>
      <c r="DQY13" s="57"/>
      <c r="DQZ13" s="57"/>
      <c r="DRA13" s="57"/>
      <c r="DRB13" s="57"/>
      <c r="DRC13" s="57"/>
      <c r="DRD13" s="57"/>
      <c r="DRE13" s="57"/>
      <c r="DRF13" s="57"/>
      <c r="DRG13" s="57"/>
      <c r="DRH13" s="57"/>
      <c r="DRI13" s="57"/>
      <c r="DRJ13" s="57"/>
      <c r="DRK13" s="57"/>
      <c r="DRL13" s="57"/>
      <c r="DRM13" s="57"/>
      <c r="DRN13" s="57"/>
      <c r="DRO13" s="57"/>
      <c r="DRP13" s="57"/>
      <c r="DRQ13" s="57"/>
      <c r="DRR13" s="57"/>
      <c r="DRS13" s="57"/>
      <c r="DRT13" s="57"/>
      <c r="DRU13" s="57"/>
      <c r="DRV13" s="57"/>
      <c r="DRW13" s="57"/>
      <c r="DRX13" s="57"/>
      <c r="DRY13" s="57"/>
      <c r="DRZ13" s="57"/>
      <c r="DSA13" s="57"/>
      <c r="DSB13" s="57"/>
      <c r="DSC13" s="57"/>
      <c r="DSD13" s="57"/>
      <c r="DSE13" s="57"/>
      <c r="DSF13" s="57"/>
      <c r="DSG13" s="57"/>
      <c r="DSH13" s="57"/>
      <c r="DSI13" s="57"/>
      <c r="DSJ13" s="57"/>
      <c r="DSK13" s="57"/>
      <c r="DSL13" s="57"/>
      <c r="DSM13" s="57"/>
      <c r="DSN13" s="57"/>
      <c r="DSO13" s="57"/>
      <c r="DSP13" s="57"/>
      <c r="DSQ13" s="57"/>
      <c r="DSR13" s="57"/>
      <c r="DSS13" s="57"/>
      <c r="DST13" s="57"/>
      <c r="DSU13" s="57"/>
      <c r="DSV13" s="57"/>
      <c r="DSW13" s="57"/>
      <c r="DSX13" s="57"/>
      <c r="DSY13" s="57"/>
      <c r="DSZ13" s="57"/>
      <c r="DTA13" s="57"/>
      <c r="DTB13" s="57"/>
      <c r="DTC13" s="57"/>
      <c r="DTD13" s="57"/>
      <c r="DTE13" s="57"/>
      <c r="DTF13" s="57"/>
      <c r="DTG13" s="57"/>
      <c r="DTH13" s="57"/>
      <c r="DTI13" s="57"/>
      <c r="DTJ13" s="57"/>
      <c r="DTK13" s="57"/>
      <c r="DTL13" s="57"/>
      <c r="DTM13" s="57"/>
      <c r="DTN13" s="57"/>
      <c r="DTO13" s="57"/>
      <c r="DTP13" s="57"/>
      <c r="DTQ13" s="57"/>
      <c r="DTR13" s="57"/>
      <c r="DTS13" s="57"/>
      <c r="DTT13" s="57"/>
      <c r="DTU13" s="57"/>
      <c r="DTV13" s="57"/>
      <c r="DTW13" s="57"/>
      <c r="DTX13" s="57"/>
      <c r="DTY13" s="57"/>
      <c r="DTZ13" s="57"/>
      <c r="DUA13" s="57"/>
      <c r="DUB13" s="57"/>
      <c r="DUC13" s="57"/>
      <c r="DUD13" s="57"/>
      <c r="DUE13" s="57"/>
      <c r="DUF13" s="57"/>
      <c r="DUG13" s="57"/>
      <c r="DUH13" s="57"/>
      <c r="DUI13" s="57"/>
      <c r="DUJ13" s="57"/>
      <c r="DUK13" s="57"/>
      <c r="DUL13" s="57"/>
      <c r="DUM13" s="57"/>
      <c r="DUN13" s="57"/>
      <c r="DUO13" s="57"/>
      <c r="DUP13" s="57"/>
      <c r="DUQ13" s="57"/>
      <c r="DUR13" s="57"/>
      <c r="DUS13" s="57"/>
      <c r="DUT13" s="57"/>
      <c r="DUU13" s="57"/>
      <c r="DUV13" s="57"/>
      <c r="DUW13" s="57"/>
      <c r="DUX13" s="57"/>
      <c r="DUY13" s="57"/>
      <c r="DUZ13" s="57"/>
      <c r="DVA13" s="57"/>
      <c r="DVB13" s="57"/>
      <c r="DVC13" s="57"/>
      <c r="DVD13" s="57"/>
      <c r="DVE13" s="57"/>
      <c r="DVF13" s="57"/>
      <c r="DVG13" s="57"/>
      <c r="DVH13" s="57"/>
      <c r="DVI13" s="57"/>
      <c r="DVJ13" s="57"/>
      <c r="DVK13" s="57"/>
      <c r="DVL13" s="57"/>
      <c r="DVM13" s="57"/>
      <c r="DVN13" s="57"/>
      <c r="DVO13" s="57"/>
      <c r="DVP13" s="57"/>
      <c r="DVQ13" s="57"/>
      <c r="DVR13" s="57"/>
      <c r="DVS13" s="57"/>
      <c r="DVT13" s="57"/>
      <c r="DVU13" s="57"/>
      <c r="DVV13" s="57"/>
      <c r="DVW13" s="57"/>
      <c r="DVX13" s="57"/>
      <c r="DVY13" s="57"/>
      <c r="DVZ13" s="57"/>
      <c r="DWA13" s="57"/>
      <c r="DWB13" s="57"/>
      <c r="DWC13" s="57"/>
      <c r="DWD13" s="57"/>
      <c r="DWE13" s="57"/>
      <c r="DWF13" s="57"/>
      <c r="DWG13" s="57"/>
      <c r="DWH13" s="57"/>
      <c r="DWI13" s="57"/>
      <c r="DWJ13" s="57"/>
      <c r="DWK13" s="57"/>
      <c r="DWL13" s="57"/>
      <c r="DWM13" s="57"/>
      <c r="DWN13" s="57"/>
      <c r="DWO13" s="57"/>
      <c r="DWP13" s="57"/>
      <c r="DWQ13" s="57"/>
      <c r="DWR13" s="57"/>
      <c r="DWS13" s="57"/>
      <c r="DWT13" s="57"/>
      <c r="DWU13" s="57"/>
      <c r="DWV13" s="57"/>
      <c r="DWW13" s="57"/>
      <c r="DWX13" s="57"/>
      <c r="DWY13" s="57"/>
      <c r="DWZ13" s="57"/>
      <c r="DXA13" s="57"/>
      <c r="DXB13" s="57"/>
      <c r="DXC13" s="57"/>
      <c r="DXD13" s="57"/>
      <c r="DXE13" s="57"/>
      <c r="DXF13" s="57"/>
      <c r="DXG13" s="57"/>
      <c r="DXH13" s="57"/>
      <c r="DXI13" s="57"/>
      <c r="DXJ13" s="57"/>
      <c r="DXK13" s="57"/>
      <c r="DXL13" s="57"/>
      <c r="DXM13" s="57"/>
      <c r="DXN13" s="57"/>
      <c r="DXO13" s="57"/>
      <c r="DXP13" s="57"/>
      <c r="DXQ13" s="57"/>
      <c r="DXR13" s="57"/>
      <c r="DXS13" s="57"/>
      <c r="DXT13" s="57"/>
      <c r="DXU13" s="57"/>
      <c r="DXV13" s="57"/>
      <c r="DXW13" s="57"/>
      <c r="DXX13" s="57"/>
      <c r="DXY13" s="57"/>
      <c r="DXZ13" s="57"/>
      <c r="DYA13" s="57"/>
      <c r="DYB13" s="57"/>
      <c r="DYC13" s="57"/>
      <c r="DYD13" s="57"/>
      <c r="DYE13" s="57"/>
      <c r="DYF13" s="57"/>
      <c r="DYG13" s="57"/>
      <c r="DYH13" s="57"/>
      <c r="DYI13" s="57"/>
      <c r="DYJ13" s="57"/>
      <c r="DYK13" s="57"/>
      <c r="DYL13" s="57"/>
      <c r="DYM13" s="57"/>
      <c r="DYN13" s="57"/>
      <c r="DYO13" s="57"/>
      <c r="DYP13" s="57"/>
      <c r="DYQ13" s="57"/>
      <c r="DYR13" s="57"/>
      <c r="DYS13" s="57"/>
      <c r="DYT13" s="57"/>
      <c r="DYU13" s="57"/>
      <c r="DYV13" s="57"/>
      <c r="DYW13" s="57"/>
      <c r="DYX13" s="57"/>
      <c r="DYY13" s="57"/>
      <c r="DYZ13" s="57"/>
      <c r="DZA13" s="57"/>
      <c r="DZB13" s="57"/>
      <c r="DZC13" s="57"/>
      <c r="DZD13" s="57"/>
      <c r="DZE13" s="57"/>
      <c r="DZF13" s="57"/>
      <c r="DZG13" s="57"/>
      <c r="DZH13" s="57"/>
      <c r="DZI13" s="57"/>
      <c r="DZJ13" s="57"/>
      <c r="DZK13" s="57"/>
      <c r="DZL13" s="57"/>
      <c r="DZM13" s="57"/>
      <c r="DZN13" s="57"/>
      <c r="DZO13" s="57"/>
      <c r="DZP13" s="57"/>
      <c r="DZQ13" s="57"/>
      <c r="DZR13" s="57"/>
      <c r="DZS13" s="57"/>
      <c r="DZT13" s="57"/>
      <c r="DZU13" s="57"/>
      <c r="DZV13" s="57"/>
      <c r="DZW13" s="57"/>
      <c r="DZX13" s="57"/>
      <c r="DZY13" s="57"/>
      <c r="DZZ13" s="57"/>
      <c r="EAA13" s="57"/>
      <c r="EAB13" s="57"/>
      <c r="EAC13" s="57"/>
      <c r="EAD13" s="57"/>
      <c r="EAE13" s="57"/>
      <c r="EAF13" s="57"/>
      <c r="EAG13" s="57"/>
      <c r="EAH13" s="57"/>
      <c r="EAI13" s="57"/>
      <c r="EAJ13" s="57"/>
      <c r="EAK13" s="57"/>
      <c r="EAL13" s="57"/>
      <c r="EAM13" s="57"/>
      <c r="EAN13" s="57"/>
      <c r="EAO13" s="57"/>
      <c r="EAP13" s="57"/>
      <c r="EAQ13" s="57"/>
      <c r="EAR13" s="57"/>
      <c r="EAS13" s="57"/>
      <c r="EAT13" s="57"/>
      <c r="EAU13" s="57"/>
      <c r="EAV13" s="57"/>
      <c r="EAW13" s="57"/>
      <c r="EAX13" s="57"/>
      <c r="EAY13" s="57"/>
      <c r="EAZ13" s="57"/>
      <c r="EBA13" s="57"/>
      <c r="EBB13" s="57"/>
      <c r="EBC13" s="57"/>
      <c r="EBD13" s="57"/>
      <c r="EBE13" s="57"/>
      <c r="EBF13" s="57"/>
      <c r="EBG13" s="57"/>
      <c r="EBH13" s="57"/>
      <c r="EBI13" s="57"/>
      <c r="EBJ13" s="57"/>
      <c r="EBK13" s="57"/>
      <c r="EBL13" s="57"/>
      <c r="EBM13" s="57"/>
      <c r="EBN13" s="57"/>
      <c r="EBO13" s="57"/>
      <c r="EBP13" s="57"/>
      <c r="EBQ13" s="57"/>
      <c r="EBR13" s="57"/>
      <c r="EBS13" s="57"/>
      <c r="EBT13" s="57"/>
      <c r="EBU13" s="57"/>
      <c r="EBV13" s="57"/>
      <c r="EBW13" s="57"/>
      <c r="EBX13" s="57"/>
      <c r="EBY13" s="57"/>
      <c r="EBZ13" s="57"/>
      <c r="ECA13" s="57"/>
      <c r="ECB13" s="57"/>
      <c r="ECC13" s="57"/>
      <c r="ECD13" s="57"/>
      <c r="ECE13" s="57"/>
      <c r="ECF13" s="57"/>
      <c r="ECG13" s="57"/>
      <c r="ECH13" s="57"/>
      <c r="ECI13" s="57"/>
      <c r="ECJ13" s="57"/>
      <c r="ECK13" s="57"/>
      <c r="ECL13" s="57"/>
      <c r="ECM13" s="57"/>
      <c r="ECN13" s="57"/>
      <c r="ECO13" s="57"/>
      <c r="ECP13" s="57"/>
      <c r="ECQ13" s="57"/>
      <c r="ECR13" s="57"/>
      <c r="ECS13" s="57"/>
      <c r="ECT13" s="57"/>
      <c r="ECU13" s="57"/>
      <c r="ECV13" s="57"/>
      <c r="ECW13" s="57"/>
      <c r="ECX13" s="57"/>
      <c r="ECY13" s="57"/>
      <c r="ECZ13" s="57"/>
      <c r="EDA13" s="57"/>
      <c r="EDB13" s="57"/>
      <c r="EDC13" s="57"/>
      <c r="EDD13" s="57"/>
      <c r="EDE13" s="57"/>
      <c r="EDF13" s="57"/>
      <c r="EDG13" s="57"/>
      <c r="EDH13" s="57"/>
      <c r="EDI13" s="57"/>
      <c r="EDJ13" s="57"/>
      <c r="EDK13" s="57"/>
      <c r="EDL13" s="57"/>
      <c r="EDM13" s="57"/>
      <c r="EDN13" s="57"/>
      <c r="EDO13" s="57"/>
      <c r="EDP13" s="57"/>
      <c r="EDQ13" s="57"/>
      <c r="EDR13" s="57"/>
      <c r="EDS13" s="57"/>
      <c r="EDT13" s="57"/>
      <c r="EDU13" s="57"/>
      <c r="EDV13" s="57"/>
      <c r="EDW13" s="57"/>
      <c r="EDX13" s="57"/>
      <c r="EDY13" s="57"/>
      <c r="EDZ13" s="57"/>
      <c r="EEA13" s="57"/>
      <c r="EEB13" s="57"/>
      <c r="EEC13" s="57"/>
      <c r="EED13" s="57"/>
      <c r="EEE13" s="57"/>
      <c r="EEF13" s="57"/>
      <c r="EEG13" s="57"/>
      <c r="EEH13" s="57"/>
      <c r="EEI13" s="57"/>
      <c r="EEJ13" s="57"/>
      <c r="EEK13" s="57"/>
      <c r="EEL13" s="57"/>
      <c r="EEM13" s="57"/>
      <c r="EEN13" s="57"/>
      <c r="EEO13" s="57"/>
      <c r="EEP13" s="57"/>
      <c r="EEQ13" s="57"/>
      <c r="EER13" s="57"/>
      <c r="EES13" s="57"/>
      <c r="EET13" s="57"/>
      <c r="EEU13" s="57"/>
      <c r="EEV13" s="57"/>
      <c r="EEW13" s="57"/>
      <c r="EEX13" s="57"/>
      <c r="EEY13" s="57"/>
      <c r="EEZ13" s="57"/>
      <c r="EFA13" s="57"/>
      <c r="EFB13" s="57"/>
      <c r="EFC13" s="57"/>
      <c r="EFD13" s="57"/>
      <c r="EFE13" s="57"/>
      <c r="EFF13" s="57"/>
      <c r="EFG13" s="57"/>
      <c r="EFH13" s="57"/>
      <c r="EFI13" s="57"/>
      <c r="EFJ13" s="57"/>
      <c r="EFK13" s="57"/>
      <c r="EFL13" s="57"/>
      <c r="EFM13" s="57"/>
      <c r="EFN13" s="57"/>
      <c r="EFO13" s="57"/>
      <c r="EFP13" s="57"/>
      <c r="EFQ13" s="57"/>
      <c r="EFR13" s="57"/>
      <c r="EFS13" s="57"/>
      <c r="EFT13" s="57"/>
      <c r="EFU13" s="57"/>
      <c r="EFV13" s="57"/>
      <c r="EFW13" s="57"/>
      <c r="EFX13" s="57"/>
      <c r="EFY13" s="57"/>
      <c r="EFZ13" s="57"/>
      <c r="EGA13" s="57"/>
      <c r="EGB13" s="57"/>
      <c r="EGC13" s="57"/>
      <c r="EGD13" s="57"/>
      <c r="EGE13" s="57"/>
      <c r="EGF13" s="57"/>
      <c r="EGG13" s="57"/>
      <c r="EGH13" s="57"/>
      <c r="EGI13" s="57"/>
      <c r="EGJ13" s="57"/>
      <c r="EGK13" s="57"/>
      <c r="EGL13" s="57"/>
      <c r="EGM13" s="57"/>
      <c r="EGN13" s="57"/>
      <c r="EGO13" s="57"/>
      <c r="EGP13" s="57"/>
      <c r="EGQ13" s="57"/>
      <c r="EGR13" s="57"/>
      <c r="EGS13" s="57"/>
      <c r="EGT13" s="57"/>
      <c r="EGU13" s="57"/>
      <c r="EGV13" s="57"/>
      <c r="EGW13" s="57"/>
      <c r="EGX13" s="57"/>
      <c r="EGY13" s="57"/>
      <c r="EGZ13" s="57"/>
      <c r="EHA13" s="57"/>
      <c r="EHB13" s="57"/>
      <c r="EHC13" s="57"/>
      <c r="EHD13" s="57"/>
      <c r="EHE13" s="57"/>
      <c r="EHF13" s="57"/>
      <c r="EHG13" s="57"/>
      <c r="EHH13" s="57"/>
      <c r="EHI13" s="57"/>
      <c r="EHJ13" s="57"/>
      <c r="EHK13" s="57"/>
      <c r="EHL13" s="57"/>
      <c r="EHM13" s="57"/>
      <c r="EHN13" s="57"/>
      <c r="EHO13" s="57"/>
      <c r="EHP13" s="57"/>
      <c r="EHQ13" s="57"/>
      <c r="EHR13" s="57"/>
      <c r="EHS13" s="57"/>
      <c r="EHT13" s="57"/>
      <c r="EHU13" s="57"/>
      <c r="EHV13" s="57"/>
      <c r="EHW13" s="57"/>
      <c r="EHX13" s="57"/>
      <c r="EHY13" s="57"/>
      <c r="EHZ13" s="57"/>
      <c r="EIA13" s="57"/>
      <c r="EIB13" s="57"/>
      <c r="EIC13" s="57"/>
      <c r="EID13" s="57"/>
      <c r="EIE13" s="57"/>
      <c r="EIF13" s="57"/>
      <c r="EIG13" s="57"/>
      <c r="EIH13" s="57"/>
      <c r="EII13" s="57"/>
      <c r="EIJ13" s="57"/>
      <c r="EIK13" s="57"/>
      <c r="EIL13" s="57"/>
      <c r="EIM13" s="57"/>
      <c r="EIN13" s="57"/>
      <c r="EIO13" s="57"/>
      <c r="EIP13" s="57"/>
      <c r="EIQ13" s="57"/>
      <c r="EIR13" s="57"/>
      <c r="EIS13" s="57"/>
      <c r="EIT13" s="57"/>
      <c r="EIU13" s="57"/>
      <c r="EIV13" s="57"/>
      <c r="EIW13" s="57"/>
      <c r="EIX13" s="57"/>
      <c r="EIY13" s="57"/>
      <c r="EIZ13" s="57"/>
      <c r="EJA13" s="57"/>
      <c r="EJB13" s="57"/>
      <c r="EJC13" s="57"/>
      <c r="EJD13" s="57"/>
      <c r="EJE13" s="57"/>
      <c r="EJF13" s="57"/>
      <c r="EJG13" s="57"/>
      <c r="EJH13" s="57"/>
      <c r="EJI13" s="57"/>
      <c r="EJJ13" s="57"/>
      <c r="EJK13" s="57"/>
      <c r="EJL13" s="57"/>
      <c r="EJM13" s="57"/>
      <c r="EJN13" s="57"/>
      <c r="EJO13" s="57"/>
      <c r="EJP13" s="57"/>
      <c r="EJQ13" s="57"/>
      <c r="EJR13" s="57"/>
      <c r="EJS13" s="57"/>
      <c r="EJT13" s="57"/>
      <c r="EJU13" s="57"/>
      <c r="EJV13" s="57"/>
      <c r="EJW13" s="57"/>
      <c r="EJX13" s="57"/>
      <c r="EJY13" s="57"/>
      <c r="EJZ13" s="57"/>
      <c r="EKA13" s="57"/>
      <c r="EKB13" s="57"/>
      <c r="EKC13" s="57"/>
      <c r="EKD13" s="57"/>
      <c r="EKE13" s="57"/>
      <c r="EKF13" s="57"/>
      <c r="EKG13" s="57"/>
      <c r="EKH13" s="57"/>
      <c r="EKI13" s="57"/>
      <c r="EKJ13" s="57"/>
      <c r="EKK13" s="57"/>
      <c r="EKL13" s="57"/>
      <c r="EKM13" s="57"/>
      <c r="EKN13" s="57"/>
      <c r="EKO13" s="57"/>
      <c r="EKP13" s="57"/>
      <c r="EKQ13" s="57"/>
      <c r="EKR13" s="57"/>
      <c r="EKS13" s="57"/>
      <c r="EKT13" s="57"/>
      <c r="EKU13" s="57"/>
      <c r="EKV13" s="57"/>
      <c r="EKW13" s="57"/>
      <c r="EKX13" s="57"/>
      <c r="EKY13" s="57"/>
      <c r="EKZ13" s="57"/>
      <c r="ELA13" s="57"/>
      <c r="ELB13" s="57"/>
      <c r="ELC13" s="57"/>
      <c r="ELD13" s="57"/>
      <c r="ELE13" s="57"/>
      <c r="ELF13" s="57"/>
      <c r="ELG13" s="57"/>
      <c r="ELH13" s="57"/>
      <c r="ELI13" s="57"/>
      <c r="ELJ13" s="57"/>
      <c r="ELK13" s="57"/>
      <c r="ELL13" s="57"/>
      <c r="ELM13" s="57"/>
      <c r="ELN13" s="57"/>
      <c r="ELO13" s="57"/>
      <c r="ELP13" s="57"/>
      <c r="ELQ13" s="57"/>
      <c r="ELR13" s="57"/>
      <c r="ELS13" s="57"/>
      <c r="ELT13" s="57"/>
      <c r="ELU13" s="57"/>
      <c r="ELV13" s="57"/>
      <c r="ELW13" s="57"/>
      <c r="ELX13" s="57"/>
      <c r="ELY13" s="57"/>
      <c r="ELZ13" s="57"/>
      <c r="EMA13" s="57"/>
      <c r="EMB13" s="57"/>
      <c r="EMC13" s="57"/>
      <c r="EMD13" s="57"/>
      <c r="EME13" s="57"/>
      <c r="EMF13" s="57"/>
      <c r="EMG13" s="57"/>
      <c r="EMH13" s="57"/>
      <c r="EMI13" s="57"/>
      <c r="EMJ13" s="57"/>
      <c r="EMK13" s="57"/>
      <c r="EML13" s="57"/>
      <c r="EMM13" s="57"/>
      <c r="EMN13" s="57"/>
      <c r="EMO13" s="57"/>
      <c r="EMP13" s="57"/>
      <c r="EMQ13" s="57"/>
      <c r="EMR13" s="57"/>
      <c r="EMS13" s="57"/>
      <c r="EMT13" s="57"/>
      <c r="EMU13" s="57"/>
      <c r="EMV13" s="57"/>
      <c r="EMW13" s="57"/>
      <c r="EMX13" s="57"/>
      <c r="EMY13" s="57"/>
      <c r="EMZ13" s="57"/>
      <c r="ENA13" s="57"/>
      <c r="ENB13" s="57"/>
      <c r="ENC13" s="57"/>
      <c r="END13" s="57"/>
      <c r="ENE13" s="57"/>
      <c r="ENF13" s="57"/>
      <c r="ENG13" s="57"/>
      <c r="ENH13" s="57"/>
      <c r="ENI13" s="57"/>
      <c r="ENJ13" s="57"/>
      <c r="ENK13" s="57"/>
      <c r="ENL13" s="57"/>
      <c r="ENM13" s="57"/>
      <c r="ENN13" s="57"/>
      <c r="ENO13" s="57"/>
      <c r="ENP13" s="57"/>
      <c r="ENQ13" s="57"/>
      <c r="ENR13" s="57"/>
      <c r="ENS13" s="57"/>
      <c r="ENT13" s="57"/>
      <c r="ENU13" s="57"/>
      <c r="ENV13" s="57"/>
      <c r="ENW13" s="57"/>
      <c r="ENX13" s="57"/>
      <c r="ENY13" s="57"/>
      <c r="ENZ13" s="57"/>
      <c r="EOA13" s="57"/>
      <c r="EOB13" s="57"/>
      <c r="EOC13" s="57"/>
      <c r="EOD13" s="57"/>
      <c r="EOE13" s="57"/>
      <c r="EOF13" s="57"/>
      <c r="EOG13" s="57"/>
      <c r="EOH13" s="57"/>
      <c r="EOI13" s="57"/>
      <c r="EOJ13" s="57"/>
      <c r="EOK13" s="57"/>
      <c r="EOL13" s="57"/>
      <c r="EOM13" s="57"/>
      <c r="EON13" s="57"/>
      <c r="EOO13" s="57"/>
      <c r="EOP13" s="57"/>
      <c r="EOQ13" s="57"/>
      <c r="EOR13" s="57"/>
      <c r="EOS13" s="57"/>
      <c r="EOT13" s="57"/>
      <c r="EOU13" s="57"/>
      <c r="EOV13" s="57"/>
      <c r="EOW13" s="57"/>
      <c r="EOX13" s="57"/>
      <c r="EOY13" s="57"/>
      <c r="EOZ13" s="57"/>
      <c r="EPA13" s="57"/>
      <c r="EPB13" s="57"/>
      <c r="EPC13" s="57"/>
      <c r="EPD13" s="57"/>
      <c r="EPE13" s="57"/>
      <c r="EPF13" s="57"/>
      <c r="EPG13" s="57"/>
      <c r="EPH13" s="57"/>
      <c r="EPI13" s="57"/>
      <c r="EPJ13" s="57"/>
      <c r="EPK13" s="57"/>
      <c r="EPL13" s="57"/>
      <c r="EPM13" s="57"/>
      <c r="EPN13" s="57"/>
      <c r="EPO13" s="57"/>
      <c r="EPP13" s="57"/>
      <c r="EPQ13" s="57"/>
      <c r="EPR13" s="57"/>
      <c r="EPS13" s="57"/>
      <c r="EPT13" s="57"/>
      <c r="EPU13" s="57"/>
      <c r="EPV13" s="57"/>
      <c r="EPW13" s="57"/>
      <c r="EPX13" s="57"/>
      <c r="EPY13" s="57"/>
      <c r="EPZ13" s="57"/>
      <c r="EQA13" s="57"/>
      <c r="EQB13" s="57"/>
      <c r="EQC13" s="57"/>
      <c r="EQD13" s="57"/>
      <c r="EQE13" s="57"/>
      <c r="EQF13" s="57"/>
      <c r="EQG13" s="57"/>
      <c r="EQH13" s="57"/>
      <c r="EQI13" s="57"/>
      <c r="EQJ13" s="57"/>
      <c r="EQK13" s="57"/>
      <c r="EQL13" s="57"/>
      <c r="EQM13" s="57"/>
      <c r="EQN13" s="57"/>
      <c r="EQO13" s="57"/>
      <c r="EQP13" s="57"/>
      <c r="EQQ13" s="57"/>
      <c r="EQR13" s="57"/>
      <c r="EQS13" s="57"/>
      <c r="EQT13" s="57"/>
      <c r="EQU13" s="57"/>
      <c r="EQV13" s="57"/>
      <c r="EQW13" s="57"/>
      <c r="EQX13" s="57"/>
      <c r="EQY13" s="57"/>
      <c r="EQZ13" s="57"/>
      <c r="ERA13" s="57"/>
      <c r="ERB13" s="57"/>
      <c r="ERC13" s="57"/>
      <c r="ERD13" s="57"/>
      <c r="ERE13" s="57"/>
      <c r="ERF13" s="57"/>
      <c r="ERG13" s="57"/>
      <c r="ERH13" s="57"/>
      <c r="ERI13" s="57"/>
      <c r="ERJ13" s="57"/>
      <c r="ERK13" s="57"/>
      <c r="ERL13" s="57"/>
      <c r="ERM13" s="57"/>
      <c r="ERN13" s="57"/>
      <c r="ERO13" s="57"/>
      <c r="ERP13" s="57"/>
      <c r="ERQ13" s="57"/>
      <c r="ERR13" s="57"/>
      <c r="ERS13" s="57"/>
      <c r="ERT13" s="57"/>
      <c r="ERU13" s="57"/>
      <c r="ERV13" s="57"/>
      <c r="ERW13" s="57"/>
      <c r="ERX13" s="57"/>
      <c r="ERY13" s="57"/>
      <c r="ERZ13" s="57"/>
      <c r="ESA13" s="57"/>
      <c r="ESB13" s="57"/>
      <c r="ESC13" s="57"/>
      <c r="ESD13" s="57"/>
      <c r="ESE13" s="57"/>
      <c r="ESF13" s="57"/>
      <c r="ESG13" s="57"/>
      <c r="ESH13" s="57"/>
      <c r="ESI13" s="57"/>
      <c r="ESJ13" s="57"/>
      <c r="ESK13" s="57"/>
      <c r="ESL13" s="57"/>
      <c r="ESM13" s="57"/>
      <c r="ESN13" s="57"/>
      <c r="ESO13" s="57"/>
      <c r="ESP13" s="57"/>
      <c r="ESQ13" s="57"/>
      <c r="ESR13" s="57"/>
      <c r="ESS13" s="57"/>
      <c r="EST13" s="57"/>
      <c r="ESU13" s="57"/>
      <c r="ESV13" s="57"/>
      <c r="ESW13" s="57"/>
      <c r="ESX13" s="57"/>
      <c r="ESY13" s="57"/>
      <c r="ESZ13" s="57"/>
      <c r="ETA13" s="57"/>
      <c r="ETB13" s="57"/>
      <c r="ETC13" s="57"/>
      <c r="ETD13" s="57"/>
      <c r="ETE13" s="57"/>
      <c r="ETF13" s="57"/>
      <c r="ETG13" s="57"/>
      <c r="ETH13" s="57"/>
      <c r="ETI13" s="57"/>
      <c r="ETJ13" s="57"/>
      <c r="ETK13" s="57"/>
      <c r="ETL13" s="57"/>
      <c r="ETM13" s="57"/>
      <c r="ETN13" s="57"/>
      <c r="ETO13" s="57"/>
      <c r="ETP13" s="57"/>
      <c r="ETQ13" s="57"/>
      <c r="ETR13" s="57"/>
      <c r="ETS13" s="57"/>
      <c r="ETT13" s="57"/>
      <c r="ETU13" s="57"/>
      <c r="ETV13" s="57"/>
      <c r="ETW13" s="57"/>
      <c r="ETX13" s="57"/>
      <c r="ETY13" s="57"/>
      <c r="ETZ13" s="57"/>
      <c r="EUA13" s="57"/>
      <c r="EUB13" s="57"/>
      <c r="EUC13" s="57"/>
      <c r="EUD13" s="57"/>
      <c r="EUE13" s="57"/>
      <c r="EUF13" s="57"/>
      <c r="EUG13" s="57"/>
      <c r="EUH13" s="57"/>
      <c r="EUI13" s="57"/>
      <c r="EUJ13" s="57"/>
      <c r="EUK13" s="57"/>
      <c r="EUL13" s="57"/>
      <c r="EUM13" s="57"/>
      <c r="EUN13" s="57"/>
      <c r="EUO13" s="57"/>
      <c r="EUP13" s="57"/>
      <c r="EUQ13" s="57"/>
      <c r="EUR13" s="57"/>
      <c r="EUS13" s="57"/>
      <c r="EUT13" s="57"/>
      <c r="EUU13" s="57"/>
      <c r="EUV13" s="57"/>
      <c r="EUW13" s="57"/>
      <c r="EUX13" s="57"/>
      <c r="EUY13" s="57"/>
      <c r="EUZ13" s="57"/>
      <c r="EVA13" s="57"/>
      <c r="EVB13" s="57"/>
      <c r="EVC13" s="57"/>
      <c r="EVD13" s="57"/>
      <c r="EVE13" s="57"/>
      <c r="EVF13" s="57"/>
      <c r="EVG13" s="57"/>
      <c r="EVH13" s="57"/>
      <c r="EVI13" s="57"/>
      <c r="EVJ13" s="57"/>
      <c r="EVK13" s="57"/>
      <c r="EVL13" s="57"/>
      <c r="EVM13" s="57"/>
      <c r="EVN13" s="57"/>
      <c r="EVO13" s="57"/>
      <c r="EVP13" s="57"/>
      <c r="EVQ13" s="57"/>
      <c r="EVR13" s="57"/>
      <c r="EVS13" s="57"/>
      <c r="EVT13" s="57"/>
      <c r="EVU13" s="57"/>
      <c r="EVV13" s="57"/>
      <c r="EVW13" s="57"/>
      <c r="EVX13" s="57"/>
      <c r="EVY13" s="57"/>
      <c r="EVZ13" s="57"/>
      <c r="EWA13" s="57"/>
      <c r="EWB13" s="57"/>
      <c r="EWC13" s="57"/>
      <c r="EWD13" s="57"/>
      <c r="EWE13" s="57"/>
      <c r="EWF13" s="57"/>
      <c r="EWG13" s="57"/>
      <c r="EWH13" s="57"/>
      <c r="EWI13" s="57"/>
      <c r="EWJ13" s="57"/>
      <c r="EWK13" s="57"/>
      <c r="EWL13" s="57"/>
      <c r="EWM13" s="57"/>
      <c r="EWN13" s="57"/>
      <c r="EWO13" s="57"/>
      <c r="EWP13" s="57"/>
      <c r="EWQ13" s="57"/>
      <c r="EWR13" s="57"/>
      <c r="EWS13" s="57"/>
      <c r="EWT13" s="57"/>
      <c r="EWU13" s="57"/>
      <c r="EWV13" s="57"/>
      <c r="EWW13" s="57"/>
      <c r="EWX13" s="57"/>
      <c r="EWY13" s="57"/>
      <c r="EWZ13" s="57"/>
      <c r="EXA13" s="57"/>
      <c r="EXB13" s="57"/>
      <c r="EXC13" s="57"/>
      <c r="EXD13" s="57"/>
      <c r="EXE13" s="57"/>
      <c r="EXF13" s="57"/>
      <c r="EXG13" s="57"/>
      <c r="EXH13" s="57"/>
      <c r="EXI13" s="57"/>
      <c r="EXJ13" s="57"/>
      <c r="EXK13" s="57"/>
      <c r="EXL13" s="57"/>
      <c r="EXM13" s="57"/>
      <c r="EXN13" s="57"/>
      <c r="EXO13" s="57"/>
      <c r="EXP13" s="57"/>
      <c r="EXQ13" s="57"/>
      <c r="EXR13" s="57"/>
      <c r="EXS13" s="57"/>
      <c r="EXT13" s="57"/>
      <c r="EXU13" s="57"/>
      <c r="EXV13" s="57"/>
      <c r="EXW13" s="57"/>
      <c r="EXX13" s="57"/>
      <c r="EXY13" s="57"/>
      <c r="EXZ13" s="57"/>
      <c r="EYA13" s="57"/>
      <c r="EYB13" s="57"/>
      <c r="EYC13" s="57"/>
      <c r="EYD13" s="57"/>
      <c r="EYE13" s="57"/>
      <c r="EYF13" s="57"/>
      <c r="EYG13" s="57"/>
      <c r="EYH13" s="57"/>
      <c r="EYI13" s="57"/>
      <c r="EYJ13" s="57"/>
      <c r="EYK13" s="57"/>
      <c r="EYL13" s="57"/>
      <c r="EYM13" s="57"/>
      <c r="EYN13" s="57"/>
      <c r="EYO13" s="57"/>
      <c r="EYP13" s="57"/>
      <c r="EYQ13" s="57"/>
      <c r="EYR13" s="57"/>
      <c r="EYS13" s="57"/>
      <c r="EYT13" s="57"/>
      <c r="EYU13" s="57"/>
      <c r="EYV13" s="57"/>
      <c r="EYW13" s="57"/>
      <c r="EYX13" s="57"/>
      <c r="EYY13" s="57"/>
      <c r="EYZ13" s="57"/>
      <c r="EZA13" s="57"/>
      <c r="EZB13" s="57"/>
      <c r="EZC13" s="57"/>
      <c r="EZD13" s="57"/>
      <c r="EZE13" s="57"/>
      <c r="EZF13" s="57"/>
      <c r="EZG13" s="57"/>
      <c r="EZH13" s="57"/>
      <c r="EZI13" s="57"/>
      <c r="EZJ13" s="57"/>
      <c r="EZK13" s="57"/>
      <c r="EZL13" s="57"/>
      <c r="EZM13" s="57"/>
      <c r="EZN13" s="57"/>
      <c r="EZO13" s="57"/>
      <c r="EZP13" s="57"/>
      <c r="EZQ13" s="57"/>
      <c r="EZR13" s="57"/>
      <c r="EZS13" s="57"/>
      <c r="EZT13" s="57"/>
      <c r="EZU13" s="57"/>
      <c r="EZV13" s="57"/>
      <c r="EZW13" s="57"/>
      <c r="EZX13" s="57"/>
      <c r="EZY13" s="57"/>
      <c r="EZZ13" s="57"/>
      <c r="FAA13" s="57"/>
      <c r="FAB13" s="57"/>
      <c r="FAC13" s="57"/>
      <c r="FAD13" s="57"/>
      <c r="FAE13" s="57"/>
      <c r="FAF13" s="57"/>
      <c r="FAG13" s="57"/>
      <c r="FAH13" s="57"/>
      <c r="FAI13" s="57"/>
      <c r="FAJ13" s="57"/>
      <c r="FAK13" s="57"/>
      <c r="FAL13" s="57"/>
      <c r="FAM13" s="57"/>
      <c r="FAN13" s="57"/>
      <c r="FAO13" s="57"/>
      <c r="FAP13" s="57"/>
      <c r="FAQ13" s="57"/>
      <c r="FAR13" s="57"/>
      <c r="FAS13" s="57"/>
      <c r="FAT13" s="57"/>
      <c r="FAU13" s="57"/>
      <c r="FAV13" s="57"/>
      <c r="FAW13" s="57"/>
      <c r="FAX13" s="57"/>
      <c r="FAY13" s="57"/>
      <c r="FAZ13" s="57"/>
      <c r="FBA13" s="57"/>
      <c r="FBB13" s="57"/>
      <c r="FBC13" s="57"/>
      <c r="FBD13" s="57"/>
      <c r="FBE13" s="57"/>
      <c r="FBF13" s="57"/>
      <c r="FBG13" s="57"/>
      <c r="FBH13" s="57"/>
      <c r="FBI13" s="57"/>
      <c r="FBJ13" s="57"/>
      <c r="FBK13" s="57"/>
      <c r="FBL13" s="57"/>
      <c r="FBM13" s="57"/>
      <c r="FBN13" s="57"/>
      <c r="FBO13" s="57"/>
      <c r="FBP13" s="57"/>
      <c r="FBQ13" s="57"/>
      <c r="FBR13" s="57"/>
      <c r="FBS13" s="57"/>
      <c r="FBT13" s="57"/>
      <c r="FBU13" s="57"/>
      <c r="FBV13" s="57"/>
      <c r="FBW13" s="57"/>
      <c r="FBX13" s="57"/>
      <c r="FBY13" s="57"/>
      <c r="FBZ13" s="57"/>
      <c r="FCA13" s="57"/>
      <c r="FCB13" s="57"/>
      <c r="FCC13" s="57"/>
      <c r="FCD13" s="57"/>
      <c r="FCE13" s="57"/>
      <c r="FCF13" s="57"/>
      <c r="FCG13" s="57"/>
      <c r="FCH13" s="57"/>
      <c r="FCI13" s="57"/>
      <c r="FCJ13" s="57"/>
      <c r="FCK13" s="57"/>
      <c r="FCL13" s="57"/>
      <c r="FCM13" s="57"/>
      <c r="FCN13" s="57"/>
      <c r="FCO13" s="57"/>
      <c r="FCP13" s="57"/>
      <c r="FCQ13" s="57"/>
      <c r="FCR13" s="57"/>
      <c r="FCS13" s="57"/>
      <c r="FCT13" s="57"/>
      <c r="FCU13" s="57"/>
      <c r="FCV13" s="57"/>
      <c r="FCW13" s="57"/>
      <c r="FCX13" s="57"/>
      <c r="FCY13" s="57"/>
      <c r="FCZ13" s="57"/>
      <c r="FDA13" s="57"/>
      <c r="FDB13" s="57"/>
      <c r="FDC13" s="57"/>
      <c r="FDD13" s="57"/>
      <c r="FDE13" s="57"/>
      <c r="FDF13" s="57"/>
      <c r="FDG13" s="57"/>
      <c r="FDH13" s="57"/>
      <c r="FDI13" s="57"/>
      <c r="FDJ13" s="57"/>
      <c r="FDK13" s="57"/>
      <c r="FDL13" s="57"/>
      <c r="FDM13" s="57"/>
      <c r="FDN13" s="57"/>
      <c r="FDO13" s="57"/>
      <c r="FDP13" s="57"/>
      <c r="FDQ13" s="57"/>
      <c r="FDR13" s="57"/>
      <c r="FDS13" s="57"/>
      <c r="FDT13" s="57"/>
      <c r="FDU13" s="57"/>
      <c r="FDV13" s="57"/>
      <c r="FDW13" s="57"/>
      <c r="FDX13" s="57"/>
      <c r="FDY13" s="57"/>
      <c r="FDZ13" s="57"/>
      <c r="FEA13" s="57"/>
      <c r="FEB13" s="57"/>
      <c r="FEC13" s="57"/>
      <c r="FED13" s="57"/>
      <c r="FEE13" s="57"/>
      <c r="FEF13" s="57"/>
      <c r="FEG13" s="57"/>
      <c r="FEH13" s="57"/>
      <c r="FEI13" s="57"/>
      <c r="FEJ13" s="57"/>
      <c r="FEK13" s="57"/>
      <c r="FEL13" s="57"/>
      <c r="FEM13" s="57"/>
      <c r="FEN13" s="57"/>
      <c r="FEO13" s="57"/>
      <c r="FEP13" s="57"/>
      <c r="FEQ13" s="57"/>
      <c r="FER13" s="57"/>
      <c r="FES13" s="57"/>
      <c r="FET13" s="57"/>
      <c r="FEU13" s="57"/>
      <c r="FEV13" s="57"/>
      <c r="FEW13" s="57"/>
      <c r="FEX13" s="57"/>
      <c r="FEY13" s="57"/>
      <c r="FEZ13" s="57"/>
      <c r="FFA13" s="57"/>
      <c r="FFB13" s="57"/>
      <c r="FFC13" s="57"/>
      <c r="FFD13" s="57"/>
      <c r="FFE13" s="57"/>
      <c r="FFF13" s="57"/>
      <c r="FFG13" s="57"/>
      <c r="FFH13" s="57"/>
      <c r="FFI13" s="57"/>
      <c r="FFJ13" s="57"/>
      <c r="FFK13" s="57"/>
      <c r="FFL13" s="57"/>
      <c r="FFM13" s="57"/>
      <c r="FFN13" s="57"/>
      <c r="FFO13" s="57"/>
      <c r="FFP13" s="57"/>
      <c r="FFQ13" s="57"/>
      <c r="FFR13" s="57"/>
      <c r="FFS13" s="57"/>
      <c r="FFT13" s="57"/>
      <c r="FFU13" s="57"/>
      <c r="FFV13" s="57"/>
      <c r="FFW13" s="57"/>
      <c r="FFX13" s="57"/>
      <c r="FFY13" s="57"/>
      <c r="FFZ13" s="57"/>
      <c r="FGA13" s="57"/>
      <c r="FGB13" s="57"/>
      <c r="FGC13" s="57"/>
      <c r="FGD13" s="57"/>
      <c r="FGE13" s="57"/>
      <c r="FGF13" s="57"/>
      <c r="FGG13" s="57"/>
      <c r="FGH13" s="57"/>
      <c r="FGI13" s="57"/>
      <c r="FGJ13" s="57"/>
      <c r="FGK13" s="57"/>
      <c r="FGL13" s="57"/>
      <c r="FGM13" s="57"/>
      <c r="FGN13" s="57"/>
      <c r="FGO13" s="57"/>
      <c r="FGP13" s="57"/>
      <c r="FGQ13" s="57"/>
      <c r="FGR13" s="57"/>
      <c r="FGS13" s="57"/>
      <c r="FGT13" s="57"/>
      <c r="FGU13" s="57"/>
      <c r="FGV13" s="57"/>
      <c r="FGW13" s="57"/>
      <c r="FGX13" s="57"/>
      <c r="FGY13" s="57"/>
      <c r="FGZ13" s="57"/>
      <c r="FHA13" s="57"/>
      <c r="FHB13" s="57"/>
      <c r="FHC13" s="57"/>
      <c r="FHD13" s="57"/>
      <c r="FHE13" s="57"/>
      <c r="FHF13" s="57"/>
      <c r="FHG13" s="57"/>
      <c r="FHH13" s="57"/>
      <c r="FHI13" s="57"/>
      <c r="FHJ13" s="57"/>
      <c r="FHK13" s="57"/>
      <c r="FHL13" s="57"/>
      <c r="FHM13" s="57"/>
      <c r="FHN13" s="57"/>
      <c r="FHO13" s="57"/>
      <c r="FHP13" s="57"/>
      <c r="FHQ13" s="57"/>
      <c r="FHR13" s="57"/>
      <c r="FHS13" s="57"/>
      <c r="FHT13" s="57"/>
      <c r="FHU13" s="57"/>
      <c r="FHV13" s="57"/>
      <c r="FHW13" s="57"/>
      <c r="FHX13" s="57"/>
      <c r="FHY13" s="57"/>
      <c r="FHZ13" s="57"/>
      <c r="FIA13" s="57"/>
      <c r="FIB13" s="57"/>
      <c r="FIC13" s="57"/>
      <c r="FID13" s="57"/>
      <c r="FIE13" s="57"/>
      <c r="FIF13" s="57"/>
      <c r="FIG13" s="57"/>
      <c r="FIH13" s="57"/>
      <c r="FII13" s="57"/>
      <c r="FIJ13" s="57"/>
      <c r="FIK13" s="57"/>
      <c r="FIL13" s="57"/>
      <c r="FIM13" s="57"/>
      <c r="FIN13" s="57"/>
      <c r="FIO13" s="57"/>
      <c r="FIP13" s="57"/>
      <c r="FIQ13" s="57"/>
      <c r="FIR13" s="57"/>
      <c r="FIS13" s="57"/>
      <c r="FIT13" s="57"/>
      <c r="FIU13" s="57"/>
      <c r="FIV13" s="57"/>
      <c r="FIW13" s="57"/>
      <c r="FIX13" s="57"/>
      <c r="FIY13" s="57"/>
      <c r="FIZ13" s="57"/>
      <c r="FJA13" s="57"/>
      <c r="FJB13" s="57"/>
      <c r="FJC13" s="57"/>
      <c r="FJD13" s="57"/>
      <c r="FJE13" s="57"/>
      <c r="FJF13" s="57"/>
      <c r="FJG13" s="57"/>
      <c r="FJH13" s="57"/>
      <c r="FJI13" s="57"/>
      <c r="FJJ13" s="57"/>
      <c r="FJK13" s="57"/>
      <c r="FJL13" s="57"/>
      <c r="FJM13" s="57"/>
      <c r="FJN13" s="57"/>
      <c r="FJO13" s="57"/>
      <c r="FJP13" s="57"/>
      <c r="FJQ13" s="57"/>
      <c r="FJR13" s="57"/>
      <c r="FJS13" s="57"/>
      <c r="FJT13" s="57"/>
      <c r="FJU13" s="57"/>
      <c r="FJV13" s="57"/>
      <c r="FJW13" s="57"/>
      <c r="FJX13" s="57"/>
      <c r="FJY13" s="57"/>
      <c r="FJZ13" s="57"/>
      <c r="FKA13" s="57"/>
      <c r="FKB13" s="57"/>
      <c r="FKC13" s="57"/>
      <c r="FKD13" s="57"/>
      <c r="FKE13" s="57"/>
      <c r="FKF13" s="57"/>
      <c r="FKG13" s="57"/>
      <c r="FKH13" s="57"/>
      <c r="FKI13" s="57"/>
      <c r="FKJ13" s="57"/>
      <c r="FKK13" s="57"/>
      <c r="FKL13" s="57"/>
      <c r="FKM13" s="57"/>
      <c r="FKN13" s="57"/>
      <c r="FKO13" s="57"/>
      <c r="FKP13" s="57"/>
      <c r="FKQ13" s="57"/>
      <c r="FKR13" s="57"/>
      <c r="FKS13" s="57"/>
      <c r="FKT13" s="57"/>
      <c r="FKU13" s="57"/>
      <c r="FKV13" s="57"/>
      <c r="FKW13" s="57"/>
      <c r="FKX13" s="57"/>
      <c r="FKY13" s="57"/>
      <c r="FKZ13" s="57"/>
      <c r="FLA13" s="57"/>
      <c r="FLB13" s="57"/>
      <c r="FLC13" s="57"/>
      <c r="FLD13" s="57"/>
      <c r="FLE13" s="57"/>
      <c r="FLF13" s="57"/>
      <c r="FLG13" s="57"/>
      <c r="FLH13" s="57"/>
      <c r="FLI13" s="57"/>
      <c r="FLJ13" s="57"/>
      <c r="FLK13" s="57"/>
      <c r="FLL13" s="57"/>
      <c r="FLM13" s="57"/>
      <c r="FLN13" s="57"/>
      <c r="FLO13" s="57"/>
      <c r="FLP13" s="57"/>
      <c r="FLQ13" s="57"/>
      <c r="FLR13" s="57"/>
      <c r="FLS13" s="57"/>
      <c r="FLT13" s="57"/>
      <c r="FLU13" s="57"/>
      <c r="FLV13" s="57"/>
      <c r="FLW13" s="57"/>
      <c r="FLX13" s="57"/>
      <c r="FLY13" s="57"/>
      <c r="FLZ13" s="57"/>
      <c r="FMA13" s="57"/>
      <c r="FMB13" s="57"/>
      <c r="FMC13" s="57"/>
      <c r="FMD13" s="57"/>
      <c r="FME13" s="57"/>
      <c r="FMF13" s="57"/>
      <c r="FMG13" s="57"/>
      <c r="FMH13" s="57"/>
      <c r="FMI13" s="57"/>
      <c r="FMJ13" s="57"/>
      <c r="FMK13" s="57"/>
      <c r="FML13" s="57"/>
      <c r="FMM13" s="57"/>
      <c r="FMN13" s="57"/>
      <c r="FMO13" s="57"/>
      <c r="FMP13" s="57"/>
      <c r="FMQ13" s="57"/>
      <c r="FMR13" s="57"/>
      <c r="FMS13" s="57"/>
      <c r="FMT13" s="57"/>
      <c r="FMU13" s="57"/>
      <c r="FMV13" s="57"/>
      <c r="FMW13" s="57"/>
      <c r="FMX13" s="57"/>
      <c r="FMY13" s="57"/>
      <c r="FMZ13" s="57"/>
      <c r="FNA13" s="57"/>
      <c r="FNB13" s="57"/>
      <c r="FNC13" s="57"/>
      <c r="FND13" s="57"/>
      <c r="FNE13" s="57"/>
      <c r="FNF13" s="57"/>
      <c r="FNG13" s="57"/>
      <c r="FNH13" s="57"/>
      <c r="FNI13" s="57"/>
      <c r="FNJ13" s="57"/>
      <c r="FNK13" s="57"/>
      <c r="FNL13" s="57"/>
      <c r="FNM13" s="57"/>
      <c r="FNN13" s="57"/>
      <c r="FNO13" s="57"/>
      <c r="FNP13" s="57"/>
      <c r="FNQ13" s="57"/>
      <c r="FNR13" s="57"/>
      <c r="FNS13" s="57"/>
      <c r="FNT13" s="57"/>
      <c r="FNU13" s="57"/>
      <c r="FNV13" s="57"/>
      <c r="FNW13" s="57"/>
      <c r="FNX13" s="57"/>
      <c r="FNY13" s="57"/>
      <c r="FNZ13" s="57"/>
      <c r="FOA13" s="57"/>
      <c r="FOB13" s="57"/>
      <c r="FOC13" s="57"/>
      <c r="FOD13" s="57"/>
      <c r="FOE13" s="57"/>
      <c r="FOF13" s="57"/>
      <c r="FOG13" s="57"/>
      <c r="FOH13" s="57"/>
      <c r="FOI13" s="57"/>
      <c r="FOJ13" s="57"/>
      <c r="FOK13" s="57"/>
      <c r="FOL13" s="57"/>
      <c r="FOM13" s="57"/>
      <c r="FON13" s="57"/>
      <c r="FOO13" s="57"/>
      <c r="FOP13" s="57"/>
      <c r="FOQ13" s="57"/>
      <c r="FOR13" s="57"/>
      <c r="FOS13" s="57"/>
      <c r="FOT13" s="57"/>
      <c r="FOU13" s="57"/>
      <c r="FOV13" s="57"/>
      <c r="FOW13" s="57"/>
      <c r="FOX13" s="57"/>
      <c r="FOY13" s="57"/>
      <c r="FOZ13" s="57"/>
      <c r="FPA13" s="57"/>
      <c r="FPB13" s="57"/>
      <c r="FPC13" s="57"/>
      <c r="FPD13" s="57"/>
      <c r="FPE13" s="57"/>
      <c r="FPF13" s="57"/>
      <c r="FPG13" s="57"/>
      <c r="FPH13" s="57"/>
      <c r="FPI13" s="57"/>
      <c r="FPJ13" s="57"/>
      <c r="FPK13" s="57"/>
      <c r="FPL13" s="57"/>
      <c r="FPM13" s="57"/>
      <c r="FPN13" s="57"/>
      <c r="FPO13" s="57"/>
      <c r="FPP13" s="57"/>
      <c r="FPQ13" s="57"/>
      <c r="FPR13" s="57"/>
      <c r="FPS13" s="57"/>
      <c r="FPT13" s="57"/>
      <c r="FPU13" s="57"/>
      <c r="FPV13" s="57"/>
      <c r="FPW13" s="57"/>
      <c r="FPX13" s="57"/>
      <c r="FPY13" s="57"/>
      <c r="FPZ13" s="57"/>
      <c r="FQA13" s="57"/>
      <c r="FQB13" s="57"/>
      <c r="FQC13" s="57"/>
      <c r="FQD13" s="57"/>
      <c r="FQE13" s="57"/>
      <c r="FQF13" s="57"/>
      <c r="FQG13" s="57"/>
      <c r="FQH13" s="57"/>
      <c r="FQI13" s="57"/>
      <c r="FQJ13" s="57"/>
      <c r="FQK13" s="57"/>
      <c r="FQL13" s="57"/>
      <c r="FQM13" s="57"/>
      <c r="FQN13" s="57"/>
      <c r="FQO13" s="57"/>
      <c r="FQP13" s="57"/>
      <c r="FQQ13" s="57"/>
      <c r="FQR13" s="57"/>
      <c r="FQS13" s="57"/>
      <c r="FQT13" s="57"/>
      <c r="FQU13" s="57"/>
      <c r="FQV13" s="57"/>
      <c r="FQW13" s="57"/>
      <c r="FQX13" s="57"/>
      <c r="FQY13" s="57"/>
      <c r="FQZ13" s="57"/>
      <c r="FRA13" s="57"/>
      <c r="FRB13" s="57"/>
      <c r="FRC13" s="57"/>
      <c r="FRD13" s="57"/>
      <c r="FRE13" s="57"/>
      <c r="FRF13" s="57"/>
      <c r="FRG13" s="57"/>
      <c r="FRH13" s="57"/>
      <c r="FRI13" s="57"/>
      <c r="FRJ13" s="57"/>
      <c r="FRK13" s="57"/>
      <c r="FRL13" s="57"/>
      <c r="FRM13" s="57"/>
      <c r="FRN13" s="57"/>
      <c r="FRO13" s="57"/>
      <c r="FRP13" s="57"/>
      <c r="FRQ13" s="57"/>
      <c r="FRR13" s="57"/>
      <c r="FRS13" s="57"/>
      <c r="FRT13" s="57"/>
      <c r="FRU13" s="57"/>
      <c r="FRV13" s="57"/>
      <c r="FRW13" s="57"/>
      <c r="FRX13" s="57"/>
      <c r="FRY13" s="57"/>
      <c r="FRZ13" s="57"/>
      <c r="FSA13" s="57"/>
      <c r="FSB13" s="57"/>
      <c r="FSC13" s="57"/>
      <c r="FSD13" s="57"/>
      <c r="FSE13" s="57"/>
      <c r="FSF13" s="57"/>
      <c r="FSG13" s="57"/>
      <c r="FSH13" s="57"/>
      <c r="FSI13" s="57"/>
      <c r="FSJ13" s="57"/>
      <c r="FSK13" s="57"/>
      <c r="FSL13" s="57"/>
      <c r="FSM13" s="57"/>
      <c r="FSN13" s="57"/>
      <c r="FSO13" s="57"/>
      <c r="FSP13" s="57"/>
      <c r="FSQ13" s="57"/>
      <c r="FSR13" s="57"/>
      <c r="FSS13" s="57"/>
      <c r="FST13" s="57"/>
      <c r="FSU13" s="57"/>
      <c r="FSV13" s="57"/>
      <c r="FSW13" s="57"/>
      <c r="FSX13" s="57"/>
      <c r="FSY13" s="57"/>
      <c r="FSZ13" s="57"/>
      <c r="FTA13" s="57"/>
      <c r="FTB13" s="57"/>
      <c r="FTC13" s="57"/>
      <c r="FTD13" s="57"/>
      <c r="FTE13" s="57"/>
      <c r="FTF13" s="57"/>
      <c r="FTG13" s="57"/>
      <c r="FTH13" s="57"/>
      <c r="FTI13" s="57"/>
      <c r="FTJ13" s="57"/>
      <c r="FTK13" s="57"/>
      <c r="FTL13" s="57"/>
      <c r="FTM13" s="57"/>
      <c r="FTN13" s="57"/>
      <c r="FTO13" s="57"/>
      <c r="FTP13" s="57"/>
      <c r="FTQ13" s="57"/>
      <c r="FTR13" s="57"/>
      <c r="FTS13" s="57"/>
      <c r="FTT13" s="57"/>
      <c r="FTU13" s="57"/>
      <c r="FTV13" s="57"/>
      <c r="FTW13" s="57"/>
      <c r="FTX13" s="57"/>
      <c r="FTY13" s="57"/>
      <c r="FTZ13" s="57"/>
      <c r="FUA13" s="57"/>
      <c r="FUB13" s="57"/>
      <c r="FUC13" s="57"/>
      <c r="FUD13" s="57"/>
      <c r="FUE13" s="57"/>
      <c r="FUF13" s="57"/>
      <c r="FUG13" s="57"/>
      <c r="FUH13" s="57"/>
      <c r="FUI13" s="57"/>
      <c r="FUJ13" s="57"/>
      <c r="FUK13" s="57"/>
      <c r="FUL13" s="57"/>
      <c r="FUM13" s="57"/>
      <c r="FUN13" s="57"/>
      <c r="FUO13" s="57"/>
      <c r="FUP13" s="57"/>
      <c r="FUQ13" s="57"/>
      <c r="FUR13" s="57"/>
      <c r="FUS13" s="57"/>
      <c r="FUT13" s="57"/>
      <c r="FUU13" s="57"/>
      <c r="FUV13" s="57"/>
      <c r="FUW13" s="57"/>
      <c r="FUX13" s="57"/>
      <c r="FUY13" s="57"/>
      <c r="FUZ13" s="57"/>
      <c r="FVA13" s="57"/>
      <c r="FVB13" s="57"/>
      <c r="FVC13" s="57"/>
      <c r="FVD13" s="57"/>
      <c r="FVE13" s="57"/>
      <c r="FVF13" s="57"/>
      <c r="FVG13" s="57"/>
      <c r="FVH13" s="57"/>
      <c r="FVI13" s="57"/>
      <c r="FVJ13" s="57"/>
      <c r="FVK13" s="57"/>
      <c r="FVL13" s="57"/>
      <c r="FVM13" s="57"/>
      <c r="FVN13" s="57"/>
      <c r="FVO13" s="57"/>
      <c r="FVP13" s="57"/>
      <c r="FVQ13" s="57"/>
      <c r="FVR13" s="57"/>
      <c r="FVS13" s="57"/>
      <c r="FVT13" s="57"/>
      <c r="FVU13" s="57"/>
      <c r="FVV13" s="57"/>
      <c r="FVW13" s="57"/>
      <c r="FVX13" s="57"/>
      <c r="FVY13" s="57"/>
      <c r="FVZ13" s="57"/>
      <c r="FWA13" s="57"/>
      <c r="FWB13" s="57"/>
      <c r="FWC13" s="57"/>
      <c r="FWD13" s="57"/>
      <c r="FWE13" s="57"/>
      <c r="FWF13" s="57"/>
      <c r="FWG13" s="57"/>
      <c r="FWH13" s="57"/>
      <c r="FWI13" s="57"/>
      <c r="FWJ13" s="57"/>
      <c r="FWK13" s="57"/>
      <c r="FWL13" s="57"/>
      <c r="FWM13" s="57"/>
      <c r="FWN13" s="57"/>
      <c r="FWO13" s="57"/>
      <c r="FWP13" s="57"/>
      <c r="FWQ13" s="57"/>
      <c r="FWR13" s="57"/>
      <c r="FWS13" s="57"/>
      <c r="FWT13" s="57"/>
      <c r="FWU13" s="57"/>
      <c r="FWV13" s="57"/>
      <c r="FWW13" s="57"/>
      <c r="FWX13" s="57"/>
      <c r="FWY13" s="57"/>
      <c r="FWZ13" s="57"/>
      <c r="FXA13" s="57"/>
      <c r="FXB13" s="57"/>
      <c r="FXC13" s="57"/>
      <c r="FXD13" s="57"/>
      <c r="FXE13" s="57"/>
      <c r="FXF13" s="57"/>
      <c r="FXG13" s="57"/>
      <c r="FXH13" s="57"/>
      <c r="FXI13" s="57"/>
      <c r="FXJ13" s="57"/>
      <c r="FXK13" s="57"/>
      <c r="FXL13" s="57"/>
      <c r="FXM13" s="57"/>
      <c r="FXN13" s="57"/>
      <c r="FXO13" s="57"/>
      <c r="FXP13" s="57"/>
      <c r="FXQ13" s="57"/>
      <c r="FXR13" s="57"/>
      <c r="FXS13" s="57"/>
      <c r="FXT13" s="57"/>
      <c r="FXU13" s="57"/>
      <c r="FXV13" s="57"/>
      <c r="FXW13" s="57"/>
      <c r="FXX13" s="57"/>
      <c r="FXY13" s="57"/>
      <c r="FXZ13" s="57"/>
      <c r="FYA13" s="57"/>
      <c r="FYB13" s="57"/>
      <c r="FYC13" s="57"/>
      <c r="FYD13" s="57"/>
      <c r="FYE13" s="57"/>
      <c r="FYF13" s="57"/>
      <c r="FYG13" s="57"/>
      <c r="FYH13" s="57"/>
      <c r="FYI13" s="57"/>
      <c r="FYJ13" s="57"/>
      <c r="FYK13" s="57"/>
      <c r="FYL13" s="57"/>
      <c r="FYM13" s="57"/>
      <c r="FYN13" s="57"/>
      <c r="FYO13" s="57"/>
      <c r="FYP13" s="57"/>
      <c r="FYQ13" s="57"/>
      <c r="FYR13" s="57"/>
      <c r="FYS13" s="57"/>
      <c r="FYT13" s="57"/>
      <c r="FYU13" s="57"/>
      <c r="FYV13" s="57"/>
      <c r="FYW13" s="57"/>
      <c r="FYX13" s="57"/>
      <c r="FYY13" s="57"/>
      <c r="FYZ13" s="57"/>
      <c r="FZA13" s="57"/>
      <c r="FZB13" s="57"/>
      <c r="FZC13" s="57"/>
      <c r="FZD13" s="57"/>
      <c r="FZE13" s="57"/>
      <c r="FZF13" s="57"/>
      <c r="FZG13" s="57"/>
      <c r="FZH13" s="57"/>
      <c r="FZI13" s="57"/>
      <c r="FZJ13" s="57"/>
      <c r="FZK13" s="57"/>
      <c r="FZL13" s="57"/>
      <c r="FZM13" s="57"/>
      <c r="FZN13" s="57"/>
      <c r="FZO13" s="57"/>
      <c r="FZP13" s="57"/>
      <c r="FZQ13" s="57"/>
      <c r="FZR13" s="57"/>
      <c r="FZS13" s="57"/>
      <c r="FZT13" s="57"/>
      <c r="FZU13" s="57"/>
      <c r="FZV13" s="57"/>
      <c r="FZW13" s="57"/>
      <c r="FZX13" s="57"/>
      <c r="FZY13" s="57"/>
      <c r="FZZ13" s="57"/>
      <c r="GAA13" s="57"/>
      <c r="GAB13" s="57"/>
      <c r="GAC13" s="57"/>
      <c r="GAD13" s="57"/>
      <c r="GAE13" s="57"/>
      <c r="GAF13" s="57"/>
      <c r="GAG13" s="57"/>
      <c r="GAH13" s="57"/>
      <c r="GAI13" s="57"/>
      <c r="GAJ13" s="57"/>
      <c r="GAK13" s="57"/>
      <c r="GAL13" s="57"/>
      <c r="GAM13" s="57"/>
      <c r="GAN13" s="57"/>
      <c r="GAO13" s="57"/>
      <c r="GAP13" s="57"/>
      <c r="GAQ13" s="57"/>
      <c r="GAR13" s="57"/>
      <c r="GAS13" s="57"/>
      <c r="GAT13" s="57"/>
      <c r="GAU13" s="57"/>
      <c r="GAV13" s="57"/>
      <c r="GAW13" s="57"/>
      <c r="GAX13" s="57"/>
      <c r="GAY13" s="57"/>
      <c r="GAZ13" s="57"/>
      <c r="GBA13" s="57"/>
      <c r="GBB13" s="57"/>
      <c r="GBC13" s="57"/>
      <c r="GBD13" s="57"/>
      <c r="GBE13" s="57"/>
      <c r="GBF13" s="57"/>
      <c r="GBG13" s="57"/>
      <c r="GBH13" s="57"/>
      <c r="GBI13" s="57"/>
      <c r="GBJ13" s="57"/>
      <c r="GBK13" s="57"/>
      <c r="GBL13" s="57"/>
      <c r="GBM13" s="57"/>
      <c r="GBN13" s="57"/>
      <c r="GBO13" s="57"/>
      <c r="GBP13" s="57"/>
      <c r="GBQ13" s="57"/>
      <c r="GBR13" s="57"/>
      <c r="GBS13" s="57"/>
      <c r="GBT13" s="57"/>
      <c r="GBU13" s="57"/>
      <c r="GBV13" s="57"/>
      <c r="GBW13" s="57"/>
      <c r="GBX13" s="57"/>
      <c r="GBY13" s="57"/>
      <c r="GBZ13" s="57"/>
      <c r="GCA13" s="57"/>
      <c r="GCB13" s="57"/>
      <c r="GCC13" s="57"/>
      <c r="GCD13" s="57"/>
      <c r="GCE13" s="57"/>
      <c r="GCF13" s="57"/>
      <c r="GCG13" s="57"/>
      <c r="GCH13" s="57"/>
      <c r="GCI13" s="57"/>
      <c r="GCJ13" s="57"/>
      <c r="GCK13" s="57"/>
      <c r="GCL13" s="57"/>
      <c r="GCM13" s="57"/>
      <c r="GCN13" s="57"/>
      <c r="GCO13" s="57"/>
      <c r="GCP13" s="57"/>
      <c r="GCQ13" s="57"/>
      <c r="GCR13" s="57"/>
      <c r="GCS13" s="57"/>
      <c r="GCT13" s="57"/>
      <c r="GCU13" s="57"/>
      <c r="GCV13" s="57"/>
      <c r="GCW13" s="57"/>
      <c r="GCX13" s="57"/>
      <c r="GCY13" s="57"/>
      <c r="GCZ13" s="57"/>
      <c r="GDA13" s="57"/>
      <c r="GDB13" s="57"/>
      <c r="GDC13" s="57"/>
      <c r="GDD13" s="57"/>
      <c r="GDE13" s="57"/>
      <c r="GDF13" s="57"/>
      <c r="GDG13" s="57"/>
      <c r="GDH13" s="57"/>
      <c r="GDI13" s="57"/>
      <c r="GDJ13" s="57"/>
      <c r="GDK13" s="57"/>
      <c r="GDL13" s="57"/>
      <c r="GDM13" s="57"/>
      <c r="GDN13" s="57"/>
      <c r="GDO13" s="57"/>
      <c r="GDP13" s="57"/>
      <c r="GDQ13" s="57"/>
      <c r="GDR13" s="57"/>
      <c r="GDS13" s="57"/>
      <c r="GDT13" s="57"/>
      <c r="GDU13" s="57"/>
      <c r="GDV13" s="57"/>
      <c r="GDW13" s="57"/>
      <c r="GDX13" s="57"/>
      <c r="GDY13" s="57"/>
      <c r="GDZ13" s="57"/>
      <c r="GEA13" s="57"/>
      <c r="GEB13" s="57"/>
      <c r="GEC13" s="57"/>
      <c r="GED13" s="57"/>
      <c r="GEE13" s="57"/>
      <c r="GEF13" s="57"/>
      <c r="GEG13" s="57"/>
      <c r="GEH13" s="57"/>
      <c r="GEI13" s="57"/>
      <c r="GEJ13" s="57"/>
      <c r="GEK13" s="57"/>
      <c r="GEL13" s="57"/>
      <c r="GEM13" s="57"/>
      <c r="GEN13" s="57"/>
      <c r="GEO13" s="57"/>
      <c r="GEP13" s="57"/>
      <c r="GEQ13" s="57"/>
      <c r="GER13" s="57"/>
      <c r="GES13" s="57"/>
      <c r="GET13" s="57"/>
      <c r="GEU13" s="57"/>
      <c r="GEV13" s="57"/>
      <c r="GEW13" s="57"/>
      <c r="GEX13" s="57"/>
      <c r="GEY13" s="57"/>
      <c r="GEZ13" s="57"/>
      <c r="GFA13" s="57"/>
      <c r="GFB13" s="57"/>
      <c r="GFC13" s="57"/>
      <c r="GFD13" s="57"/>
      <c r="GFE13" s="57"/>
      <c r="GFF13" s="57"/>
      <c r="GFG13" s="57"/>
      <c r="GFH13" s="57"/>
      <c r="GFI13" s="57"/>
      <c r="GFJ13" s="57"/>
      <c r="GFK13" s="57"/>
      <c r="GFL13" s="57"/>
      <c r="GFM13" s="57"/>
      <c r="GFN13" s="57"/>
      <c r="GFO13" s="57"/>
      <c r="GFP13" s="57"/>
      <c r="GFQ13" s="57"/>
      <c r="GFR13" s="57"/>
      <c r="GFS13" s="57"/>
      <c r="GFT13" s="57"/>
      <c r="GFU13" s="57"/>
      <c r="GFV13" s="57"/>
      <c r="GFW13" s="57"/>
      <c r="GFX13" s="57"/>
      <c r="GFY13" s="57"/>
      <c r="GFZ13" s="57"/>
      <c r="GGA13" s="57"/>
      <c r="GGB13" s="57"/>
      <c r="GGC13" s="57"/>
      <c r="GGD13" s="57"/>
      <c r="GGE13" s="57"/>
      <c r="GGF13" s="57"/>
      <c r="GGG13" s="57"/>
      <c r="GGH13" s="57"/>
      <c r="GGI13" s="57"/>
      <c r="GGJ13" s="57"/>
      <c r="GGK13" s="57"/>
      <c r="GGL13" s="57"/>
      <c r="GGM13" s="57"/>
      <c r="GGN13" s="57"/>
      <c r="GGO13" s="57"/>
      <c r="GGP13" s="57"/>
      <c r="GGQ13" s="57"/>
      <c r="GGR13" s="57"/>
      <c r="GGS13" s="57"/>
      <c r="GGT13" s="57"/>
      <c r="GGU13" s="57"/>
      <c r="GGV13" s="57"/>
      <c r="GGW13" s="57"/>
      <c r="GGX13" s="57"/>
      <c r="GGY13" s="57"/>
      <c r="GGZ13" s="57"/>
      <c r="GHA13" s="57"/>
      <c r="GHB13" s="57"/>
      <c r="GHC13" s="57"/>
      <c r="GHD13" s="57"/>
      <c r="GHE13" s="57"/>
      <c r="GHF13" s="57"/>
      <c r="GHG13" s="57"/>
      <c r="GHH13" s="57"/>
      <c r="GHI13" s="57"/>
      <c r="GHJ13" s="57"/>
      <c r="GHK13" s="57"/>
      <c r="GHL13" s="57"/>
      <c r="GHM13" s="57"/>
      <c r="GHN13" s="57"/>
      <c r="GHO13" s="57"/>
      <c r="GHP13" s="57"/>
      <c r="GHQ13" s="57"/>
      <c r="GHR13" s="57"/>
      <c r="GHS13" s="57"/>
      <c r="GHT13" s="57"/>
      <c r="GHU13" s="57"/>
      <c r="GHV13" s="57"/>
      <c r="GHW13" s="57"/>
      <c r="GHX13" s="57"/>
      <c r="GHY13" s="57"/>
      <c r="GHZ13" s="57"/>
      <c r="GIA13" s="57"/>
      <c r="GIB13" s="57"/>
      <c r="GIC13" s="57"/>
      <c r="GID13" s="57"/>
      <c r="GIE13" s="57"/>
      <c r="GIF13" s="57"/>
      <c r="GIG13" s="57"/>
      <c r="GIH13" s="57"/>
      <c r="GII13" s="57"/>
      <c r="GIJ13" s="57"/>
      <c r="GIK13" s="57"/>
      <c r="GIL13" s="57"/>
      <c r="GIM13" s="57"/>
      <c r="GIN13" s="57"/>
      <c r="GIO13" s="57"/>
      <c r="GIP13" s="57"/>
      <c r="GIQ13" s="57"/>
      <c r="GIR13" s="57"/>
      <c r="GIS13" s="57"/>
      <c r="GIT13" s="57"/>
      <c r="GIU13" s="57"/>
      <c r="GIV13" s="57"/>
      <c r="GIW13" s="57"/>
      <c r="GIX13" s="57"/>
      <c r="GIY13" s="57"/>
      <c r="GIZ13" s="57"/>
      <c r="GJA13" s="57"/>
      <c r="GJB13" s="57"/>
      <c r="GJC13" s="57"/>
      <c r="GJD13" s="57"/>
      <c r="GJE13" s="57"/>
      <c r="GJF13" s="57"/>
      <c r="GJG13" s="57"/>
      <c r="GJH13" s="57"/>
      <c r="GJI13" s="57"/>
      <c r="GJJ13" s="57"/>
      <c r="GJK13" s="57"/>
      <c r="GJL13" s="57"/>
      <c r="GJM13" s="57"/>
      <c r="GJN13" s="57"/>
      <c r="GJO13" s="57"/>
      <c r="GJP13" s="57"/>
      <c r="GJQ13" s="57"/>
      <c r="GJR13" s="57"/>
      <c r="GJS13" s="57"/>
      <c r="GJT13" s="57"/>
      <c r="GJU13" s="57"/>
      <c r="GJV13" s="57"/>
      <c r="GJW13" s="57"/>
      <c r="GJX13" s="57"/>
      <c r="GJY13" s="57"/>
      <c r="GJZ13" s="57"/>
      <c r="GKA13" s="57"/>
      <c r="GKB13" s="57"/>
      <c r="GKC13" s="57"/>
      <c r="GKD13" s="57"/>
      <c r="GKE13" s="57"/>
      <c r="GKF13" s="57"/>
      <c r="GKG13" s="57"/>
      <c r="GKH13" s="57"/>
      <c r="GKI13" s="57"/>
      <c r="GKJ13" s="57"/>
      <c r="GKK13" s="57"/>
      <c r="GKL13" s="57"/>
      <c r="GKM13" s="57"/>
      <c r="GKN13" s="57"/>
      <c r="GKO13" s="57"/>
      <c r="GKP13" s="57"/>
      <c r="GKQ13" s="57"/>
      <c r="GKR13" s="57"/>
      <c r="GKS13" s="57"/>
      <c r="GKT13" s="57"/>
      <c r="GKU13" s="57"/>
      <c r="GKV13" s="57"/>
      <c r="GKW13" s="57"/>
      <c r="GKX13" s="57"/>
      <c r="GKY13" s="57"/>
      <c r="GKZ13" s="57"/>
      <c r="GLA13" s="57"/>
      <c r="GLB13" s="57"/>
      <c r="GLC13" s="57"/>
      <c r="GLD13" s="57"/>
      <c r="GLE13" s="57"/>
      <c r="GLF13" s="57"/>
      <c r="GLG13" s="57"/>
      <c r="GLH13" s="57"/>
      <c r="GLI13" s="57"/>
      <c r="GLJ13" s="57"/>
      <c r="GLK13" s="57"/>
      <c r="GLL13" s="57"/>
      <c r="GLM13" s="57"/>
      <c r="GLN13" s="57"/>
      <c r="GLO13" s="57"/>
      <c r="GLP13" s="57"/>
      <c r="GLQ13" s="57"/>
      <c r="GLR13" s="57"/>
      <c r="GLS13" s="57"/>
      <c r="GLT13" s="57"/>
      <c r="GLU13" s="57"/>
      <c r="GLV13" s="57"/>
      <c r="GLW13" s="57"/>
      <c r="GLX13" s="57"/>
      <c r="GLY13" s="57"/>
      <c r="GLZ13" s="57"/>
      <c r="GMA13" s="57"/>
      <c r="GMB13" s="57"/>
      <c r="GMC13" s="57"/>
      <c r="GMD13" s="57"/>
      <c r="GME13" s="57"/>
      <c r="GMF13" s="57"/>
      <c r="GMG13" s="57"/>
      <c r="GMH13" s="57"/>
      <c r="GMI13" s="57"/>
      <c r="GMJ13" s="57"/>
      <c r="GMK13" s="57"/>
      <c r="GML13" s="57"/>
      <c r="GMM13" s="57"/>
      <c r="GMN13" s="57"/>
      <c r="GMO13" s="57"/>
      <c r="GMP13" s="57"/>
      <c r="GMQ13" s="57"/>
      <c r="GMR13" s="57"/>
      <c r="GMS13" s="57"/>
      <c r="GMT13" s="57"/>
      <c r="GMU13" s="57"/>
      <c r="GMV13" s="57"/>
      <c r="GMW13" s="57"/>
      <c r="GMX13" s="57"/>
      <c r="GMY13" s="57"/>
      <c r="GMZ13" s="57"/>
      <c r="GNA13" s="57"/>
      <c r="GNB13" s="57"/>
      <c r="GNC13" s="57"/>
      <c r="GND13" s="57"/>
      <c r="GNE13" s="57"/>
      <c r="GNF13" s="57"/>
      <c r="GNG13" s="57"/>
      <c r="GNH13" s="57"/>
      <c r="GNI13" s="57"/>
      <c r="GNJ13" s="57"/>
      <c r="GNK13" s="57"/>
      <c r="GNL13" s="57"/>
      <c r="GNM13" s="57"/>
      <c r="GNN13" s="57"/>
      <c r="GNO13" s="57"/>
      <c r="GNP13" s="57"/>
      <c r="GNQ13" s="57"/>
      <c r="GNR13" s="57"/>
      <c r="GNS13" s="57"/>
      <c r="GNT13" s="57"/>
      <c r="GNU13" s="57"/>
      <c r="GNV13" s="57"/>
      <c r="GNW13" s="57"/>
      <c r="GNX13" s="57"/>
      <c r="GNY13" s="57"/>
      <c r="GNZ13" s="57"/>
      <c r="GOA13" s="57"/>
      <c r="GOB13" s="57"/>
      <c r="GOC13" s="57"/>
      <c r="GOD13" s="57"/>
      <c r="GOE13" s="57"/>
      <c r="GOF13" s="57"/>
      <c r="GOG13" s="57"/>
      <c r="GOH13" s="57"/>
      <c r="GOI13" s="57"/>
      <c r="GOJ13" s="57"/>
      <c r="GOK13" s="57"/>
      <c r="GOL13" s="57"/>
      <c r="GOM13" s="57"/>
      <c r="GON13" s="57"/>
      <c r="GOO13" s="57"/>
      <c r="GOP13" s="57"/>
      <c r="GOQ13" s="57"/>
      <c r="GOR13" s="57"/>
      <c r="GOS13" s="57"/>
      <c r="GOT13" s="57"/>
      <c r="GOU13" s="57"/>
      <c r="GOV13" s="57"/>
      <c r="GOW13" s="57"/>
      <c r="GOX13" s="57"/>
      <c r="GOY13" s="57"/>
      <c r="GOZ13" s="57"/>
      <c r="GPA13" s="57"/>
      <c r="GPB13" s="57"/>
      <c r="GPC13" s="57"/>
      <c r="GPD13" s="57"/>
      <c r="GPE13" s="57"/>
      <c r="GPF13" s="57"/>
      <c r="GPG13" s="57"/>
      <c r="GPH13" s="57"/>
      <c r="GPI13" s="57"/>
      <c r="GPJ13" s="57"/>
      <c r="GPK13" s="57"/>
      <c r="GPL13" s="57"/>
      <c r="GPM13" s="57"/>
      <c r="GPN13" s="57"/>
      <c r="GPO13" s="57"/>
      <c r="GPP13" s="57"/>
      <c r="GPQ13" s="57"/>
      <c r="GPR13" s="57"/>
      <c r="GPS13" s="57"/>
      <c r="GPT13" s="57"/>
      <c r="GPU13" s="57"/>
      <c r="GPV13" s="57"/>
      <c r="GPW13" s="57"/>
      <c r="GPX13" s="57"/>
      <c r="GPY13" s="57"/>
      <c r="GPZ13" s="57"/>
      <c r="GQA13" s="57"/>
      <c r="GQB13" s="57"/>
      <c r="GQC13" s="57"/>
      <c r="GQD13" s="57"/>
      <c r="GQE13" s="57"/>
      <c r="GQF13" s="57"/>
      <c r="GQG13" s="57"/>
      <c r="GQH13" s="57"/>
      <c r="GQI13" s="57"/>
      <c r="GQJ13" s="57"/>
      <c r="GQK13" s="57"/>
      <c r="GQL13" s="57"/>
      <c r="GQM13" s="57"/>
      <c r="GQN13" s="57"/>
      <c r="GQO13" s="57"/>
      <c r="GQP13" s="57"/>
      <c r="GQQ13" s="57"/>
      <c r="GQR13" s="57"/>
      <c r="GQS13" s="57"/>
      <c r="GQT13" s="57"/>
      <c r="GQU13" s="57"/>
      <c r="GQV13" s="57"/>
      <c r="GQW13" s="57"/>
      <c r="GQX13" s="57"/>
      <c r="GQY13" s="57"/>
      <c r="GQZ13" s="57"/>
      <c r="GRA13" s="57"/>
      <c r="GRB13" s="57"/>
      <c r="GRC13" s="57"/>
      <c r="GRD13" s="57"/>
      <c r="GRE13" s="57"/>
      <c r="GRF13" s="57"/>
      <c r="GRG13" s="57"/>
      <c r="GRH13" s="57"/>
      <c r="GRI13" s="57"/>
      <c r="GRJ13" s="57"/>
      <c r="GRK13" s="57"/>
      <c r="GRL13" s="57"/>
      <c r="GRM13" s="57"/>
      <c r="GRN13" s="57"/>
      <c r="GRO13" s="57"/>
      <c r="GRP13" s="57"/>
      <c r="GRQ13" s="57"/>
      <c r="GRR13" s="57"/>
      <c r="GRS13" s="57"/>
      <c r="GRT13" s="57"/>
      <c r="GRU13" s="57"/>
      <c r="GRV13" s="57"/>
      <c r="GRW13" s="57"/>
      <c r="GRX13" s="57"/>
      <c r="GRY13" s="57"/>
      <c r="GRZ13" s="57"/>
      <c r="GSA13" s="57"/>
      <c r="GSB13" s="57"/>
      <c r="GSC13" s="57"/>
      <c r="GSD13" s="57"/>
      <c r="GSE13" s="57"/>
      <c r="GSF13" s="57"/>
      <c r="GSG13" s="57"/>
      <c r="GSH13" s="57"/>
      <c r="GSI13" s="57"/>
      <c r="GSJ13" s="57"/>
      <c r="GSK13" s="57"/>
      <c r="GSL13" s="57"/>
      <c r="GSM13" s="57"/>
      <c r="GSN13" s="57"/>
      <c r="GSO13" s="57"/>
      <c r="GSP13" s="57"/>
      <c r="GSQ13" s="57"/>
      <c r="GSR13" s="57"/>
      <c r="GSS13" s="57"/>
      <c r="GST13" s="57"/>
      <c r="GSU13" s="57"/>
      <c r="GSV13" s="57"/>
      <c r="GSW13" s="57"/>
      <c r="GSX13" s="57"/>
      <c r="GSY13" s="57"/>
      <c r="GSZ13" s="57"/>
      <c r="GTA13" s="57"/>
      <c r="GTB13" s="57"/>
      <c r="GTC13" s="57"/>
      <c r="GTD13" s="57"/>
      <c r="GTE13" s="57"/>
      <c r="GTF13" s="57"/>
      <c r="GTG13" s="57"/>
      <c r="GTH13" s="57"/>
      <c r="GTI13" s="57"/>
      <c r="GTJ13" s="57"/>
      <c r="GTK13" s="57"/>
      <c r="GTL13" s="57"/>
      <c r="GTM13" s="57"/>
      <c r="GTN13" s="57"/>
      <c r="GTO13" s="57"/>
      <c r="GTP13" s="57"/>
      <c r="GTQ13" s="57"/>
      <c r="GTR13" s="57"/>
      <c r="GTS13" s="57"/>
      <c r="GTT13" s="57"/>
      <c r="GTU13" s="57"/>
      <c r="GTV13" s="57"/>
      <c r="GTW13" s="57"/>
      <c r="GTX13" s="57"/>
      <c r="GTY13" s="57"/>
      <c r="GTZ13" s="57"/>
      <c r="GUA13" s="57"/>
      <c r="GUB13" s="57"/>
      <c r="GUC13" s="57"/>
      <c r="GUD13" s="57"/>
      <c r="GUE13" s="57"/>
      <c r="GUF13" s="57"/>
      <c r="GUG13" s="57"/>
      <c r="GUH13" s="57"/>
      <c r="GUI13" s="57"/>
      <c r="GUJ13" s="57"/>
      <c r="GUK13" s="57"/>
      <c r="GUL13" s="57"/>
      <c r="GUM13" s="57"/>
      <c r="GUN13" s="57"/>
      <c r="GUO13" s="57"/>
      <c r="GUP13" s="57"/>
      <c r="GUQ13" s="57"/>
      <c r="GUR13" s="57"/>
      <c r="GUS13" s="57"/>
      <c r="GUT13" s="57"/>
      <c r="GUU13" s="57"/>
      <c r="GUV13" s="57"/>
      <c r="GUW13" s="57"/>
      <c r="GUX13" s="57"/>
      <c r="GUY13" s="57"/>
      <c r="GUZ13" s="57"/>
      <c r="GVA13" s="57"/>
      <c r="GVB13" s="57"/>
      <c r="GVC13" s="57"/>
      <c r="GVD13" s="57"/>
      <c r="GVE13" s="57"/>
      <c r="GVF13" s="57"/>
      <c r="GVG13" s="57"/>
      <c r="GVH13" s="57"/>
      <c r="GVI13" s="57"/>
      <c r="GVJ13" s="57"/>
      <c r="GVK13" s="57"/>
      <c r="GVL13" s="57"/>
      <c r="GVM13" s="57"/>
      <c r="GVN13" s="57"/>
      <c r="GVO13" s="57"/>
      <c r="GVP13" s="57"/>
      <c r="GVQ13" s="57"/>
      <c r="GVR13" s="57"/>
      <c r="GVS13" s="57"/>
      <c r="GVT13" s="57"/>
      <c r="GVU13" s="57"/>
      <c r="GVV13" s="57"/>
      <c r="GVW13" s="57"/>
      <c r="GVX13" s="57"/>
      <c r="GVY13" s="57"/>
      <c r="GVZ13" s="57"/>
      <c r="GWA13" s="57"/>
      <c r="GWB13" s="57"/>
      <c r="GWC13" s="57"/>
      <c r="GWD13" s="57"/>
      <c r="GWE13" s="57"/>
      <c r="GWF13" s="57"/>
      <c r="GWG13" s="57"/>
      <c r="GWH13" s="57"/>
      <c r="GWI13" s="57"/>
      <c r="GWJ13" s="57"/>
      <c r="GWK13" s="57"/>
      <c r="GWL13" s="57"/>
      <c r="GWM13" s="57"/>
      <c r="GWN13" s="57"/>
      <c r="GWO13" s="57"/>
      <c r="GWP13" s="57"/>
      <c r="GWQ13" s="57"/>
      <c r="GWR13" s="57"/>
      <c r="GWS13" s="57"/>
      <c r="GWT13" s="57"/>
      <c r="GWU13" s="57"/>
      <c r="GWV13" s="57"/>
      <c r="GWW13" s="57"/>
      <c r="GWX13" s="57"/>
      <c r="GWY13" s="57"/>
      <c r="GWZ13" s="57"/>
      <c r="GXA13" s="57"/>
      <c r="GXB13" s="57"/>
      <c r="GXC13" s="57"/>
      <c r="GXD13" s="57"/>
      <c r="GXE13" s="57"/>
      <c r="GXF13" s="57"/>
      <c r="GXG13" s="57"/>
      <c r="GXH13" s="57"/>
      <c r="GXI13" s="57"/>
      <c r="GXJ13" s="57"/>
      <c r="GXK13" s="57"/>
      <c r="GXL13" s="57"/>
      <c r="GXM13" s="57"/>
      <c r="GXN13" s="57"/>
      <c r="GXO13" s="57"/>
      <c r="GXP13" s="57"/>
      <c r="GXQ13" s="57"/>
      <c r="GXR13" s="57"/>
      <c r="GXS13" s="57"/>
      <c r="GXT13" s="57"/>
      <c r="GXU13" s="57"/>
      <c r="GXV13" s="57"/>
      <c r="GXW13" s="57"/>
      <c r="GXX13" s="57"/>
      <c r="GXY13" s="57"/>
      <c r="GXZ13" s="57"/>
      <c r="GYA13" s="57"/>
      <c r="GYB13" s="57"/>
      <c r="GYC13" s="57"/>
      <c r="GYD13" s="57"/>
      <c r="GYE13" s="57"/>
      <c r="GYF13" s="57"/>
      <c r="GYG13" s="57"/>
      <c r="GYH13" s="57"/>
      <c r="GYI13" s="57"/>
      <c r="GYJ13" s="57"/>
      <c r="GYK13" s="57"/>
      <c r="GYL13" s="57"/>
      <c r="GYM13" s="57"/>
      <c r="GYN13" s="57"/>
      <c r="GYO13" s="57"/>
      <c r="GYP13" s="57"/>
      <c r="GYQ13" s="57"/>
      <c r="GYR13" s="57"/>
      <c r="GYS13" s="57"/>
      <c r="GYT13" s="57"/>
      <c r="GYU13" s="57"/>
      <c r="GYV13" s="57"/>
      <c r="GYW13" s="57"/>
      <c r="GYX13" s="57"/>
      <c r="GYY13" s="57"/>
      <c r="GYZ13" s="57"/>
      <c r="GZA13" s="57"/>
      <c r="GZB13" s="57"/>
      <c r="GZC13" s="57"/>
      <c r="GZD13" s="57"/>
      <c r="GZE13" s="57"/>
      <c r="GZF13" s="57"/>
      <c r="GZG13" s="57"/>
      <c r="GZH13" s="57"/>
      <c r="GZI13" s="57"/>
      <c r="GZJ13" s="57"/>
      <c r="GZK13" s="57"/>
      <c r="GZL13" s="57"/>
      <c r="GZM13" s="57"/>
      <c r="GZN13" s="57"/>
      <c r="GZO13" s="57"/>
      <c r="GZP13" s="57"/>
      <c r="GZQ13" s="57"/>
      <c r="GZR13" s="57"/>
      <c r="GZS13" s="57"/>
      <c r="GZT13" s="57"/>
      <c r="GZU13" s="57"/>
      <c r="GZV13" s="57"/>
      <c r="GZW13" s="57"/>
      <c r="GZX13" s="57"/>
      <c r="GZY13" s="57"/>
      <c r="GZZ13" s="57"/>
      <c r="HAA13" s="57"/>
      <c r="HAB13" s="57"/>
      <c r="HAC13" s="57"/>
      <c r="HAD13" s="57"/>
      <c r="HAE13" s="57"/>
      <c r="HAF13" s="57"/>
      <c r="HAG13" s="57"/>
      <c r="HAH13" s="57"/>
      <c r="HAI13" s="57"/>
      <c r="HAJ13" s="57"/>
      <c r="HAK13" s="57"/>
      <c r="HAL13" s="57"/>
      <c r="HAM13" s="57"/>
      <c r="HAN13" s="57"/>
      <c r="HAO13" s="57"/>
      <c r="HAP13" s="57"/>
      <c r="HAQ13" s="57"/>
      <c r="HAR13" s="57"/>
      <c r="HAS13" s="57"/>
      <c r="HAT13" s="57"/>
      <c r="HAU13" s="57"/>
      <c r="HAV13" s="57"/>
      <c r="HAW13" s="57"/>
      <c r="HAX13" s="57"/>
      <c r="HAY13" s="57"/>
      <c r="HAZ13" s="57"/>
      <c r="HBA13" s="57"/>
      <c r="HBB13" s="57"/>
      <c r="HBC13" s="57"/>
      <c r="HBD13" s="57"/>
      <c r="HBE13" s="57"/>
      <c r="HBF13" s="57"/>
      <c r="HBG13" s="57"/>
      <c r="HBH13" s="57"/>
      <c r="HBI13" s="57"/>
      <c r="HBJ13" s="57"/>
      <c r="HBK13" s="57"/>
      <c r="HBL13" s="57"/>
      <c r="HBM13" s="57"/>
      <c r="HBN13" s="57"/>
      <c r="HBO13" s="57"/>
      <c r="HBP13" s="57"/>
      <c r="HBQ13" s="57"/>
      <c r="HBR13" s="57"/>
      <c r="HBS13" s="57"/>
      <c r="HBT13" s="57"/>
      <c r="HBU13" s="57"/>
      <c r="HBV13" s="57"/>
      <c r="HBW13" s="57"/>
      <c r="HBX13" s="57"/>
      <c r="HBY13" s="57"/>
      <c r="HBZ13" s="57"/>
      <c r="HCA13" s="57"/>
      <c r="HCB13" s="57"/>
      <c r="HCC13" s="57"/>
      <c r="HCD13" s="57"/>
      <c r="HCE13" s="57"/>
      <c r="HCF13" s="57"/>
      <c r="HCG13" s="57"/>
      <c r="HCH13" s="57"/>
      <c r="HCI13" s="57"/>
      <c r="HCJ13" s="57"/>
      <c r="HCK13" s="57"/>
      <c r="HCL13" s="57"/>
      <c r="HCM13" s="57"/>
      <c r="HCN13" s="57"/>
      <c r="HCO13" s="57"/>
      <c r="HCP13" s="57"/>
      <c r="HCQ13" s="57"/>
      <c r="HCR13" s="57"/>
      <c r="HCS13" s="57"/>
      <c r="HCT13" s="57"/>
      <c r="HCU13" s="57"/>
      <c r="HCV13" s="57"/>
      <c r="HCW13" s="57"/>
      <c r="HCX13" s="57"/>
      <c r="HCY13" s="57"/>
      <c r="HCZ13" s="57"/>
      <c r="HDA13" s="57"/>
      <c r="HDB13" s="57"/>
      <c r="HDC13" s="57"/>
      <c r="HDD13" s="57"/>
      <c r="HDE13" s="57"/>
      <c r="HDF13" s="57"/>
      <c r="HDG13" s="57"/>
      <c r="HDH13" s="57"/>
      <c r="HDI13" s="57"/>
      <c r="HDJ13" s="57"/>
      <c r="HDK13" s="57"/>
      <c r="HDL13" s="57"/>
      <c r="HDM13" s="57"/>
      <c r="HDN13" s="57"/>
      <c r="HDO13" s="57"/>
      <c r="HDP13" s="57"/>
      <c r="HDQ13" s="57"/>
      <c r="HDR13" s="57"/>
      <c r="HDS13" s="57"/>
      <c r="HDT13" s="57"/>
      <c r="HDU13" s="57"/>
      <c r="HDV13" s="57"/>
      <c r="HDW13" s="57"/>
      <c r="HDX13" s="57"/>
      <c r="HDY13" s="57"/>
      <c r="HDZ13" s="57"/>
      <c r="HEA13" s="57"/>
      <c r="HEB13" s="57"/>
      <c r="HEC13" s="57"/>
      <c r="HED13" s="57"/>
      <c r="HEE13" s="57"/>
      <c r="HEF13" s="57"/>
      <c r="HEG13" s="57"/>
      <c r="HEH13" s="57"/>
      <c r="HEI13" s="57"/>
      <c r="HEJ13" s="57"/>
      <c r="HEK13" s="57"/>
      <c r="HEL13" s="57"/>
      <c r="HEM13" s="57"/>
      <c r="HEN13" s="57"/>
      <c r="HEO13" s="57"/>
      <c r="HEP13" s="57"/>
      <c r="HEQ13" s="57"/>
      <c r="HER13" s="57"/>
      <c r="HES13" s="57"/>
      <c r="HET13" s="57"/>
      <c r="HEU13" s="57"/>
      <c r="HEV13" s="57"/>
      <c r="HEW13" s="57"/>
      <c r="HEX13" s="57"/>
      <c r="HEY13" s="57"/>
      <c r="HEZ13" s="57"/>
      <c r="HFA13" s="57"/>
      <c r="HFB13" s="57"/>
      <c r="HFC13" s="57"/>
      <c r="HFD13" s="57"/>
      <c r="HFE13" s="57"/>
      <c r="HFF13" s="57"/>
      <c r="HFG13" s="57"/>
      <c r="HFH13" s="57"/>
      <c r="HFI13" s="57"/>
      <c r="HFJ13" s="57"/>
      <c r="HFK13" s="57"/>
      <c r="HFL13" s="57"/>
      <c r="HFM13" s="57"/>
      <c r="HFN13" s="57"/>
      <c r="HFO13" s="57"/>
      <c r="HFP13" s="57"/>
      <c r="HFQ13" s="57"/>
      <c r="HFR13" s="57"/>
      <c r="HFS13" s="57"/>
      <c r="HFT13" s="57"/>
      <c r="HFU13" s="57"/>
      <c r="HFV13" s="57"/>
      <c r="HFW13" s="57"/>
      <c r="HFX13" s="57"/>
      <c r="HFY13" s="57"/>
      <c r="HFZ13" s="57"/>
      <c r="HGA13" s="57"/>
      <c r="HGB13" s="57"/>
      <c r="HGC13" s="57"/>
      <c r="HGD13" s="57"/>
      <c r="HGE13" s="57"/>
      <c r="HGF13" s="57"/>
      <c r="HGG13" s="57"/>
      <c r="HGH13" s="57"/>
      <c r="HGI13" s="57"/>
      <c r="HGJ13" s="57"/>
      <c r="HGK13" s="57"/>
      <c r="HGL13" s="57"/>
      <c r="HGM13" s="57"/>
      <c r="HGN13" s="57"/>
      <c r="HGO13" s="57"/>
      <c r="HGP13" s="57"/>
      <c r="HGQ13" s="57"/>
      <c r="HGR13" s="57"/>
      <c r="HGS13" s="57"/>
      <c r="HGT13" s="57"/>
      <c r="HGU13" s="57"/>
      <c r="HGV13" s="57"/>
      <c r="HGW13" s="57"/>
      <c r="HGX13" s="57"/>
      <c r="HGY13" s="57"/>
      <c r="HGZ13" s="57"/>
      <c r="HHA13" s="57"/>
      <c r="HHB13" s="57"/>
      <c r="HHC13" s="57"/>
      <c r="HHD13" s="57"/>
      <c r="HHE13" s="57"/>
      <c r="HHF13" s="57"/>
      <c r="HHG13" s="57"/>
      <c r="HHH13" s="57"/>
      <c r="HHI13" s="57"/>
      <c r="HHJ13" s="57"/>
      <c r="HHK13" s="57"/>
      <c r="HHL13" s="57"/>
      <c r="HHM13" s="57"/>
      <c r="HHN13" s="57"/>
      <c r="HHO13" s="57"/>
      <c r="HHP13" s="57"/>
      <c r="HHQ13" s="57"/>
      <c r="HHR13" s="57"/>
      <c r="HHS13" s="57"/>
      <c r="HHT13" s="57"/>
      <c r="HHU13" s="57"/>
      <c r="HHV13" s="57"/>
      <c r="HHW13" s="57"/>
      <c r="HHX13" s="57"/>
      <c r="HHY13" s="57"/>
      <c r="HHZ13" s="57"/>
      <c r="HIA13" s="57"/>
      <c r="HIB13" s="57"/>
      <c r="HIC13" s="57"/>
      <c r="HID13" s="57"/>
      <c r="HIE13" s="57"/>
      <c r="HIF13" s="57"/>
      <c r="HIG13" s="57"/>
      <c r="HIH13" s="57"/>
      <c r="HII13" s="57"/>
      <c r="HIJ13" s="57"/>
      <c r="HIK13" s="57"/>
      <c r="HIL13" s="57"/>
      <c r="HIM13" s="57"/>
      <c r="HIN13" s="57"/>
      <c r="HIO13" s="57"/>
      <c r="HIP13" s="57"/>
      <c r="HIQ13" s="57"/>
      <c r="HIR13" s="57"/>
      <c r="HIS13" s="57"/>
      <c r="HIT13" s="57"/>
      <c r="HIU13" s="57"/>
      <c r="HIV13" s="57"/>
      <c r="HIW13" s="57"/>
      <c r="HIX13" s="57"/>
      <c r="HIY13" s="57"/>
      <c r="HIZ13" s="57"/>
      <c r="HJA13" s="57"/>
      <c r="HJB13" s="57"/>
      <c r="HJC13" s="57"/>
      <c r="HJD13" s="57"/>
      <c r="HJE13" s="57"/>
      <c r="HJF13" s="57"/>
      <c r="HJG13" s="57"/>
      <c r="HJH13" s="57"/>
      <c r="HJI13" s="57"/>
      <c r="HJJ13" s="57"/>
      <c r="HJK13" s="57"/>
      <c r="HJL13" s="57"/>
      <c r="HJM13" s="57"/>
      <c r="HJN13" s="57"/>
      <c r="HJO13" s="57"/>
      <c r="HJP13" s="57"/>
      <c r="HJQ13" s="57"/>
      <c r="HJR13" s="57"/>
      <c r="HJS13" s="57"/>
      <c r="HJT13" s="57"/>
      <c r="HJU13" s="57"/>
      <c r="HJV13" s="57"/>
      <c r="HJW13" s="57"/>
      <c r="HJX13" s="57"/>
      <c r="HJY13" s="57"/>
      <c r="HJZ13" s="57"/>
      <c r="HKA13" s="57"/>
      <c r="HKB13" s="57"/>
      <c r="HKC13" s="57"/>
      <c r="HKD13" s="57"/>
      <c r="HKE13" s="57"/>
      <c r="HKF13" s="57"/>
      <c r="HKG13" s="57"/>
      <c r="HKH13" s="57"/>
      <c r="HKI13" s="57"/>
      <c r="HKJ13" s="57"/>
      <c r="HKK13" s="57"/>
      <c r="HKL13" s="57"/>
      <c r="HKM13" s="57"/>
      <c r="HKN13" s="57"/>
      <c r="HKO13" s="57"/>
      <c r="HKP13" s="57"/>
      <c r="HKQ13" s="57"/>
      <c r="HKR13" s="57"/>
      <c r="HKS13" s="57"/>
      <c r="HKT13" s="57"/>
      <c r="HKU13" s="57"/>
      <c r="HKV13" s="57"/>
      <c r="HKW13" s="57"/>
      <c r="HKX13" s="57"/>
      <c r="HKY13" s="57"/>
      <c r="HKZ13" s="57"/>
      <c r="HLA13" s="57"/>
      <c r="HLB13" s="57"/>
      <c r="HLC13" s="57"/>
      <c r="HLD13" s="57"/>
      <c r="HLE13" s="57"/>
      <c r="HLF13" s="57"/>
      <c r="HLG13" s="57"/>
      <c r="HLH13" s="57"/>
      <c r="HLI13" s="57"/>
      <c r="HLJ13" s="57"/>
      <c r="HLK13" s="57"/>
      <c r="HLL13" s="57"/>
      <c r="HLM13" s="57"/>
      <c r="HLN13" s="57"/>
      <c r="HLO13" s="57"/>
      <c r="HLP13" s="57"/>
      <c r="HLQ13" s="57"/>
      <c r="HLR13" s="57"/>
      <c r="HLS13" s="57"/>
      <c r="HLT13" s="57"/>
      <c r="HLU13" s="57"/>
      <c r="HLV13" s="57"/>
      <c r="HLW13" s="57"/>
      <c r="HLX13" s="57"/>
      <c r="HLY13" s="57"/>
      <c r="HLZ13" s="57"/>
      <c r="HMA13" s="57"/>
      <c r="HMB13" s="57"/>
      <c r="HMC13" s="57"/>
      <c r="HMD13" s="57"/>
      <c r="HME13" s="57"/>
      <c r="HMF13" s="57"/>
      <c r="HMG13" s="57"/>
      <c r="HMH13" s="57"/>
      <c r="HMI13" s="57"/>
      <c r="HMJ13" s="57"/>
      <c r="HMK13" s="57"/>
      <c r="HML13" s="57"/>
      <c r="HMM13" s="57"/>
      <c r="HMN13" s="57"/>
      <c r="HMO13" s="57"/>
      <c r="HMP13" s="57"/>
      <c r="HMQ13" s="57"/>
      <c r="HMR13" s="57"/>
      <c r="HMS13" s="57"/>
      <c r="HMT13" s="57"/>
      <c r="HMU13" s="57"/>
      <c r="HMV13" s="57"/>
      <c r="HMW13" s="57"/>
      <c r="HMX13" s="57"/>
      <c r="HMY13" s="57"/>
      <c r="HMZ13" s="57"/>
      <c r="HNA13" s="57"/>
      <c r="HNB13" s="57"/>
      <c r="HNC13" s="57"/>
      <c r="HND13" s="57"/>
      <c r="HNE13" s="57"/>
      <c r="HNF13" s="57"/>
      <c r="HNG13" s="57"/>
      <c r="HNH13" s="57"/>
      <c r="HNI13" s="57"/>
      <c r="HNJ13" s="57"/>
      <c r="HNK13" s="57"/>
      <c r="HNL13" s="57"/>
      <c r="HNM13" s="57"/>
      <c r="HNN13" s="57"/>
      <c r="HNO13" s="57"/>
      <c r="HNP13" s="57"/>
      <c r="HNQ13" s="57"/>
      <c r="HNR13" s="57"/>
      <c r="HNS13" s="57"/>
      <c r="HNT13" s="57"/>
      <c r="HNU13" s="57"/>
      <c r="HNV13" s="57"/>
      <c r="HNW13" s="57"/>
      <c r="HNX13" s="57"/>
      <c r="HNY13" s="57"/>
      <c r="HNZ13" s="57"/>
      <c r="HOA13" s="57"/>
      <c r="HOB13" s="57"/>
      <c r="HOC13" s="57"/>
      <c r="HOD13" s="57"/>
      <c r="HOE13" s="57"/>
      <c r="HOF13" s="57"/>
      <c r="HOG13" s="57"/>
      <c r="HOH13" s="57"/>
      <c r="HOI13" s="57"/>
      <c r="HOJ13" s="57"/>
      <c r="HOK13" s="57"/>
      <c r="HOL13" s="57"/>
      <c r="HOM13" s="57"/>
      <c r="HON13" s="57"/>
      <c r="HOO13" s="57"/>
      <c r="HOP13" s="57"/>
      <c r="HOQ13" s="57"/>
      <c r="HOR13" s="57"/>
      <c r="HOS13" s="57"/>
      <c r="HOT13" s="57"/>
      <c r="HOU13" s="57"/>
      <c r="HOV13" s="57"/>
      <c r="HOW13" s="57"/>
      <c r="HOX13" s="57"/>
      <c r="HOY13" s="57"/>
      <c r="HOZ13" s="57"/>
      <c r="HPA13" s="57"/>
      <c r="HPB13" s="57"/>
      <c r="HPC13" s="57"/>
      <c r="HPD13" s="57"/>
      <c r="HPE13" s="57"/>
      <c r="HPF13" s="57"/>
      <c r="HPG13" s="57"/>
      <c r="HPH13" s="57"/>
      <c r="HPI13" s="57"/>
      <c r="HPJ13" s="57"/>
      <c r="HPK13" s="57"/>
      <c r="HPL13" s="57"/>
      <c r="HPM13" s="57"/>
      <c r="HPN13" s="57"/>
      <c r="HPO13" s="57"/>
      <c r="HPP13" s="57"/>
      <c r="HPQ13" s="57"/>
      <c r="HPR13" s="57"/>
      <c r="HPS13" s="57"/>
      <c r="HPT13" s="57"/>
      <c r="HPU13" s="57"/>
      <c r="HPV13" s="57"/>
      <c r="HPW13" s="57"/>
      <c r="HPX13" s="57"/>
      <c r="HPY13" s="57"/>
      <c r="HPZ13" s="57"/>
      <c r="HQA13" s="57"/>
      <c r="HQB13" s="57"/>
      <c r="HQC13" s="57"/>
      <c r="HQD13" s="57"/>
      <c r="HQE13" s="57"/>
      <c r="HQF13" s="57"/>
      <c r="HQG13" s="57"/>
      <c r="HQH13" s="57"/>
      <c r="HQI13" s="57"/>
      <c r="HQJ13" s="57"/>
      <c r="HQK13" s="57"/>
      <c r="HQL13" s="57"/>
      <c r="HQM13" s="57"/>
      <c r="HQN13" s="57"/>
      <c r="HQO13" s="57"/>
      <c r="HQP13" s="57"/>
      <c r="HQQ13" s="57"/>
      <c r="HQR13" s="57"/>
      <c r="HQS13" s="57"/>
      <c r="HQT13" s="57"/>
      <c r="HQU13" s="57"/>
      <c r="HQV13" s="57"/>
      <c r="HQW13" s="57"/>
      <c r="HQX13" s="57"/>
      <c r="HQY13" s="57"/>
      <c r="HQZ13" s="57"/>
      <c r="HRA13" s="57"/>
      <c r="HRB13" s="57"/>
      <c r="HRC13" s="57"/>
      <c r="HRD13" s="57"/>
      <c r="HRE13" s="57"/>
      <c r="HRF13" s="57"/>
      <c r="HRG13" s="57"/>
      <c r="HRH13" s="57"/>
      <c r="HRI13" s="57"/>
      <c r="HRJ13" s="57"/>
      <c r="HRK13" s="57"/>
      <c r="HRL13" s="57"/>
      <c r="HRM13" s="57"/>
      <c r="HRN13" s="57"/>
      <c r="HRO13" s="57"/>
      <c r="HRP13" s="57"/>
      <c r="HRQ13" s="57"/>
      <c r="HRR13" s="57"/>
      <c r="HRS13" s="57"/>
      <c r="HRT13" s="57"/>
      <c r="HRU13" s="57"/>
      <c r="HRV13" s="57"/>
      <c r="HRW13" s="57"/>
      <c r="HRX13" s="57"/>
      <c r="HRY13" s="57"/>
      <c r="HRZ13" s="57"/>
      <c r="HSA13" s="57"/>
      <c r="HSB13" s="57"/>
      <c r="HSC13" s="57"/>
      <c r="HSD13" s="57"/>
      <c r="HSE13" s="57"/>
      <c r="HSF13" s="57"/>
      <c r="HSG13" s="57"/>
      <c r="HSH13" s="57"/>
      <c r="HSI13" s="57"/>
      <c r="HSJ13" s="57"/>
      <c r="HSK13" s="57"/>
      <c r="HSL13" s="57"/>
      <c r="HSM13" s="57"/>
      <c r="HSN13" s="57"/>
      <c r="HSO13" s="57"/>
      <c r="HSP13" s="57"/>
      <c r="HSQ13" s="57"/>
      <c r="HSR13" s="57"/>
      <c r="HSS13" s="57"/>
      <c r="HST13" s="57"/>
      <c r="HSU13" s="57"/>
      <c r="HSV13" s="57"/>
      <c r="HSW13" s="57"/>
      <c r="HSX13" s="57"/>
      <c r="HSY13" s="57"/>
      <c r="HSZ13" s="57"/>
      <c r="HTA13" s="57"/>
      <c r="HTB13" s="57"/>
      <c r="HTC13" s="57"/>
      <c r="HTD13" s="57"/>
      <c r="HTE13" s="57"/>
      <c r="HTF13" s="57"/>
      <c r="HTG13" s="57"/>
      <c r="HTH13" s="57"/>
      <c r="HTI13" s="57"/>
      <c r="HTJ13" s="57"/>
      <c r="HTK13" s="57"/>
      <c r="HTL13" s="57"/>
      <c r="HTM13" s="57"/>
      <c r="HTN13" s="57"/>
      <c r="HTO13" s="57"/>
      <c r="HTP13" s="57"/>
      <c r="HTQ13" s="57"/>
      <c r="HTR13" s="57"/>
      <c r="HTS13" s="57"/>
      <c r="HTT13" s="57"/>
      <c r="HTU13" s="57"/>
      <c r="HTV13" s="57"/>
      <c r="HTW13" s="57"/>
      <c r="HTX13" s="57"/>
      <c r="HTY13" s="57"/>
      <c r="HTZ13" s="57"/>
      <c r="HUA13" s="57"/>
      <c r="HUB13" s="57"/>
      <c r="HUC13" s="57"/>
      <c r="HUD13" s="57"/>
      <c r="HUE13" s="57"/>
      <c r="HUF13" s="57"/>
      <c r="HUG13" s="57"/>
      <c r="HUH13" s="57"/>
      <c r="HUI13" s="57"/>
      <c r="HUJ13" s="57"/>
      <c r="HUK13" s="57"/>
      <c r="HUL13" s="57"/>
      <c r="HUM13" s="57"/>
      <c r="HUN13" s="57"/>
      <c r="HUO13" s="57"/>
      <c r="HUP13" s="57"/>
      <c r="HUQ13" s="57"/>
      <c r="HUR13" s="57"/>
      <c r="HUS13" s="57"/>
      <c r="HUT13" s="57"/>
      <c r="HUU13" s="57"/>
      <c r="HUV13" s="57"/>
      <c r="HUW13" s="57"/>
      <c r="HUX13" s="57"/>
      <c r="HUY13" s="57"/>
      <c r="HUZ13" s="57"/>
      <c r="HVA13" s="57"/>
      <c r="HVB13" s="57"/>
      <c r="HVC13" s="57"/>
      <c r="HVD13" s="57"/>
      <c r="HVE13" s="57"/>
      <c r="HVF13" s="57"/>
      <c r="HVG13" s="57"/>
      <c r="HVH13" s="57"/>
      <c r="HVI13" s="57"/>
      <c r="HVJ13" s="57"/>
      <c r="HVK13" s="57"/>
      <c r="HVL13" s="57"/>
      <c r="HVM13" s="57"/>
      <c r="HVN13" s="57"/>
      <c r="HVO13" s="57"/>
      <c r="HVP13" s="57"/>
      <c r="HVQ13" s="57"/>
      <c r="HVR13" s="57"/>
      <c r="HVS13" s="57"/>
      <c r="HVT13" s="57"/>
      <c r="HVU13" s="57"/>
      <c r="HVV13" s="57"/>
      <c r="HVW13" s="57"/>
      <c r="HVX13" s="57"/>
      <c r="HVY13" s="57"/>
      <c r="HVZ13" s="57"/>
      <c r="HWA13" s="57"/>
      <c r="HWB13" s="57"/>
      <c r="HWC13" s="57"/>
      <c r="HWD13" s="57"/>
      <c r="HWE13" s="57"/>
      <c r="HWF13" s="57"/>
      <c r="HWG13" s="57"/>
      <c r="HWH13" s="57"/>
      <c r="HWI13" s="57"/>
      <c r="HWJ13" s="57"/>
      <c r="HWK13" s="57"/>
      <c r="HWL13" s="57"/>
      <c r="HWM13" s="57"/>
      <c r="HWN13" s="57"/>
      <c r="HWO13" s="57"/>
      <c r="HWP13" s="57"/>
      <c r="HWQ13" s="57"/>
      <c r="HWR13" s="57"/>
      <c r="HWS13" s="57"/>
      <c r="HWT13" s="57"/>
      <c r="HWU13" s="57"/>
      <c r="HWV13" s="57"/>
      <c r="HWW13" s="57"/>
      <c r="HWX13" s="57"/>
      <c r="HWY13" s="57"/>
      <c r="HWZ13" s="57"/>
      <c r="HXA13" s="57"/>
      <c r="HXB13" s="57"/>
      <c r="HXC13" s="57"/>
      <c r="HXD13" s="57"/>
      <c r="HXE13" s="57"/>
      <c r="HXF13" s="57"/>
      <c r="HXG13" s="57"/>
      <c r="HXH13" s="57"/>
      <c r="HXI13" s="57"/>
      <c r="HXJ13" s="57"/>
      <c r="HXK13" s="57"/>
      <c r="HXL13" s="57"/>
      <c r="HXM13" s="57"/>
      <c r="HXN13" s="57"/>
      <c r="HXO13" s="57"/>
      <c r="HXP13" s="57"/>
      <c r="HXQ13" s="57"/>
      <c r="HXR13" s="57"/>
      <c r="HXS13" s="57"/>
      <c r="HXT13" s="57"/>
      <c r="HXU13" s="57"/>
      <c r="HXV13" s="57"/>
      <c r="HXW13" s="57"/>
      <c r="HXX13" s="57"/>
      <c r="HXY13" s="57"/>
      <c r="HXZ13" s="57"/>
      <c r="HYA13" s="57"/>
      <c r="HYB13" s="57"/>
      <c r="HYC13" s="57"/>
      <c r="HYD13" s="57"/>
      <c r="HYE13" s="57"/>
      <c r="HYF13" s="57"/>
      <c r="HYG13" s="57"/>
      <c r="HYH13" s="57"/>
      <c r="HYI13" s="57"/>
      <c r="HYJ13" s="57"/>
      <c r="HYK13" s="57"/>
      <c r="HYL13" s="57"/>
      <c r="HYM13" s="57"/>
      <c r="HYN13" s="57"/>
      <c r="HYO13" s="57"/>
      <c r="HYP13" s="57"/>
      <c r="HYQ13" s="57"/>
      <c r="HYR13" s="57"/>
      <c r="HYS13" s="57"/>
      <c r="HYT13" s="57"/>
      <c r="HYU13" s="57"/>
      <c r="HYV13" s="57"/>
      <c r="HYW13" s="57"/>
      <c r="HYX13" s="57"/>
      <c r="HYY13" s="57"/>
      <c r="HYZ13" s="57"/>
      <c r="HZA13" s="57"/>
      <c r="HZB13" s="57"/>
      <c r="HZC13" s="57"/>
      <c r="HZD13" s="57"/>
      <c r="HZE13" s="57"/>
      <c r="HZF13" s="57"/>
      <c r="HZG13" s="57"/>
      <c r="HZH13" s="57"/>
      <c r="HZI13" s="57"/>
      <c r="HZJ13" s="57"/>
      <c r="HZK13" s="57"/>
      <c r="HZL13" s="57"/>
      <c r="HZM13" s="57"/>
      <c r="HZN13" s="57"/>
      <c r="HZO13" s="57"/>
      <c r="HZP13" s="57"/>
      <c r="HZQ13" s="57"/>
      <c r="HZR13" s="57"/>
      <c r="HZS13" s="57"/>
      <c r="HZT13" s="57"/>
      <c r="HZU13" s="57"/>
      <c r="HZV13" s="57"/>
      <c r="HZW13" s="57"/>
      <c r="HZX13" s="57"/>
      <c r="HZY13" s="57"/>
      <c r="HZZ13" s="57"/>
      <c r="IAA13" s="57"/>
      <c r="IAB13" s="57"/>
      <c r="IAC13" s="57"/>
      <c r="IAD13" s="57"/>
      <c r="IAE13" s="57"/>
      <c r="IAF13" s="57"/>
      <c r="IAG13" s="57"/>
      <c r="IAH13" s="57"/>
      <c r="IAI13" s="57"/>
      <c r="IAJ13" s="57"/>
      <c r="IAK13" s="57"/>
      <c r="IAL13" s="57"/>
      <c r="IAM13" s="57"/>
      <c r="IAN13" s="57"/>
      <c r="IAO13" s="57"/>
      <c r="IAP13" s="57"/>
      <c r="IAQ13" s="57"/>
      <c r="IAR13" s="57"/>
      <c r="IAS13" s="57"/>
      <c r="IAT13" s="57"/>
      <c r="IAU13" s="57"/>
      <c r="IAV13" s="57"/>
      <c r="IAW13" s="57"/>
      <c r="IAX13" s="57"/>
      <c r="IAY13" s="57"/>
      <c r="IAZ13" s="57"/>
      <c r="IBA13" s="57"/>
      <c r="IBB13" s="57"/>
      <c r="IBC13" s="57"/>
      <c r="IBD13" s="57"/>
      <c r="IBE13" s="57"/>
      <c r="IBF13" s="57"/>
      <c r="IBG13" s="57"/>
      <c r="IBH13" s="57"/>
      <c r="IBI13" s="57"/>
      <c r="IBJ13" s="57"/>
      <c r="IBK13" s="57"/>
      <c r="IBL13" s="57"/>
      <c r="IBM13" s="57"/>
      <c r="IBN13" s="57"/>
      <c r="IBO13" s="57"/>
      <c r="IBP13" s="57"/>
      <c r="IBQ13" s="57"/>
      <c r="IBR13" s="57"/>
      <c r="IBS13" s="57"/>
      <c r="IBT13" s="57"/>
      <c r="IBU13" s="57"/>
      <c r="IBV13" s="57"/>
      <c r="IBW13" s="57"/>
      <c r="IBX13" s="57"/>
      <c r="IBY13" s="57"/>
      <c r="IBZ13" s="57"/>
      <c r="ICA13" s="57"/>
      <c r="ICB13" s="57"/>
      <c r="ICC13" s="57"/>
      <c r="ICD13" s="57"/>
      <c r="ICE13" s="57"/>
      <c r="ICF13" s="57"/>
      <c r="ICG13" s="57"/>
      <c r="ICH13" s="57"/>
      <c r="ICI13" s="57"/>
      <c r="ICJ13" s="57"/>
      <c r="ICK13" s="57"/>
      <c r="ICL13" s="57"/>
      <c r="ICM13" s="57"/>
      <c r="ICN13" s="57"/>
      <c r="ICO13" s="57"/>
      <c r="ICP13" s="57"/>
      <c r="ICQ13" s="57"/>
      <c r="ICR13" s="57"/>
      <c r="ICS13" s="57"/>
      <c r="ICT13" s="57"/>
      <c r="ICU13" s="57"/>
      <c r="ICV13" s="57"/>
      <c r="ICW13" s="57"/>
      <c r="ICX13" s="57"/>
      <c r="ICY13" s="57"/>
      <c r="ICZ13" s="57"/>
      <c r="IDA13" s="57"/>
      <c r="IDB13" s="57"/>
      <c r="IDC13" s="57"/>
      <c r="IDD13" s="57"/>
      <c r="IDE13" s="57"/>
      <c r="IDF13" s="57"/>
      <c r="IDG13" s="57"/>
      <c r="IDH13" s="57"/>
      <c r="IDI13" s="57"/>
      <c r="IDJ13" s="57"/>
      <c r="IDK13" s="57"/>
      <c r="IDL13" s="57"/>
      <c r="IDM13" s="57"/>
      <c r="IDN13" s="57"/>
      <c r="IDO13" s="57"/>
      <c r="IDP13" s="57"/>
      <c r="IDQ13" s="57"/>
      <c r="IDR13" s="57"/>
      <c r="IDS13" s="57"/>
      <c r="IDT13" s="57"/>
      <c r="IDU13" s="57"/>
      <c r="IDV13" s="57"/>
      <c r="IDW13" s="57"/>
      <c r="IDX13" s="57"/>
      <c r="IDY13" s="57"/>
      <c r="IDZ13" s="57"/>
      <c r="IEA13" s="57"/>
      <c r="IEB13" s="57"/>
      <c r="IEC13" s="57"/>
      <c r="IED13" s="57"/>
      <c r="IEE13" s="57"/>
      <c r="IEF13" s="57"/>
      <c r="IEG13" s="57"/>
      <c r="IEH13" s="57"/>
      <c r="IEI13" s="57"/>
      <c r="IEJ13" s="57"/>
      <c r="IEK13" s="57"/>
      <c r="IEL13" s="57"/>
      <c r="IEM13" s="57"/>
      <c r="IEN13" s="57"/>
      <c r="IEO13" s="57"/>
      <c r="IEP13" s="57"/>
      <c r="IEQ13" s="57"/>
      <c r="IER13" s="57"/>
      <c r="IES13" s="57"/>
      <c r="IET13" s="57"/>
      <c r="IEU13" s="57"/>
      <c r="IEV13" s="57"/>
      <c r="IEW13" s="57"/>
      <c r="IEX13" s="57"/>
      <c r="IEY13" s="57"/>
      <c r="IEZ13" s="57"/>
      <c r="IFA13" s="57"/>
      <c r="IFB13" s="57"/>
      <c r="IFC13" s="57"/>
      <c r="IFD13" s="57"/>
      <c r="IFE13" s="57"/>
      <c r="IFF13" s="57"/>
      <c r="IFG13" s="57"/>
      <c r="IFH13" s="57"/>
      <c r="IFI13" s="57"/>
      <c r="IFJ13" s="57"/>
      <c r="IFK13" s="57"/>
      <c r="IFL13" s="57"/>
      <c r="IFM13" s="57"/>
      <c r="IFN13" s="57"/>
      <c r="IFO13" s="57"/>
      <c r="IFP13" s="57"/>
      <c r="IFQ13" s="57"/>
      <c r="IFR13" s="57"/>
      <c r="IFS13" s="57"/>
      <c r="IFT13" s="57"/>
      <c r="IFU13" s="57"/>
      <c r="IFV13" s="57"/>
      <c r="IFW13" s="57"/>
      <c r="IFX13" s="57"/>
      <c r="IFY13" s="57"/>
      <c r="IFZ13" s="57"/>
      <c r="IGA13" s="57"/>
      <c r="IGB13" s="57"/>
      <c r="IGC13" s="57"/>
      <c r="IGD13" s="57"/>
      <c r="IGE13" s="57"/>
      <c r="IGF13" s="57"/>
      <c r="IGG13" s="57"/>
      <c r="IGH13" s="57"/>
      <c r="IGI13" s="57"/>
      <c r="IGJ13" s="57"/>
      <c r="IGK13" s="57"/>
      <c r="IGL13" s="57"/>
      <c r="IGM13" s="57"/>
      <c r="IGN13" s="57"/>
      <c r="IGO13" s="57"/>
      <c r="IGP13" s="57"/>
      <c r="IGQ13" s="57"/>
      <c r="IGR13" s="57"/>
      <c r="IGS13" s="57"/>
      <c r="IGT13" s="57"/>
      <c r="IGU13" s="57"/>
      <c r="IGV13" s="57"/>
      <c r="IGW13" s="57"/>
      <c r="IGX13" s="57"/>
      <c r="IGY13" s="57"/>
      <c r="IGZ13" s="57"/>
      <c r="IHA13" s="57"/>
      <c r="IHB13" s="57"/>
      <c r="IHC13" s="57"/>
      <c r="IHD13" s="57"/>
      <c r="IHE13" s="57"/>
      <c r="IHF13" s="57"/>
      <c r="IHG13" s="57"/>
      <c r="IHH13" s="57"/>
      <c r="IHI13" s="57"/>
      <c r="IHJ13" s="57"/>
      <c r="IHK13" s="57"/>
      <c r="IHL13" s="57"/>
      <c r="IHM13" s="57"/>
      <c r="IHN13" s="57"/>
      <c r="IHO13" s="57"/>
      <c r="IHP13" s="57"/>
      <c r="IHQ13" s="57"/>
      <c r="IHR13" s="57"/>
      <c r="IHS13" s="57"/>
      <c r="IHT13" s="57"/>
      <c r="IHU13" s="57"/>
      <c r="IHV13" s="57"/>
      <c r="IHW13" s="57"/>
      <c r="IHX13" s="57"/>
      <c r="IHY13" s="57"/>
      <c r="IHZ13" s="57"/>
      <c r="IIA13" s="57"/>
      <c r="IIB13" s="57"/>
      <c r="IIC13" s="57"/>
      <c r="IID13" s="57"/>
      <c r="IIE13" s="57"/>
      <c r="IIF13" s="57"/>
      <c r="IIG13" s="57"/>
      <c r="IIH13" s="57"/>
      <c r="III13" s="57"/>
      <c r="IIJ13" s="57"/>
      <c r="IIK13" s="57"/>
      <c r="IIL13" s="57"/>
      <c r="IIM13" s="57"/>
      <c r="IIN13" s="57"/>
      <c r="IIO13" s="57"/>
      <c r="IIP13" s="57"/>
      <c r="IIQ13" s="57"/>
      <c r="IIR13" s="57"/>
      <c r="IIS13" s="57"/>
      <c r="IIT13" s="57"/>
      <c r="IIU13" s="57"/>
      <c r="IIV13" s="57"/>
      <c r="IIW13" s="57"/>
      <c r="IIX13" s="57"/>
      <c r="IIY13" s="57"/>
      <c r="IIZ13" s="57"/>
      <c r="IJA13" s="57"/>
      <c r="IJB13" s="57"/>
      <c r="IJC13" s="57"/>
      <c r="IJD13" s="57"/>
      <c r="IJE13" s="57"/>
      <c r="IJF13" s="57"/>
      <c r="IJG13" s="57"/>
      <c r="IJH13" s="57"/>
      <c r="IJI13" s="57"/>
      <c r="IJJ13" s="57"/>
      <c r="IJK13" s="57"/>
      <c r="IJL13" s="57"/>
      <c r="IJM13" s="57"/>
      <c r="IJN13" s="57"/>
      <c r="IJO13" s="57"/>
      <c r="IJP13" s="57"/>
      <c r="IJQ13" s="57"/>
      <c r="IJR13" s="57"/>
      <c r="IJS13" s="57"/>
      <c r="IJT13" s="57"/>
      <c r="IJU13" s="57"/>
      <c r="IJV13" s="57"/>
      <c r="IJW13" s="57"/>
      <c r="IJX13" s="57"/>
      <c r="IJY13" s="57"/>
      <c r="IJZ13" s="57"/>
      <c r="IKA13" s="57"/>
      <c r="IKB13" s="57"/>
      <c r="IKC13" s="57"/>
      <c r="IKD13" s="57"/>
      <c r="IKE13" s="57"/>
      <c r="IKF13" s="57"/>
      <c r="IKG13" s="57"/>
      <c r="IKH13" s="57"/>
      <c r="IKI13" s="57"/>
      <c r="IKJ13" s="57"/>
      <c r="IKK13" s="57"/>
      <c r="IKL13" s="57"/>
      <c r="IKM13" s="57"/>
      <c r="IKN13" s="57"/>
      <c r="IKO13" s="57"/>
      <c r="IKP13" s="57"/>
      <c r="IKQ13" s="57"/>
      <c r="IKR13" s="57"/>
      <c r="IKS13" s="57"/>
      <c r="IKT13" s="57"/>
      <c r="IKU13" s="57"/>
      <c r="IKV13" s="57"/>
      <c r="IKW13" s="57"/>
      <c r="IKX13" s="57"/>
      <c r="IKY13" s="57"/>
      <c r="IKZ13" s="57"/>
      <c r="ILA13" s="57"/>
      <c r="ILB13" s="57"/>
      <c r="ILC13" s="57"/>
      <c r="ILD13" s="57"/>
      <c r="ILE13" s="57"/>
      <c r="ILF13" s="57"/>
      <c r="ILG13" s="57"/>
      <c r="ILH13" s="57"/>
      <c r="ILI13" s="57"/>
      <c r="ILJ13" s="57"/>
      <c r="ILK13" s="57"/>
      <c r="ILL13" s="57"/>
      <c r="ILM13" s="57"/>
      <c r="ILN13" s="57"/>
      <c r="ILO13" s="57"/>
      <c r="ILP13" s="57"/>
      <c r="ILQ13" s="57"/>
      <c r="ILR13" s="57"/>
      <c r="ILS13" s="57"/>
      <c r="ILT13" s="57"/>
      <c r="ILU13" s="57"/>
      <c r="ILV13" s="57"/>
      <c r="ILW13" s="57"/>
      <c r="ILX13" s="57"/>
      <c r="ILY13" s="57"/>
      <c r="ILZ13" s="57"/>
      <c r="IMA13" s="57"/>
      <c r="IMB13" s="57"/>
      <c r="IMC13" s="57"/>
      <c r="IMD13" s="57"/>
      <c r="IME13" s="57"/>
      <c r="IMF13" s="57"/>
      <c r="IMG13" s="57"/>
      <c r="IMH13" s="57"/>
      <c r="IMI13" s="57"/>
      <c r="IMJ13" s="57"/>
      <c r="IMK13" s="57"/>
      <c r="IML13" s="57"/>
      <c r="IMM13" s="57"/>
      <c r="IMN13" s="57"/>
      <c r="IMO13" s="57"/>
      <c r="IMP13" s="57"/>
      <c r="IMQ13" s="57"/>
      <c r="IMR13" s="57"/>
      <c r="IMS13" s="57"/>
      <c r="IMT13" s="57"/>
      <c r="IMU13" s="57"/>
      <c r="IMV13" s="57"/>
      <c r="IMW13" s="57"/>
      <c r="IMX13" s="57"/>
      <c r="IMY13" s="57"/>
      <c r="IMZ13" s="57"/>
      <c r="INA13" s="57"/>
      <c r="INB13" s="57"/>
      <c r="INC13" s="57"/>
      <c r="IND13" s="57"/>
      <c r="INE13" s="57"/>
      <c r="INF13" s="57"/>
      <c r="ING13" s="57"/>
      <c r="INH13" s="57"/>
      <c r="INI13" s="57"/>
      <c r="INJ13" s="57"/>
      <c r="INK13" s="57"/>
      <c r="INL13" s="57"/>
      <c r="INM13" s="57"/>
      <c r="INN13" s="57"/>
      <c r="INO13" s="57"/>
      <c r="INP13" s="57"/>
      <c r="INQ13" s="57"/>
      <c r="INR13" s="57"/>
      <c r="INS13" s="57"/>
      <c r="INT13" s="57"/>
      <c r="INU13" s="57"/>
      <c r="INV13" s="57"/>
      <c r="INW13" s="57"/>
      <c r="INX13" s="57"/>
      <c r="INY13" s="57"/>
      <c r="INZ13" s="57"/>
      <c r="IOA13" s="57"/>
      <c r="IOB13" s="57"/>
      <c r="IOC13" s="57"/>
      <c r="IOD13" s="57"/>
      <c r="IOE13" s="57"/>
      <c r="IOF13" s="57"/>
      <c r="IOG13" s="57"/>
      <c r="IOH13" s="57"/>
      <c r="IOI13" s="57"/>
      <c r="IOJ13" s="57"/>
      <c r="IOK13" s="57"/>
      <c r="IOL13" s="57"/>
      <c r="IOM13" s="57"/>
      <c r="ION13" s="57"/>
      <c r="IOO13" s="57"/>
      <c r="IOP13" s="57"/>
      <c r="IOQ13" s="57"/>
      <c r="IOR13" s="57"/>
      <c r="IOS13" s="57"/>
      <c r="IOT13" s="57"/>
      <c r="IOU13" s="57"/>
      <c r="IOV13" s="57"/>
      <c r="IOW13" s="57"/>
      <c r="IOX13" s="57"/>
      <c r="IOY13" s="57"/>
      <c r="IOZ13" s="57"/>
      <c r="IPA13" s="57"/>
      <c r="IPB13" s="57"/>
      <c r="IPC13" s="57"/>
      <c r="IPD13" s="57"/>
      <c r="IPE13" s="57"/>
      <c r="IPF13" s="57"/>
      <c r="IPG13" s="57"/>
      <c r="IPH13" s="57"/>
      <c r="IPI13" s="57"/>
      <c r="IPJ13" s="57"/>
      <c r="IPK13" s="57"/>
      <c r="IPL13" s="57"/>
      <c r="IPM13" s="57"/>
      <c r="IPN13" s="57"/>
      <c r="IPO13" s="57"/>
      <c r="IPP13" s="57"/>
      <c r="IPQ13" s="57"/>
      <c r="IPR13" s="57"/>
      <c r="IPS13" s="57"/>
      <c r="IPT13" s="57"/>
      <c r="IPU13" s="57"/>
      <c r="IPV13" s="57"/>
      <c r="IPW13" s="57"/>
      <c r="IPX13" s="57"/>
      <c r="IPY13" s="57"/>
      <c r="IPZ13" s="57"/>
      <c r="IQA13" s="57"/>
      <c r="IQB13" s="57"/>
      <c r="IQC13" s="57"/>
      <c r="IQD13" s="57"/>
      <c r="IQE13" s="57"/>
      <c r="IQF13" s="57"/>
      <c r="IQG13" s="57"/>
      <c r="IQH13" s="57"/>
      <c r="IQI13" s="57"/>
      <c r="IQJ13" s="57"/>
      <c r="IQK13" s="57"/>
      <c r="IQL13" s="57"/>
      <c r="IQM13" s="57"/>
      <c r="IQN13" s="57"/>
      <c r="IQO13" s="57"/>
      <c r="IQP13" s="57"/>
      <c r="IQQ13" s="57"/>
      <c r="IQR13" s="57"/>
      <c r="IQS13" s="57"/>
      <c r="IQT13" s="57"/>
      <c r="IQU13" s="57"/>
      <c r="IQV13" s="57"/>
      <c r="IQW13" s="57"/>
      <c r="IQX13" s="57"/>
      <c r="IQY13" s="57"/>
      <c r="IQZ13" s="57"/>
      <c r="IRA13" s="57"/>
      <c r="IRB13" s="57"/>
      <c r="IRC13" s="57"/>
      <c r="IRD13" s="57"/>
      <c r="IRE13" s="57"/>
      <c r="IRF13" s="57"/>
      <c r="IRG13" s="57"/>
      <c r="IRH13" s="57"/>
      <c r="IRI13" s="57"/>
      <c r="IRJ13" s="57"/>
      <c r="IRK13" s="57"/>
      <c r="IRL13" s="57"/>
      <c r="IRM13" s="57"/>
      <c r="IRN13" s="57"/>
      <c r="IRO13" s="57"/>
      <c r="IRP13" s="57"/>
      <c r="IRQ13" s="57"/>
      <c r="IRR13" s="57"/>
      <c r="IRS13" s="57"/>
      <c r="IRT13" s="57"/>
      <c r="IRU13" s="57"/>
      <c r="IRV13" s="57"/>
      <c r="IRW13" s="57"/>
      <c r="IRX13" s="57"/>
      <c r="IRY13" s="57"/>
      <c r="IRZ13" s="57"/>
      <c r="ISA13" s="57"/>
      <c r="ISB13" s="57"/>
      <c r="ISC13" s="57"/>
      <c r="ISD13" s="57"/>
      <c r="ISE13" s="57"/>
      <c r="ISF13" s="57"/>
      <c r="ISG13" s="57"/>
      <c r="ISH13" s="57"/>
      <c r="ISI13" s="57"/>
      <c r="ISJ13" s="57"/>
      <c r="ISK13" s="57"/>
      <c r="ISL13" s="57"/>
      <c r="ISM13" s="57"/>
      <c r="ISN13" s="57"/>
      <c r="ISO13" s="57"/>
      <c r="ISP13" s="57"/>
      <c r="ISQ13" s="57"/>
      <c r="ISR13" s="57"/>
      <c r="ISS13" s="57"/>
      <c r="IST13" s="57"/>
      <c r="ISU13" s="57"/>
      <c r="ISV13" s="57"/>
      <c r="ISW13" s="57"/>
      <c r="ISX13" s="57"/>
      <c r="ISY13" s="57"/>
      <c r="ISZ13" s="57"/>
      <c r="ITA13" s="57"/>
      <c r="ITB13" s="57"/>
      <c r="ITC13" s="57"/>
      <c r="ITD13" s="57"/>
      <c r="ITE13" s="57"/>
      <c r="ITF13" s="57"/>
      <c r="ITG13" s="57"/>
      <c r="ITH13" s="57"/>
      <c r="ITI13" s="57"/>
      <c r="ITJ13" s="57"/>
      <c r="ITK13" s="57"/>
      <c r="ITL13" s="57"/>
      <c r="ITM13" s="57"/>
      <c r="ITN13" s="57"/>
      <c r="ITO13" s="57"/>
      <c r="ITP13" s="57"/>
      <c r="ITQ13" s="57"/>
      <c r="ITR13" s="57"/>
      <c r="ITS13" s="57"/>
      <c r="ITT13" s="57"/>
      <c r="ITU13" s="57"/>
      <c r="ITV13" s="57"/>
      <c r="ITW13" s="57"/>
      <c r="ITX13" s="57"/>
      <c r="ITY13" s="57"/>
      <c r="ITZ13" s="57"/>
      <c r="IUA13" s="57"/>
      <c r="IUB13" s="57"/>
      <c r="IUC13" s="57"/>
      <c r="IUD13" s="57"/>
      <c r="IUE13" s="57"/>
      <c r="IUF13" s="57"/>
      <c r="IUG13" s="57"/>
      <c r="IUH13" s="57"/>
      <c r="IUI13" s="57"/>
      <c r="IUJ13" s="57"/>
      <c r="IUK13" s="57"/>
      <c r="IUL13" s="57"/>
      <c r="IUM13" s="57"/>
      <c r="IUN13" s="57"/>
      <c r="IUO13" s="57"/>
      <c r="IUP13" s="57"/>
      <c r="IUQ13" s="57"/>
      <c r="IUR13" s="57"/>
      <c r="IUS13" s="57"/>
      <c r="IUT13" s="57"/>
      <c r="IUU13" s="57"/>
      <c r="IUV13" s="57"/>
      <c r="IUW13" s="57"/>
      <c r="IUX13" s="57"/>
      <c r="IUY13" s="57"/>
      <c r="IUZ13" s="57"/>
      <c r="IVA13" s="57"/>
      <c r="IVB13" s="57"/>
      <c r="IVC13" s="57"/>
      <c r="IVD13" s="57"/>
      <c r="IVE13" s="57"/>
      <c r="IVF13" s="57"/>
      <c r="IVG13" s="57"/>
      <c r="IVH13" s="57"/>
      <c r="IVI13" s="57"/>
      <c r="IVJ13" s="57"/>
      <c r="IVK13" s="57"/>
      <c r="IVL13" s="57"/>
      <c r="IVM13" s="57"/>
      <c r="IVN13" s="57"/>
      <c r="IVO13" s="57"/>
      <c r="IVP13" s="57"/>
      <c r="IVQ13" s="57"/>
      <c r="IVR13" s="57"/>
      <c r="IVS13" s="57"/>
      <c r="IVT13" s="57"/>
      <c r="IVU13" s="57"/>
      <c r="IVV13" s="57"/>
      <c r="IVW13" s="57"/>
      <c r="IVX13" s="57"/>
      <c r="IVY13" s="57"/>
      <c r="IVZ13" s="57"/>
      <c r="IWA13" s="57"/>
      <c r="IWB13" s="57"/>
      <c r="IWC13" s="57"/>
      <c r="IWD13" s="57"/>
      <c r="IWE13" s="57"/>
      <c r="IWF13" s="57"/>
      <c r="IWG13" s="57"/>
      <c r="IWH13" s="57"/>
      <c r="IWI13" s="57"/>
      <c r="IWJ13" s="57"/>
      <c r="IWK13" s="57"/>
      <c r="IWL13" s="57"/>
      <c r="IWM13" s="57"/>
      <c r="IWN13" s="57"/>
      <c r="IWO13" s="57"/>
      <c r="IWP13" s="57"/>
      <c r="IWQ13" s="57"/>
      <c r="IWR13" s="57"/>
      <c r="IWS13" s="57"/>
      <c r="IWT13" s="57"/>
      <c r="IWU13" s="57"/>
      <c r="IWV13" s="57"/>
      <c r="IWW13" s="57"/>
      <c r="IWX13" s="57"/>
      <c r="IWY13" s="57"/>
      <c r="IWZ13" s="57"/>
      <c r="IXA13" s="57"/>
      <c r="IXB13" s="57"/>
      <c r="IXC13" s="57"/>
      <c r="IXD13" s="57"/>
      <c r="IXE13" s="57"/>
      <c r="IXF13" s="57"/>
      <c r="IXG13" s="57"/>
      <c r="IXH13" s="57"/>
      <c r="IXI13" s="57"/>
      <c r="IXJ13" s="57"/>
      <c r="IXK13" s="57"/>
      <c r="IXL13" s="57"/>
      <c r="IXM13" s="57"/>
      <c r="IXN13" s="57"/>
      <c r="IXO13" s="57"/>
      <c r="IXP13" s="57"/>
      <c r="IXQ13" s="57"/>
      <c r="IXR13" s="57"/>
      <c r="IXS13" s="57"/>
      <c r="IXT13" s="57"/>
      <c r="IXU13" s="57"/>
      <c r="IXV13" s="57"/>
      <c r="IXW13" s="57"/>
      <c r="IXX13" s="57"/>
      <c r="IXY13" s="57"/>
      <c r="IXZ13" s="57"/>
      <c r="IYA13" s="57"/>
      <c r="IYB13" s="57"/>
      <c r="IYC13" s="57"/>
      <c r="IYD13" s="57"/>
      <c r="IYE13" s="57"/>
      <c r="IYF13" s="57"/>
      <c r="IYG13" s="57"/>
      <c r="IYH13" s="57"/>
      <c r="IYI13" s="57"/>
      <c r="IYJ13" s="57"/>
      <c r="IYK13" s="57"/>
      <c r="IYL13" s="57"/>
      <c r="IYM13" s="57"/>
      <c r="IYN13" s="57"/>
      <c r="IYO13" s="57"/>
      <c r="IYP13" s="57"/>
      <c r="IYQ13" s="57"/>
      <c r="IYR13" s="57"/>
      <c r="IYS13" s="57"/>
      <c r="IYT13" s="57"/>
      <c r="IYU13" s="57"/>
      <c r="IYV13" s="57"/>
      <c r="IYW13" s="57"/>
      <c r="IYX13" s="57"/>
      <c r="IYY13" s="57"/>
      <c r="IYZ13" s="57"/>
      <c r="IZA13" s="57"/>
      <c r="IZB13" s="57"/>
      <c r="IZC13" s="57"/>
      <c r="IZD13" s="57"/>
      <c r="IZE13" s="57"/>
      <c r="IZF13" s="57"/>
      <c r="IZG13" s="57"/>
      <c r="IZH13" s="57"/>
      <c r="IZI13" s="57"/>
      <c r="IZJ13" s="57"/>
      <c r="IZK13" s="57"/>
      <c r="IZL13" s="57"/>
      <c r="IZM13" s="57"/>
      <c r="IZN13" s="57"/>
      <c r="IZO13" s="57"/>
      <c r="IZP13" s="57"/>
      <c r="IZQ13" s="57"/>
      <c r="IZR13" s="57"/>
      <c r="IZS13" s="57"/>
      <c r="IZT13" s="57"/>
      <c r="IZU13" s="57"/>
      <c r="IZV13" s="57"/>
      <c r="IZW13" s="57"/>
      <c r="IZX13" s="57"/>
      <c r="IZY13" s="57"/>
      <c r="IZZ13" s="57"/>
      <c r="JAA13" s="57"/>
      <c r="JAB13" s="57"/>
      <c r="JAC13" s="57"/>
      <c r="JAD13" s="57"/>
      <c r="JAE13" s="57"/>
      <c r="JAF13" s="57"/>
      <c r="JAG13" s="57"/>
      <c r="JAH13" s="57"/>
      <c r="JAI13" s="57"/>
      <c r="JAJ13" s="57"/>
      <c r="JAK13" s="57"/>
      <c r="JAL13" s="57"/>
      <c r="JAM13" s="57"/>
      <c r="JAN13" s="57"/>
      <c r="JAO13" s="57"/>
      <c r="JAP13" s="57"/>
      <c r="JAQ13" s="57"/>
      <c r="JAR13" s="57"/>
      <c r="JAS13" s="57"/>
      <c r="JAT13" s="57"/>
      <c r="JAU13" s="57"/>
      <c r="JAV13" s="57"/>
      <c r="JAW13" s="57"/>
      <c r="JAX13" s="57"/>
      <c r="JAY13" s="57"/>
      <c r="JAZ13" s="57"/>
      <c r="JBA13" s="57"/>
      <c r="JBB13" s="57"/>
      <c r="JBC13" s="57"/>
      <c r="JBD13" s="57"/>
      <c r="JBE13" s="57"/>
      <c r="JBF13" s="57"/>
      <c r="JBG13" s="57"/>
      <c r="JBH13" s="57"/>
      <c r="JBI13" s="57"/>
      <c r="JBJ13" s="57"/>
      <c r="JBK13" s="57"/>
      <c r="JBL13" s="57"/>
      <c r="JBM13" s="57"/>
      <c r="JBN13" s="57"/>
      <c r="JBO13" s="57"/>
      <c r="JBP13" s="57"/>
      <c r="JBQ13" s="57"/>
      <c r="JBR13" s="57"/>
      <c r="JBS13" s="57"/>
      <c r="JBT13" s="57"/>
      <c r="JBU13" s="57"/>
      <c r="JBV13" s="57"/>
      <c r="JBW13" s="57"/>
      <c r="JBX13" s="57"/>
      <c r="JBY13" s="57"/>
      <c r="JBZ13" s="57"/>
      <c r="JCA13" s="57"/>
      <c r="JCB13" s="57"/>
      <c r="JCC13" s="57"/>
      <c r="JCD13" s="57"/>
      <c r="JCE13" s="57"/>
      <c r="JCF13" s="57"/>
      <c r="JCG13" s="57"/>
      <c r="JCH13" s="57"/>
      <c r="JCI13" s="57"/>
      <c r="JCJ13" s="57"/>
      <c r="JCK13" s="57"/>
      <c r="JCL13" s="57"/>
      <c r="JCM13" s="57"/>
      <c r="JCN13" s="57"/>
      <c r="JCO13" s="57"/>
      <c r="JCP13" s="57"/>
      <c r="JCQ13" s="57"/>
      <c r="JCR13" s="57"/>
      <c r="JCS13" s="57"/>
      <c r="JCT13" s="57"/>
      <c r="JCU13" s="57"/>
      <c r="JCV13" s="57"/>
      <c r="JCW13" s="57"/>
      <c r="JCX13" s="57"/>
      <c r="JCY13" s="57"/>
      <c r="JCZ13" s="57"/>
      <c r="JDA13" s="57"/>
      <c r="JDB13" s="57"/>
      <c r="JDC13" s="57"/>
      <c r="JDD13" s="57"/>
      <c r="JDE13" s="57"/>
      <c r="JDF13" s="57"/>
      <c r="JDG13" s="57"/>
      <c r="JDH13" s="57"/>
      <c r="JDI13" s="57"/>
      <c r="JDJ13" s="57"/>
      <c r="JDK13" s="57"/>
      <c r="JDL13" s="57"/>
      <c r="JDM13" s="57"/>
      <c r="JDN13" s="57"/>
      <c r="JDO13" s="57"/>
      <c r="JDP13" s="57"/>
      <c r="JDQ13" s="57"/>
      <c r="JDR13" s="57"/>
      <c r="JDS13" s="57"/>
      <c r="JDT13" s="57"/>
      <c r="JDU13" s="57"/>
      <c r="JDV13" s="57"/>
      <c r="JDW13" s="57"/>
      <c r="JDX13" s="57"/>
      <c r="JDY13" s="57"/>
      <c r="JDZ13" s="57"/>
      <c r="JEA13" s="57"/>
      <c r="JEB13" s="57"/>
      <c r="JEC13" s="57"/>
      <c r="JED13" s="57"/>
      <c r="JEE13" s="57"/>
      <c r="JEF13" s="57"/>
      <c r="JEG13" s="57"/>
      <c r="JEH13" s="57"/>
      <c r="JEI13" s="57"/>
      <c r="JEJ13" s="57"/>
      <c r="JEK13" s="57"/>
      <c r="JEL13" s="57"/>
      <c r="JEM13" s="57"/>
      <c r="JEN13" s="57"/>
      <c r="JEO13" s="57"/>
      <c r="JEP13" s="57"/>
      <c r="JEQ13" s="57"/>
      <c r="JER13" s="57"/>
      <c r="JES13" s="57"/>
      <c r="JET13" s="57"/>
      <c r="JEU13" s="57"/>
      <c r="JEV13" s="57"/>
      <c r="JEW13" s="57"/>
      <c r="JEX13" s="57"/>
      <c r="JEY13" s="57"/>
      <c r="JEZ13" s="57"/>
      <c r="JFA13" s="57"/>
      <c r="JFB13" s="57"/>
      <c r="JFC13" s="57"/>
      <c r="JFD13" s="57"/>
      <c r="JFE13" s="57"/>
      <c r="JFF13" s="57"/>
      <c r="JFG13" s="57"/>
      <c r="JFH13" s="57"/>
      <c r="JFI13" s="57"/>
      <c r="JFJ13" s="57"/>
      <c r="JFK13" s="57"/>
      <c r="JFL13" s="57"/>
      <c r="JFM13" s="57"/>
      <c r="JFN13" s="57"/>
      <c r="JFO13" s="57"/>
      <c r="JFP13" s="57"/>
      <c r="JFQ13" s="57"/>
      <c r="JFR13" s="57"/>
      <c r="JFS13" s="57"/>
      <c r="JFT13" s="57"/>
      <c r="JFU13" s="57"/>
      <c r="JFV13" s="57"/>
      <c r="JFW13" s="57"/>
      <c r="JFX13" s="57"/>
      <c r="JFY13" s="57"/>
      <c r="JFZ13" s="57"/>
      <c r="JGA13" s="57"/>
      <c r="JGB13" s="57"/>
      <c r="JGC13" s="57"/>
      <c r="JGD13" s="57"/>
      <c r="JGE13" s="57"/>
      <c r="JGF13" s="57"/>
      <c r="JGG13" s="57"/>
      <c r="JGH13" s="57"/>
      <c r="JGI13" s="57"/>
      <c r="JGJ13" s="57"/>
      <c r="JGK13" s="57"/>
      <c r="JGL13" s="57"/>
      <c r="JGM13" s="57"/>
      <c r="JGN13" s="57"/>
      <c r="JGO13" s="57"/>
      <c r="JGP13" s="57"/>
      <c r="JGQ13" s="57"/>
      <c r="JGR13" s="57"/>
      <c r="JGS13" s="57"/>
      <c r="JGT13" s="57"/>
      <c r="JGU13" s="57"/>
      <c r="JGV13" s="57"/>
      <c r="JGW13" s="57"/>
      <c r="JGX13" s="57"/>
      <c r="JGY13" s="57"/>
      <c r="JGZ13" s="57"/>
      <c r="JHA13" s="57"/>
      <c r="JHB13" s="57"/>
      <c r="JHC13" s="57"/>
      <c r="JHD13" s="57"/>
      <c r="JHE13" s="57"/>
      <c r="JHF13" s="57"/>
      <c r="JHG13" s="57"/>
      <c r="JHH13" s="57"/>
      <c r="JHI13" s="57"/>
      <c r="JHJ13" s="57"/>
      <c r="JHK13" s="57"/>
      <c r="JHL13" s="57"/>
      <c r="JHM13" s="57"/>
      <c r="JHN13" s="57"/>
      <c r="JHO13" s="57"/>
      <c r="JHP13" s="57"/>
      <c r="JHQ13" s="57"/>
      <c r="JHR13" s="57"/>
      <c r="JHS13" s="57"/>
      <c r="JHT13" s="57"/>
      <c r="JHU13" s="57"/>
      <c r="JHV13" s="57"/>
      <c r="JHW13" s="57"/>
      <c r="JHX13" s="57"/>
      <c r="JHY13" s="57"/>
      <c r="JHZ13" s="57"/>
      <c r="JIA13" s="57"/>
      <c r="JIB13" s="57"/>
      <c r="JIC13" s="57"/>
      <c r="JID13" s="57"/>
      <c r="JIE13" s="57"/>
      <c r="JIF13" s="57"/>
      <c r="JIG13" s="57"/>
      <c r="JIH13" s="57"/>
      <c r="JII13" s="57"/>
      <c r="JIJ13" s="57"/>
      <c r="JIK13" s="57"/>
      <c r="JIL13" s="57"/>
      <c r="JIM13" s="57"/>
      <c r="JIN13" s="57"/>
      <c r="JIO13" s="57"/>
      <c r="JIP13" s="57"/>
      <c r="JIQ13" s="57"/>
      <c r="JIR13" s="57"/>
      <c r="JIS13" s="57"/>
      <c r="JIT13" s="57"/>
      <c r="JIU13" s="57"/>
      <c r="JIV13" s="57"/>
      <c r="JIW13" s="57"/>
      <c r="JIX13" s="57"/>
      <c r="JIY13" s="57"/>
      <c r="JIZ13" s="57"/>
      <c r="JJA13" s="57"/>
      <c r="JJB13" s="57"/>
      <c r="JJC13" s="57"/>
      <c r="JJD13" s="57"/>
      <c r="JJE13" s="57"/>
      <c r="JJF13" s="57"/>
      <c r="JJG13" s="57"/>
      <c r="JJH13" s="57"/>
      <c r="JJI13" s="57"/>
      <c r="JJJ13" s="57"/>
      <c r="JJK13" s="57"/>
      <c r="JJL13" s="57"/>
      <c r="JJM13" s="57"/>
      <c r="JJN13" s="57"/>
      <c r="JJO13" s="57"/>
      <c r="JJP13" s="57"/>
      <c r="JJQ13" s="57"/>
      <c r="JJR13" s="57"/>
      <c r="JJS13" s="57"/>
      <c r="JJT13" s="57"/>
      <c r="JJU13" s="57"/>
      <c r="JJV13" s="57"/>
      <c r="JJW13" s="57"/>
      <c r="JJX13" s="57"/>
      <c r="JJY13" s="57"/>
      <c r="JJZ13" s="57"/>
      <c r="JKA13" s="57"/>
      <c r="JKB13" s="57"/>
      <c r="JKC13" s="57"/>
      <c r="JKD13" s="57"/>
      <c r="JKE13" s="57"/>
      <c r="JKF13" s="57"/>
      <c r="JKG13" s="57"/>
      <c r="JKH13" s="57"/>
      <c r="JKI13" s="57"/>
      <c r="JKJ13" s="57"/>
      <c r="JKK13" s="57"/>
      <c r="JKL13" s="57"/>
      <c r="JKM13" s="57"/>
      <c r="JKN13" s="57"/>
      <c r="JKO13" s="57"/>
      <c r="JKP13" s="57"/>
      <c r="JKQ13" s="57"/>
      <c r="JKR13" s="57"/>
      <c r="JKS13" s="57"/>
      <c r="JKT13" s="57"/>
      <c r="JKU13" s="57"/>
      <c r="JKV13" s="57"/>
      <c r="JKW13" s="57"/>
      <c r="JKX13" s="57"/>
      <c r="JKY13" s="57"/>
      <c r="JKZ13" s="57"/>
      <c r="JLA13" s="57"/>
      <c r="JLB13" s="57"/>
      <c r="JLC13" s="57"/>
      <c r="JLD13" s="57"/>
      <c r="JLE13" s="57"/>
      <c r="JLF13" s="57"/>
      <c r="JLG13" s="57"/>
      <c r="JLH13" s="57"/>
      <c r="JLI13" s="57"/>
      <c r="JLJ13" s="57"/>
      <c r="JLK13" s="57"/>
      <c r="JLL13" s="57"/>
      <c r="JLM13" s="57"/>
      <c r="JLN13" s="57"/>
      <c r="JLO13" s="57"/>
      <c r="JLP13" s="57"/>
      <c r="JLQ13" s="57"/>
      <c r="JLR13" s="57"/>
      <c r="JLS13" s="57"/>
      <c r="JLT13" s="57"/>
      <c r="JLU13" s="57"/>
      <c r="JLV13" s="57"/>
      <c r="JLW13" s="57"/>
      <c r="JLX13" s="57"/>
      <c r="JLY13" s="57"/>
      <c r="JLZ13" s="57"/>
      <c r="JMA13" s="57"/>
      <c r="JMB13" s="57"/>
      <c r="JMC13" s="57"/>
      <c r="JMD13" s="57"/>
      <c r="JME13" s="57"/>
      <c r="JMF13" s="57"/>
      <c r="JMG13" s="57"/>
      <c r="JMH13" s="57"/>
      <c r="JMI13" s="57"/>
      <c r="JMJ13" s="57"/>
      <c r="JMK13" s="57"/>
      <c r="JML13" s="57"/>
      <c r="JMM13" s="57"/>
      <c r="JMN13" s="57"/>
      <c r="JMO13" s="57"/>
      <c r="JMP13" s="57"/>
      <c r="JMQ13" s="57"/>
      <c r="JMR13" s="57"/>
      <c r="JMS13" s="57"/>
      <c r="JMT13" s="57"/>
      <c r="JMU13" s="57"/>
      <c r="JMV13" s="57"/>
      <c r="JMW13" s="57"/>
      <c r="JMX13" s="57"/>
      <c r="JMY13" s="57"/>
      <c r="JMZ13" s="57"/>
      <c r="JNA13" s="57"/>
      <c r="JNB13" s="57"/>
      <c r="JNC13" s="57"/>
      <c r="JND13" s="57"/>
      <c r="JNE13" s="57"/>
      <c r="JNF13" s="57"/>
      <c r="JNG13" s="57"/>
      <c r="JNH13" s="57"/>
      <c r="JNI13" s="57"/>
      <c r="JNJ13" s="57"/>
      <c r="JNK13" s="57"/>
      <c r="JNL13" s="57"/>
      <c r="JNM13" s="57"/>
      <c r="JNN13" s="57"/>
      <c r="JNO13" s="57"/>
      <c r="JNP13" s="57"/>
      <c r="JNQ13" s="57"/>
      <c r="JNR13" s="57"/>
      <c r="JNS13" s="57"/>
      <c r="JNT13" s="57"/>
      <c r="JNU13" s="57"/>
      <c r="JNV13" s="57"/>
      <c r="JNW13" s="57"/>
      <c r="JNX13" s="57"/>
      <c r="JNY13" s="57"/>
      <c r="JNZ13" s="57"/>
      <c r="JOA13" s="57"/>
      <c r="JOB13" s="57"/>
      <c r="JOC13" s="57"/>
      <c r="JOD13" s="57"/>
      <c r="JOE13" s="57"/>
      <c r="JOF13" s="57"/>
      <c r="JOG13" s="57"/>
      <c r="JOH13" s="57"/>
      <c r="JOI13" s="57"/>
      <c r="JOJ13" s="57"/>
      <c r="JOK13" s="57"/>
      <c r="JOL13" s="57"/>
      <c r="JOM13" s="57"/>
      <c r="JON13" s="57"/>
      <c r="JOO13" s="57"/>
      <c r="JOP13" s="57"/>
      <c r="JOQ13" s="57"/>
      <c r="JOR13" s="57"/>
      <c r="JOS13" s="57"/>
      <c r="JOT13" s="57"/>
      <c r="JOU13" s="57"/>
      <c r="JOV13" s="57"/>
      <c r="JOW13" s="57"/>
      <c r="JOX13" s="57"/>
      <c r="JOY13" s="57"/>
      <c r="JOZ13" s="57"/>
      <c r="JPA13" s="57"/>
      <c r="JPB13" s="57"/>
      <c r="JPC13" s="57"/>
      <c r="JPD13" s="57"/>
      <c r="JPE13" s="57"/>
      <c r="JPF13" s="57"/>
      <c r="JPG13" s="57"/>
      <c r="JPH13" s="57"/>
      <c r="JPI13" s="57"/>
      <c r="JPJ13" s="57"/>
      <c r="JPK13" s="57"/>
      <c r="JPL13" s="57"/>
      <c r="JPM13" s="57"/>
      <c r="JPN13" s="57"/>
      <c r="JPO13" s="57"/>
      <c r="JPP13" s="57"/>
      <c r="JPQ13" s="57"/>
      <c r="JPR13" s="57"/>
      <c r="JPS13" s="57"/>
      <c r="JPT13" s="57"/>
      <c r="JPU13" s="57"/>
      <c r="JPV13" s="57"/>
      <c r="JPW13" s="57"/>
      <c r="JPX13" s="57"/>
      <c r="JPY13" s="57"/>
      <c r="JPZ13" s="57"/>
      <c r="JQA13" s="57"/>
      <c r="JQB13" s="57"/>
      <c r="JQC13" s="57"/>
      <c r="JQD13" s="57"/>
      <c r="JQE13" s="57"/>
      <c r="JQF13" s="57"/>
      <c r="JQG13" s="57"/>
      <c r="JQH13" s="57"/>
      <c r="JQI13" s="57"/>
      <c r="JQJ13" s="57"/>
      <c r="JQK13" s="57"/>
      <c r="JQL13" s="57"/>
      <c r="JQM13" s="57"/>
      <c r="JQN13" s="57"/>
      <c r="JQO13" s="57"/>
      <c r="JQP13" s="57"/>
      <c r="JQQ13" s="57"/>
      <c r="JQR13" s="57"/>
      <c r="JQS13" s="57"/>
      <c r="JQT13" s="57"/>
      <c r="JQU13" s="57"/>
      <c r="JQV13" s="57"/>
      <c r="JQW13" s="57"/>
      <c r="JQX13" s="57"/>
      <c r="JQY13" s="57"/>
      <c r="JQZ13" s="57"/>
      <c r="JRA13" s="57"/>
      <c r="JRB13" s="57"/>
      <c r="JRC13" s="57"/>
      <c r="JRD13" s="57"/>
      <c r="JRE13" s="57"/>
      <c r="JRF13" s="57"/>
      <c r="JRG13" s="57"/>
      <c r="JRH13" s="57"/>
      <c r="JRI13" s="57"/>
      <c r="JRJ13" s="57"/>
      <c r="JRK13" s="57"/>
      <c r="JRL13" s="57"/>
      <c r="JRM13" s="57"/>
      <c r="JRN13" s="57"/>
      <c r="JRO13" s="57"/>
      <c r="JRP13" s="57"/>
      <c r="JRQ13" s="57"/>
      <c r="JRR13" s="57"/>
      <c r="JRS13" s="57"/>
      <c r="JRT13" s="57"/>
      <c r="JRU13" s="57"/>
      <c r="JRV13" s="57"/>
      <c r="JRW13" s="57"/>
      <c r="JRX13" s="57"/>
      <c r="JRY13" s="57"/>
      <c r="JRZ13" s="57"/>
      <c r="JSA13" s="57"/>
      <c r="JSB13" s="57"/>
      <c r="JSC13" s="57"/>
      <c r="JSD13" s="57"/>
      <c r="JSE13" s="57"/>
      <c r="JSF13" s="57"/>
      <c r="JSG13" s="57"/>
      <c r="JSH13" s="57"/>
      <c r="JSI13" s="57"/>
      <c r="JSJ13" s="57"/>
      <c r="JSK13" s="57"/>
      <c r="JSL13" s="57"/>
      <c r="JSM13" s="57"/>
      <c r="JSN13" s="57"/>
      <c r="JSO13" s="57"/>
      <c r="JSP13" s="57"/>
      <c r="JSQ13" s="57"/>
      <c r="JSR13" s="57"/>
      <c r="JSS13" s="57"/>
      <c r="JST13" s="57"/>
      <c r="JSU13" s="57"/>
      <c r="JSV13" s="57"/>
      <c r="JSW13" s="57"/>
      <c r="JSX13" s="57"/>
      <c r="JSY13" s="57"/>
      <c r="JSZ13" s="57"/>
      <c r="JTA13" s="57"/>
      <c r="JTB13" s="57"/>
      <c r="JTC13" s="57"/>
      <c r="JTD13" s="57"/>
      <c r="JTE13" s="57"/>
      <c r="JTF13" s="57"/>
      <c r="JTG13" s="57"/>
      <c r="JTH13" s="57"/>
      <c r="JTI13" s="57"/>
      <c r="JTJ13" s="57"/>
      <c r="JTK13" s="57"/>
      <c r="JTL13" s="57"/>
      <c r="JTM13" s="57"/>
      <c r="JTN13" s="57"/>
      <c r="JTO13" s="57"/>
      <c r="JTP13" s="57"/>
      <c r="JTQ13" s="57"/>
      <c r="JTR13" s="57"/>
      <c r="JTS13" s="57"/>
      <c r="JTT13" s="57"/>
      <c r="JTU13" s="57"/>
      <c r="JTV13" s="57"/>
      <c r="JTW13" s="57"/>
      <c r="JTX13" s="57"/>
      <c r="JTY13" s="57"/>
      <c r="JTZ13" s="57"/>
      <c r="JUA13" s="57"/>
      <c r="JUB13" s="57"/>
      <c r="JUC13" s="57"/>
      <c r="JUD13" s="57"/>
      <c r="JUE13" s="57"/>
      <c r="JUF13" s="57"/>
      <c r="JUG13" s="57"/>
      <c r="JUH13" s="57"/>
      <c r="JUI13" s="57"/>
      <c r="JUJ13" s="57"/>
      <c r="JUK13" s="57"/>
      <c r="JUL13" s="57"/>
      <c r="JUM13" s="57"/>
      <c r="JUN13" s="57"/>
      <c r="JUO13" s="57"/>
      <c r="JUP13" s="57"/>
      <c r="JUQ13" s="57"/>
      <c r="JUR13" s="57"/>
      <c r="JUS13" s="57"/>
      <c r="JUT13" s="57"/>
      <c r="JUU13" s="57"/>
      <c r="JUV13" s="57"/>
      <c r="JUW13" s="57"/>
      <c r="JUX13" s="57"/>
      <c r="JUY13" s="57"/>
      <c r="JUZ13" s="57"/>
      <c r="JVA13" s="57"/>
      <c r="JVB13" s="57"/>
      <c r="JVC13" s="57"/>
      <c r="JVD13" s="57"/>
      <c r="JVE13" s="57"/>
      <c r="JVF13" s="57"/>
      <c r="JVG13" s="57"/>
      <c r="JVH13" s="57"/>
      <c r="JVI13" s="57"/>
      <c r="JVJ13" s="57"/>
      <c r="JVK13" s="57"/>
      <c r="JVL13" s="57"/>
      <c r="JVM13" s="57"/>
      <c r="JVN13" s="57"/>
      <c r="JVO13" s="57"/>
      <c r="JVP13" s="57"/>
      <c r="JVQ13" s="57"/>
      <c r="JVR13" s="57"/>
      <c r="JVS13" s="57"/>
      <c r="JVT13" s="57"/>
      <c r="JVU13" s="57"/>
      <c r="JVV13" s="57"/>
      <c r="JVW13" s="57"/>
      <c r="JVX13" s="57"/>
      <c r="JVY13" s="57"/>
      <c r="JVZ13" s="57"/>
      <c r="JWA13" s="57"/>
      <c r="JWB13" s="57"/>
      <c r="JWC13" s="57"/>
      <c r="JWD13" s="57"/>
      <c r="JWE13" s="57"/>
      <c r="JWF13" s="57"/>
      <c r="JWG13" s="57"/>
      <c r="JWH13" s="57"/>
      <c r="JWI13" s="57"/>
      <c r="JWJ13" s="57"/>
      <c r="JWK13" s="57"/>
      <c r="JWL13" s="57"/>
      <c r="JWM13" s="57"/>
      <c r="JWN13" s="57"/>
      <c r="JWO13" s="57"/>
      <c r="JWP13" s="57"/>
      <c r="JWQ13" s="57"/>
      <c r="JWR13" s="57"/>
      <c r="JWS13" s="57"/>
      <c r="JWT13" s="57"/>
      <c r="JWU13" s="57"/>
      <c r="JWV13" s="57"/>
      <c r="JWW13" s="57"/>
      <c r="JWX13" s="57"/>
      <c r="JWY13" s="57"/>
      <c r="JWZ13" s="57"/>
      <c r="JXA13" s="57"/>
      <c r="JXB13" s="57"/>
      <c r="JXC13" s="57"/>
      <c r="JXD13" s="57"/>
      <c r="JXE13" s="57"/>
      <c r="JXF13" s="57"/>
      <c r="JXG13" s="57"/>
      <c r="JXH13" s="57"/>
      <c r="JXI13" s="57"/>
      <c r="JXJ13" s="57"/>
      <c r="JXK13" s="57"/>
      <c r="JXL13" s="57"/>
      <c r="JXM13" s="57"/>
      <c r="JXN13" s="57"/>
      <c r="JXO13" s="57"/>
      <c r="JXP13" s="57"/>
      <c r="JXQ13" s="57"/>
      <c r="JXR13" s="57"/>
      <c r="JXS13" s="57"/>
      <c r="JXT13" s="57"/>
      <c r="JXU13" s="57"/>
      <c r="JXV13" s="57"/>
      <c r="JXW13" s="57"/>
      <c r="JXX13" s="57"/>
      <c r="JXY13" s="57"/>
      <c r="JXZ13" s="57"/>
      <c r="JYA13" s="57"/>
      <c r="JYB13" s="57"/>
      <c r="JYC13" s="57"/>
      <c r="JYD13" s="57"/>
      <c r="JYE13" s="57"/>
      <c r="JYF13" s="57"/>
      <c r="JYG13" s="57"/>
      <c r="JYH13" s="57"/>
      <c r="JYI13" s="57"/>
      <c r="JYJ13" s="57"/>
      <c r="JYK13" s="57"/>
      <c r="JYL13" s="57"/>
      <c r="JYM13" s="57"/>
      <c r="JYN13" s="57"/>
      <c r="JYO13" s="57"/>
      <c r="JYP13" s="57"/>
      <c r="JYQ13" s="57"/>
      <c r="JYR13" s="57"/>
      <c r="JYS13" s="57"/>
      <c r="JYT13" s="57"/>
      <c r="JYU13" s="57"/>
      <c r="JYV13" s="57"/>
      <c r="JYW13" s="57"/>
      <c r="JYX13" s="57"/>
      <c r="JYY13" s="57"/>
      <c r="JYZ13" s="57"/>
      <c r="JZA13" s="57"/>
      <c r="JZB13" s="57"/>
      <c r="JZC13" s="57"/>
      <c r="JZD13" s="57"/>
      <c r="JZE13" s="57"/>
      <c r="JZF13" s="57"/>
      <c r="JZG13" s="57"/>
      <c r="JZH13" s="57"/>
      <c r="JZI13" s="57"/>
      <c r="JZJ13" s="57"/>
      <c r="JZK13" s="57"/>
      <c r="JZL13" s="57"/>
      <c r="JZM13" s="57"/>
      <c r="JZN13" s="57"/>
      <c r="JZO13" s="57"/>
      <c r="JZP13" s="57"/>
      <c r="JZQ13" s="57"/>
      <c r="JZR13" s="57"/>
      <c r="JZS13" s="57"/>
      <c r="JZT13" s="57"/>
      <c r="JZU13" s="57"/>
      <c r="JZV13" s="57"/>
      <c r="JZW13" s="57"/>
      <c r="JZX13" s="57"/>
      <c r="JZY13" s="57"/>
      <c r="JZZ13" s="57"/>
      <c r="KAA13" s="57"/>
      <c r="KAB13" s="57"/>
      <c r="KAC13" s="57"/>
      <c r="KAD13" s="57"/>
      <c r="KAE13" s="57"/>
      <c r="KAF13" s="57"/>
      <c r="KAG13" s="57"/>
      <c r="KAH13" s="57"/>
      <c r="KAI13" s="57"/>
      <c r="KAJ13" s="57"/>
      <c r="KAK13" s="57"/>
      <c r="KAL13" s="57"/>
      <c r="KAM13" s="57"/>
      <c r="KAN13" s="57"/>
      <c r="KAO13" s="57"/>
      <c r="KAP13" s="57"/>
      <c r="KAQ13" s="57"/>
      <c r="KAR13" s="57"/>
      <c r="KAS13" s="57"/>
      <c r="KAT13" s="57"/>
      <c r="KAU13" s="57"/>
      <c r="KAV13" s="57"/>
      <c r="KAW13" s="57"/>
      <c r="KAX13" s="57"/>
      <c r="KAY13" s="57"/>
      <c r="KAZ13" s="57"/>
      <c r="KBA13" s="57"/>
      <c r="KBB13" s="57"/>
      <c r="KBC13" s="57"/>
      <c r="KBD13" s="57"/>
      <c r="KBE13" s="57"/>
      <c r="KBF13" s="57"/>
      <c r="KBG13" s="57"/>
      <c r="KBH13" s="57"/>
      <c r="KBI13" s="57"/>
      <c r="KBJ13" s="57"/>
      <c r="KBK13" s="57"/>
      <c r="KBL13" s="57"/>
      <c r="KBM13" s="57"/>
      <c r="KBN13" s="57"/>
      <c r="KBO13" s="57"/>
      <c r="KBP13" s="57"/>
      <c r="KBQ13" s="57"/>
      <c r="KBR13" s="57"/>
      <c r="KBS13" s="57"/>
      <c r="KBT13" s="57"/>
      <c r="KBU13" s="57"/>
      <c r="KBV13" s="57"/>
      <c r="KBW13" s="57"/>
      <c r="KBX13" s="57"/>
      <c r="KBY13" s="57"/>
      <c r="KBZ13" s="57"/>
      <c r="KCA13" s="57"/>
      <c r="KCB13" s="57"/>
      <c r="KCC13" s="57"/>
      <c r="KCD13" s="57"/>
      <c r="KCE13" s="57"/>
      <c r="KCF13" s="57"/>
      <c r="KCG13" s="57"/>
      <c r="KCH13" s="57"/>
      <c r="KCI13" s="57"/>
      <c r="KCJ13" s="57"/>
      <c r="KCK13" s="57"/>
      <c r="KCL13" s="57"/>
      <c r="KCM13" s="57"/>
      <c r="KCN13" s="57"/>
      <c r="KCO13" s="57"/>
      <c r="KCP13" s="57"/>
      <c r="KCQ13" s="57"/>
      <c r="KCR13" s="57"/>
      <c r="KCS13" s="57"/>
      <c r="KCT13" s="57"/>
      <c r="KCU13" s="57"/>
      <c r="KCV13" s="57"/>
      <c r="KCW13" s="57"/>
      <c r="KCX13" s="57"/>
      <c r="KCY13" s="57"/>
      <c r="KCZ13" s="57"/>
      <c r="KDA13" s="57"/>
      <c r="KDB13" s="57"/>
      <c r="KDC13" s="57"/>
      <c r="KDD13" s="57"/>
      <c r="KDE13" s="57"/>
      <c r="KDF13" s="57"/>
      <c r="KDG13" s="57"/>
      <c r="KDH13" s="57"/>
      <c r="KDI13" s="57"/>
      <c r="KDJ13" s="57"/>
      <c r="KDK13" s="57"/>
      <c r="KDL13" s="57"/>
      <c r="KDM13" s="57"/>
      <c r="KDN13" s="57"/>
      <c r="KDO13" s="57"/>
      <c r="KDP13" s="57"/>
      <c r="KDQ13" s="57"/>
      <c r="KDR13" s="57"/>
      <c r="KDS13" s="57"/>
      <c r="KDT13" s="57"/>
      <c r="KDU13" s="57"/>
      <c r="KDV13" s="57"/>
      <c r="KDW13" s="57"/>
      <c r="KDX13" s="57"/>
      <c r="KDY13" s="57"/>
      <c r="KDZ13" s="57"/>
      <c r="KEA13" s="57"/>
      <c r="KEB13" s="57"/>
      <c r="KEC13" s="57"/>
      <c r="KED13" s="57"/>
      <c r="KEE13" s="57"/>
      <c r="KEF13" s="57"/>
      <c r="KEG13" s="57"/>
      <c r="KEH13" s="57"/>
      <c r="KEI13" s="57"/>
      <c r="KEJ13" s="57"/>
      <c r="KEK13" s="57"/>
      <c r="KEL13" s="57"/>
      <c r="KEM13" s="57"/>
      <c r="KEN13" s="57"/>
      <c r="KEO13" s="57"/>
      <c r="KEP13" s="57"/>
      <c r="KEQ13" s="57"/>
      <c r="KER13" s="57"/>
      <c r="KES13" s="57"/>
      <c r="KET13" s="57"/>
      <c r="KEU13" s="57"/>
      <c r="KEV13" s="57"/>
      <c r="KEW13" s="57"/>
      <c r="KEX13" s="57"/>
      <c r="KEY13" s="57"/>
      <c r="KEZ13" s="57"/>
      <c r="KFA13" s="57"/>
      <c r="KFB13" s="57"/>
      <c r="KFC13" s="57"/>
      <c r="KFD13" s="57"/>
      <c r="KFE13" s="57"/>
      <c r="KFF13" s="57"/>
      <c r="KFG13" s="57"/>
      <c r="KFH13" s="57"/>
      <c r="KFI13" s="57"/>
      <c r="KFJ13" s="57"/>
      <c r="KFK13" s="57"/>
      <c r="KFL13" s="57"/>
      <c r="KFM13" s="57"/>
      <c r="KFN13" s="57"/>
      <c r="KFO13" s="57"/>
      <c r="KFP13" s="57"/>
      <c r="KFQ13" s="57"/>
      <c r="KFR13" s="57"/>
      <c r="KFS13" s="57"/>
      <c r="KFT13" s="57"/>
      <c r="KFU13" s="57"/>
      <c r="KFV13" s="57"/>
      <c r="KFW13" s="57"/>
      <c r="KFX13" s="57"/>
      <c r="KFY13" s="57"/>
      <c r="KFZ13" s="57"/>
      <c r="KGA13" s="57"/>
      <c r="KGB13" s="57"/>
      <c r="KGC13" s="57"/>
      <c r="KGD13" s="57"/>
      <c r="KGE13" s="57"/>
      <c r="KGF13" s="57"/>
      <c r="KGG13" s="57"/>
      <c r="KGH13" s="57"/>
      <c r="KGI13" s="57"/>
      <c r="KGJ13" s="57"/>
      <c r="KGK13" s="57"/>
      <c r="KGL13" s="57"/>
      <c r="KGM13" s="57"/>
      <c r="KGN13" s="57"/>
      <c r="KGO13" s="57"/>
      <c r="KGP13" s="57"/>
      <c r="KGQ13" s="57"/>
      <c r="KGR13" s="57"/>
      <c r="KGS13" s="57"/>
      <c r="KGT13" s="57"/>
      <c r="KGU13" s="57"/>
      <c r="KGV13" s="57"/>
      <c r="KGW13" s="57"/>
      <c r="KGX13" s="57"/>
      <c r="KGY13" s="57"/>
      <c r="KGZ13" s="57"/>
      <c r="KHA13" s="57"/>
      <c r="KHB13" s="57"/>
      <c r="KHC13" s="57"/>
      <c r="KHD13" s="57"/>
      <c r="KHE13" s="57"/>
      <c r="KHF13" s="57"/>
      <c r="KHG13" s="57"/>
      <c r="KHH13" s="57"/>
      <c r="KHI13" s="57"/>
      <c r="KHJ13" s="57"/>
      <c r="KHK13" s="57"/>
      <c r="KHL13" s="57"/>
      <c r="KHM13" s="57"/>
      <c r="KHN13" s="57"/>
      <c r="KHO13" s="57"/>
      <c r="KHP13" s="57"/>
      <c r="KHQ13" s="57"/>
      <c r="KHR13" s="57"/>
      <c r="KHS13" s="57"/>
      <c r="KHT13" s="57"/>
      <c r="KHU13" s="57"/>
      <c r="KHV13" s="57"/>
      <c r="KHW13" s="57"/>
      <c r="KHX13" s="57"/>
      <c r="KHY13" s="57"/>
      <c r="KHZ13" s="57"/>
      <c r="KIA13" s="57"/>
      <c r="KIB13" s="57"/>
      <c r="KIC13" s="57"/>
      <c r="KID13" s="57"/>
      <c r="KIE13" s="57"/>
      <c r="KIF13" s="57"/>
      <c r="KIG13" s="57"/>
      <c r="KIH13" s="57"/>
      <c r="KII13" s="57"/>
      <c r="KIJ13" s="57"/>
      <c r="KIK13" s="57"/>
      <c r="KIL13" s="57"/>
      <c r="KIM13" s="57"/>
      <c r="KIN13" s="57"/>
      <c r="KIO13" s="57"/>
      <c r="KIP13" s="57"/>
      <c r="KIQ13" s="57"/>
      <c r="KIR13" s="57"/>
      <c r="KIS13" s="57"/>
      <c r="KIT13" s="57"/>
      <c r="KIU13" s="57"/>
      <c r="KIV13" s="57"/>
      <c r="KIW13" s="57"/>
      <c r="KIX13" s="57"/>
      <c r="KIY13" s="57"/>
      <c r="KIZ13" s="57"/>
      <c r="KJA13" s="57"/>
      <c r="KJB13" s="57"/>
      <c r="KJC13" s="57"/>
      <c r="KJD13" s="57"/>
      <c r="KJE13" s="57"/>
      <c r="KJF13" s="57"/>
      <c r="KJG13" s="57"/>
      <c r="KJH13" s="57"/>
      <c r="KJI13" s="57"/>
      <c r="KJJ13" s="57"/>
      <c r="KJK13" s="57"/>
      <c r="KJL13" s="57"/>
      <c r="KJM13" s="57"/>
      <c r="KJN13" s="57"/>
      <c r="KJO13" s="57"/>
      <c r="KJP13" s="57"/>
      <c r="KJQ13" s="57"/>
      <c r="KJR13" s="57"/>
      <c r="KJS13" s="57"/>
      <c r="KJT13" s="57"/>
      <c r="KJU13" s="57"/>
      <c r="KJV13" s="57"/>
      <c r="KJW13" s="57"/>
      <c r="KJX13" s="57"/>
      <c r="KJY13" s="57"/>
      <c r="KJZ13" s="57"/>
      <c r="KKA13" s="57"/>
      <c r="KKB13" s="57"/>
      <c r="KKC13" s="57"/>
      <c r="KKD13" s="57"/>
      <c r="KKE13" s="57"/>
      <c r="KKF13" s="57"/>
      <c r="KKG13" s="57"/>
      <c r="KKH13" s="57"/>
      <c r="KKI13" s="57"/>
      <c r="KKJ13" s="57"/>
      <c r="KKK13" s="57"/>
      <c r="KKL13" s="57"/>
      <c r="KKM13" s="57"/>
      <c r="KKN13" s="57"/>
      <c r="KKO13" s="57"/>
      <c r="KKP13" s="57"/>
      <c r="KKQ13" s="57"/>
      <c r="KKR13" s="57"/>
      <c r="KKS13" s="57"/>
      <c r="KKT13" s="57"/>
      <c r="KKU13" s="57"/>
      <c r="KKV13" s="57"/>
      <c r="KKW13" s="57"/>
      <c r="KKX13" s="57"/>
      <c r="KKY13" s="57"/>
      <c r="KKZ13" s="57"/>
      <c r="KLA13" s="57"/>
      <c r="KLB13" s="57"/>
      <c r="KLC13" s="57"/>
      <c r="KLD13" s="57"/>
      <c r="KLE13" s="57"/>
      <c r="KLF13" s="57"/>
      <c r="KLG13" s="57"/>
      <c r="KLH13" s="57"/>
      <c r="KLI13" s="57"/>
      <c r="KLJ13" s="57"/>
      <c r="KLK13" s="57"/>
      <c r="KLL13" s="57"/>
      <c r="KLM13" s="57"/>
      <c r="KLN13" s="57"/>
      <c r="KLO13" s="57"/>
      <c r="KLP13" s="57"/>
      <c r="KLQ13" s="57"/>
      <c r="KLR13" s="57"/>
      <c r="KLS13" s="57"/>
      <c r="KLT13" s="57"/>
      <c r="KLU13" s="57"/>
      <c r="KLV13" s="57"/>
      <c r="KLW13" s="57"/>
      <c r="KLX13" s="57"/>
      <c r="KLY13" s="57"/>
      <c r="KLZ13" s="57"/>
      <c r="KMA13" s="57"/>
      <c r="KMB13" s="57"/>
      <c r="KMC13" s="57"/>
      <c r="KMD13" s="57"/>
      <c r="KME13" s="57"/>
      <c r="KMF13" s="57"/>
      <c r="KMG13" s="57"/>
      <c r="KMH13" s="57"/>
      <c r="KMI13" s="57"/>
      <c r="KMJ13" s="57"/>
      <c r="KMK13" s="57"/>
      <c r="KML13" s="57"/>
      <c r="KMM13" s="57"/>
      <c r="KMN13" s="57"/>
      <c r="KMO13" s="57"/>
      <c r="KMP13" s="57"/>
      <c r="KMQ13" s="57"/>
      <c r="KMR13" s="57"/>
      <c r="KMS13" s="57"/>
      <c r="KMT13" s="57"/>
      <c r="KMU13" s="57"/>
      <c r="KMV13" s="57"/>
      <c r="KMW13" s="57"/>
      <c r="KMX13" s="57"/>
      <c r="KMY13" s="57"/>
      <c r="KMZ13" s="57"/>
      <c r="KNA13" s="57"/>
      <c r="KNB13" s="57"/>
      <c r="KNC13" s="57"/>
      <c r="KND13" s="57"/>
      <c r="KNE13" s="57"/>
      <c r="KNF13" s="57"/>
      <c r="KNG13" s="57"/>
      <c r="KNH13" s="57"/>
      <c r="KNI13" s="57"/>
      <c r="KNJ13" s="57"/>
      <c r="KNK13" s="57"/>
      <c r="KNL13" s="57"/>
      <c r="KNM13" s="57"/>
      <c r="KNN13" s="57"/>
      <c r="KNO13" s="57"/>
      <c r="KNP13" s="57"/>
      <c r="KNQ13" s="57"/>
      <c r="KNR13" s="57"/>
      <c r="KNS13" s="57"/>
      <c r="KNT13" s="57"/>
      <c r="KNU13" s="57"/>
      <c r="KNV13" s="57"/>
      <c r="KNW13" s="57"/>
      <c r="KNX13" s="57"/>
      <c r="KNY13" s="57"/>
      <c r="KNZ13" s="57"/>
      <c r="KOA13" s="57"/>
      <c r="KOB13" s="57"/>
      <c r="KOC13" s="57"/>
      <c r="KOD13" s="57"/>
      <c r="KOE13" s="57"/>
      <c r="KOF13" s="57"/>
      <c r="KOG13" s="57"/>
      <c r="KOH13" s="57"/>
      <c r="KOI13" s="57"/>
      <c r="KOJ13" s="57"/>
      <c r="KOK13" s="57"/>
      <c r="KOL13" s="57"/>
      <c r="KOM13" s="57"/>
      <c r="KON13" s="57"/>
      <c r="KOO13" s="57"/>
      <c r="KOP13" s="57"/>
      <c r="KOQ13" s="57"/>
      <c r="KOR13" s="57"/>
      <c r="KOS13" s="57"/>
      <c r="KOT13" s="57"/>
      <c r="KOU13" s="57"/>
      <c r="KOV13" s="57"/>
      <c r="KOW13" s="57"/>
      <c r="KOX13" s="57"/>
      <c r="KOY13" s="57"/>
      <c r="KOZ13" s="57"/>
      <c r="KPA13" s="57"/>
      <c r="KPB13" s="57"/>
      <c r="KPC13" s="57"/>
      <c r="KPD13" s="57"/>
      <c r="KPE13" s="57"/>
      <c r="KPF13" s="57"/>
      <c r="KPG13" s="57"/>
      <c r="KPH13" s="57"/>
      <c r="KPI13" s="57"/>
      <c r="KPJ13" s="57"/>
      <c r="KPK13" s="57"/>
      <c r="KPL13" s="57"/>
      <c r="KPM13" s="57"/>
      <c r="KPN13" s="57"/>
      <c r="KPO13" s="57"/>
      <c r="KPP13" s="57"/>
      <c r="KPQ13" s="57"/>
      <c r="KPR13" s="57"/>
      <c r="KPS13" s="57"/>
      <c r="KPT13" s="57"/>
      <c r="KPU13" s="57"/>
      <c r="KPV13" s="57"/>
      <c r="KPW13" s="57"/>
      <c r="KPX13" s="57"/>
      <c r="KPY13" s="57"/>
      <c r="KPZ13" s="57"/>
      <c r="KQA13" s="57"/>
      <c r="KQB13" s="57"/>
      <c r="KQC13" s="57"/>
      <c r="KQD13" s="57"/>
      <c r="KQE13" s="57"/>
      <c r="KQF13" s="57"/>
      <c r="KQG13" s="57"/>
      <c r="KQH13" s="57"/>
      <c r="KQI13" s="57"/>
      <c r="KQJ13" s="57"/>
      <c r="KQK13" s="57"/>
      <c r="KQL13" s="57"/>
      <c r="KQM13" s="57"/>
      <c r="KQN13" s="57"/>
      <c r="KQO13" s="57"/>
      <c r="KQP13" s="57"/>
      <c r="KQQ13" s="57"/>
      <c r="KQR13" s="57"/>
      <c r="KQS13" s="57"/>
      <c r="KQT13" s="57"/>
      <c r="KQU13" s="57"/>
      <c r="KQV13" s="57"/>
      <c r="KQW13" s="57"/>
      <c r="KQX13" s="57"/>
      <c r="KQY13" s="57"/>
      <c r="KQZ13" s="57"/>
      <c r="KRA13" s="57"/>
      <c r="KRB13" s="57"/>
      <c r="KRC13" s="57"/>
      <c r="KRD13" s="57"/>
      <c r="KRE13" s="57"/>
      <c r="KRF13" s="57"/>
      <c r="KRG13" s="57"/>
      <c r="KRH13" s="57"/>
      <c r="KRI13" s="57"/>
      <c r="KRJ13" s="57"/>
      <c r="KRK13" s="57"/>
      <c r="KRL13" s="57"/>
      <c r="KRM13" s="57"/>
      <c r="KRN13" s="57"/>
      <c r="KRO13" s="57"/>
      <c r="KRP13" s="57"/>
      <c r="KRQ13" s="57"/>
      <c r="KRR13" s="57"/>
      <c r="KRS13" s="57"/>
      <c r="KRT13" s="57"/>
      <c r="KRU13" s="57"/>
      <c r="KRV13" s="57"/>
      <c r="KRW13" s="57"/>
      <c r="KRX13" s="57"/>
      <c r="KRY13" s="57"/>
      <c r="KRZ13" s="57"/>
      <c r="KSA13" s="57"/>
      <c r="KSB13" s="57"/>
      <c r="KSC13" s="57"/>
      <c r="KSD13" s="57"/>
      <c r="KSE13" s="57"/>
      <c r="KSF13" s="57"/>
      <c r="KSG13" s="57"/>
      <c r="KSH13" s="57"/>
      <c r="KSI13" s="57"/>
      <c r="KSJ13" s="57"/>
      <c r="KSK13" s="57"/>
      <c r="KSL13" s="57"/>
      <c r="KSM13" s="57"/>
      <c r="KSN13" s="57"/>
      <c r="KSO13" s="57"/>
      <c r="KSP13" s="57"/>
      <c r="KSQ13" s="57"/>
      <c r="KSR13" s="57"/>
      <c r="KSS13" s="57"/>
      <c r="KST13" s="57"/>
      <c r="KSU13" s="57"/>
      <c r="KSV13" s="57"/>
      <c r="KSW13" s="57"/>
      <c r="KSX13" s="57"/>
      <c r="KSY13" s="57"/>
      <c r="KSZ13" s="57"/>
      <c r="KTA13" s="57"/>
      <c r="KTB13" s="57"/>
      <c r="KTC13" s="57"/>
      <c r="KTD13" s="57"/>
      <c r="KTE13" s="57"/>
      <c r="KTF13" s="57"/>
      <c r="KTG13" s="57"/>
      <c r="KTH13" s="57"/>
      <c r="KTI13" s="57"/>
      <c r="KTJ13" s="57"/>
      <c r="KTK13" s="57"/>
      <c r="KTL13" s="57"/>
      <c r="KTM13" s="57"/>
      <c r="KTN13" s="57"/>
      <c r="KTO13" s="57"/>
      <c r="KTP13" s="57"/>
      <c r="KTQ13" s="57"/>
      <c r="KTR13" s="57"/>
      <c r="KTS13" s="57"/>
      <c r="KTT13" s="57"/>
      <c r="KTU13" s="57"/>
      <c r="KTV13" s="57"/>
      <c r="KTW13" s="57"/>
      <c r="KTX13" s="57"/>
      <c r="KTY13" s="57"/>
      <c r="KTZ13" s="57"/>
      <c r="KUA13" s="57"/>
      <c r="KUB13" s="57"/>
      <c r="KUC13" s="57"/>
      <c r="KUD13" s="57"/>
      <c r="KUE13" s="57"/>
      <c r="KUF13" s="57"/>
      <c r="KUG13" s="57"/>
      <c r="KUH13" s="57"/>
      <c r="KUI13" s="57"/>
      <c r="KUJ13" s="57"/>
      <c r="KUK13" s="57"/>
      <c r="KUL13" s="57"/>
      <c r="KUM13" s="57"/>
      <c r="KUN13" s="57"/>
      <c r="KUO13" s="57"/>
      <c r="KUP13" s="57"/>
      <c r="KUQ13" s="57"/>
      <c r="KUR13" s="57"/>
      <c r="KUS13" s="57"/>
      <c r="KUT13" s="57"/>
      <c r="KUU13" s="57"/>
      <c r="KUV13" s="57"/>
      <c r="KUW13" s="57"/>
      <c r="KUX13" s="57"/>
      <c r="KUY13" s="57"/>
      <c r="KUZ13" s="57"/>
      <c r="KVA13" s="57"/>
      <c r="KVB13" s="57"/>
      <c r="KVC13" s="57"/>
      <c r="KVD13" s="57"/>
      <c r="KVE13" s="57"/>
      <c r="KVF13" s="57"/>
      <c r="KVG13" s="57"/>
      <c r="KVH13" s="57"/>
      <c r="KVI13" s="57"/>
      <c r="KVJ13" s="57"/>
      <c r="KVK13" s="57"/>
      <c r="KVL13" s="57"/>
      <c r="KVM13" s="57"/>
      <c r="KVN13" s="57"/>
      <c r="KVO13" s="57"/>
      <c r="KVP13" s="57"/>
      <c r="KVQ13" s="57"/>
      <c r="KVR13" s="57"/>
      <c r="KVS13" s="57"/>
      <c r="KVT13" s="57"/>
      <c r="KVU13" s="57"/>
      <c r="KVV13" s="57"/>
      <c r="KVW13" s="57"/>
      <c r="KVX13" s="57"/>
      <c r="KVY13" s="57"/>
      <c r="KVZ13" s="57"/>
      <c r="KWA13" s="57"/>
      <c r="KWB13" s="57"/>
      <c r="KWC13" s="57"/>
      <c r="KWD13" s="57"/>
      <c r="KWE13" s="57"/>
      <c r="KWF13" s="57"/>
      <c r="KWG13" s="57"/>
      <c r="KWH13" s="57"/>
      <c r="KWI13" s="57"/>
      <c r="KWJ13" s="57"/>
      <c r="KWK13" s="57"/>
      <c r="KWL13" s="57"/>
      <c r="KWM13" s="57"/>
      <c r="KWN13" s="57"/>
      <c r="KWO13" s="57"/>
      <c r="KWP13" s="57"/>
      <c r="KWQ13" s="57"/>
      <c r="KWR13" s="57"/>
      <c r="KWS13" s="57"/>
      <c r="KWT13" s="57"/>
      <c r="KWU13" s="57"/>
      <c r="KWV13" s="57"/>
      <c r="KWW13" s="57"/>
      <c r="KWX13" s="57"/>
      <c r="KWY13" s="57"/>
      <c r="KWZ13" s="57"/>
      <c r="KXA13" s="57"/>
      <c r="KXB13" s="57"/>
      <c r="KXC13" s="57"/>
      <c r="KXD13" s="57"/>
      <c r="KXE13" s="57"/>
      <c r="KXF13" s="57"/>
      <c r="KXG13" s="57"/>
      <c r="KXH13" s="57"/>
      <c r="KXI13" s="57"/>
      <c r="KXJ13" s="57"/>
      <c r="KXK13" s="57"/>
      <c r="KXL13" s="57"/>
      <c r="KXM13" s="57"/>
      <c r="KXN13" s="57"/>
      <c r="KXO13" s="57"/>
      <c r="KXP13" s="57"/>
      <c r="KXQ13" s="57"/>
      <c r="KXR13" s="57"/>
      <c r="KXS13" s="57"/>
      <c r="KXT13" s="57"/>
      <c r="KXU13" s="57"/>
      <c r="KXV13" s="57"/>
      <c r="KXW13" s="57"/>
      <c r="KXX13" s="57"/>
      <c r="KXY13" s="57"/>
      <c r="KXZ13" s="57"/>
      <c r="KYA13" s="57"/>
      <c r="KYB13" s="57"/>
      <c r="KYC13" s="57"/>
      <c r="KYD13" s="57"/>
      <c r="KYE13" s="57"/>
      <c r="KYF13" s="57"/>
      <c r="KYG13" s="57"/>
      <c r="KYH13" s="57"/>
      <c r="KYI13" s="57"/>
      <c r="KYJ13" s="57"/>
      <c r="KYK13" s="57"/>
      <c r="KYL13" s="57"/>
      <c r="KYM13" s="57"/>
      <c r="KYN13" s="57"/>
      <c r="KYO13" s="57"/>
      <c r="KYP13" s="57"/>
      <c r="KYQ13" s="57"/>
      <c r="KYR13" s="57"/>
      <c r="KYS13" s="57"/>
      <c r="KYT13" s="57"/>
      <c r="KYU13" s="57"/>
      <c r="KYV13" s="57"/>
      <c r="KYW13" s="57"/>
      <c r="KYX13" s="57"/>
      <c r="KYY13" s="57"/>
      <c r="KYZ13" s="57"/>
      <c r="KZA13" s="57"/>
      <c r="KZB13" s="57"/>
      <c r="KZC13" s="57"/>
      <c r="KZD13" s="57"/>
      <c r="KZE13" s="57"/>
      <c r="KZF13" s="57"/>
      <c r="KZG13" s="57"/>
      <c r="KZH13" s="57"/>
      <c r="KZI13" s="57"/>
      <c r="KZJ13" s="57"/>
      <c r="KZK13" s="57"/>
      <c r="KZL13" s="57"/>
      <c r="KZM13" s="57"/>
      <c r="KZN13" s="57"/>
      <c r="KZO13" s="57"/>
      <c r="KZP13" s="57"/>
      <c r="KZQ13" s="57"/>
      <c r="KZR13" s="57"/>
      <c r="KZS13" s="57"/>
      <c r="KZT13" s="57"/>
      <c r="KZU13" s="57"/>
      <c r="KZV13" s="57"/>
      <c r="KZW13" s="57"/>
      <c r="KZX13" s="57"/>
      <c r="KZY13" s="57"/>
      <c r="KZZ13" s="57"/>
      <c r="LAA13" s="57"/>
      <c r="LAB13" s="57"/>
      <c r="LAC13" s="57"/>
      <c r="LAD13" s="57"/>
      <c r="LAE13" s="57"/>
      <c r="LAF13" s="57"/>
      <c r="LAG13" s="57"/>
      <c r="LAH13" s="57"/>
      <c r="LAI13" s="57"/>
      <c r="LAJ13" s="57"/>
      <c r="LAK13" s="57"/>
      <c r="LAL13" s="57"/>
      <c r="LAM13" s="57"/>
      <c r="LAN13" s="57"/>
      <c r="LAO13" s="57"/>
      <c r="LAP13" s="57"/>
      <c r="LAQ13" s="57"/>
      <c r="LAR13" s="57"/>
      <c r="LAS13" s="57"/>
      <c r="LAT13" s="57"/>
      <c r="LAU13" s="57"/>
      <c r="LAV13" s="57"/>
      <c r="LAW13" s="57"/>
      <c r="LAX13" s="57"/>
      <c r="LAY13" s="57"/>
      <c r="LAZ13" s="57"/>
      <c r="LBA13" s="57"/>
      <c r="LBB13" s="57"/>
      <c r="LBC13" s="57"/>
      <c r="LBD13" s="57"/>
      <c r="LBE13" s="57"/>
      <c r="LBF13" s="57"/>
      <c r="LBG13" s="57"/>
      <c r="LBH13" s="57"/>
      <c r="LBI13" s="57"/>
      <c r="LBJ13" s="57"/>
      <c r="LBK13" s="57"/>
      <c r="LBL13" s="57"/>
      <c r="LBM13" s="57"/>
      <c r="LBN13" s="57"/>
      <c r="LBO13" s="57"/>
      <c r="LBP13" s="57"/>
      <c r="LBQ13" s="57"/>
      <c r="LBR13" s="57"/>
      <c r="LBS13" s="57"/>
      <c r="LBT13" s="57"/>
      <c r="LBU13" s="57"/>
      <c r="LBV13" s="57"/>
      <c r="LBW13" s="57"/>
      <c r="LBX13" s="57"/>
      <c r="LBY13" s="57"/>
      <c r="LBZ13" s="57"/>
      <c r="LCA13" s="57"/>
      <c r="LCB13" s="57"/>
      <c r="LCC13" s="57"/>
      <c r="LCD13" s="57"/>
      <c r="LCE13" s="57"/>
      <c r="LCF13" s="57"/>
      <c r="LCG13" s="57"/>
      <c r="LCH13" s="57"/>
      <c r="LCI13" s="57"/>
      <c r="LCJ13" s="57"/>
      <c r="LCK13" s="57"/>
      <c r="LCL13" s="57"/>
      <c r="LCM13" s="57"/>
      <c r="LCN13" s="57"/>
      <c r="LCO13" s="57"/>
      <c r="LCP13" s="57"/>
      <c r="LCQ13" s="57"/>
      <c r="LCR13" s="57"/>
      <c r="LCS13" s="57"/>
      <c r="LCT13" s="57"/>
      <c r="LCU13" s="57"/>
      <c r="LCV13" s="57"/>
      <c r="LCW13" s="57"/>
      <c r="LCX13" s="57"/>
      <c r="LCY13" s="57"/>
      <c r="LCZ13" s="57"/>
      <c r="LDA13" s="57"/>
      <c r="LDB13" s="57"/>
      <c r="LDC13" s="57"/>
      <c r="LDD13" s="57"/>
      <c r="LDE13" s="57"/>
      <c r="LDF13" s="57"/>
      <c r="LDG13" s="57"/>
      <c r="LDH13" s="57"/>
      <c r="LDI13" s="57"/>
      <c r="LDJ13" s="57"/>
      <c r="LDK13" s="57"/>
      <c r="LDL13" s="57"/>
      <c r="LDM13" s="57"/>
      <c r="LDN13" s="57"/>
      <c r="LDO13" s="57"/>
      <c r="LDP13" s="57"/>
      <c r="LDQ13" s="57"/>
      <c r="LDR13" s="57"/>
      <c r="LDS13" s="57"/>
      <c r="LDT13" s="57"/>
      <c r="LDU13" s="57"/>
      <c r="LDV13" s="57"/>
      <c r="LDW13" s="57"/>
      <c r="LDX13" s="57"/>
      <c r="LDY13" s="57"/>
      <c r="LDZ13" s="57"/>
      <c r="LEA13" s="57"/>
      <c r="LEB13" s="57"/>
      <c r="LEC13" s="57"/>
      <c r="LED13" s="57"/>
      <c r="LEE13" s="57"/>
      <c r="LEF13" s="57"/>
      <c r="LEG13" s="57"/>
      <c r="LEH13" s="57"/>
      <c r="LEI13" s="57"/>
      <c r="LEJ13" s="57"/>
      <c r="LEK13" s="57"/>
      <c r="LEL13" s="57"/>
      <c r="LEM13" s="57"/>
      <c r="LEN13" s="57"/>
      <c r="LEO13" s="57"/>
      <c r="LEP13" s="57"/>
      <c r="LEQ13" s="57"/>
      <c r="LER13" s="57"/>
      <c r="LES13" s="57"/>
      <c r="LET13" s="57"/>
      <c r="LEU13" s="57"/>
      <c r="LEV13" s="57"/>
      <c r="LEW13" s="57"/>
      <c r="LEX13" s="57"/>
      <c r="LEY13" s="57"/>
      <c r="LEZ13" s="57"/>
      <c r="LFA13" s="57"/>
      <c r="LFB13" s="57"/>
      <c r="LFC13" s="57"/>
      <c r="LFD13" s="57"/>
      <c r="LFE13" s="57"/>
      <c r="LFF13" s="57"/>
      <c r="LFG13" s="57"/>
      <c r="LFH13" s="57"/>
      <c r="LFI13" s="57"/>
      <c r="LFJ13" s="57"/>
      <c r="LFK13" s="57"/>
      <c r="LFL13" s="57"/>
      <c r="LFM13" s="57"/>
      <c r="LFN13" s="57"/>
      <c r="LFO13" s="57"/>
      <c r="LFP13" s="57"/>
      <c r="LFQ13" s="57"/>
      <c r="LFR13" s="57"/>
      <c r="LFS13" s="57"/>
      <c r="LFT13" s="57"/>
      <c r="LFU13" s="57"/>
      <c r="LFV13" s="57"/>
      <c r="LFW13" s="57"/>
      <c r="LFX13" s="57"/>
      <c r="LFY13" s="57"/>
      <c r="LFZ13" s="57"/>
      <c r="LGA13" s="57"/>
      <c r="LGB13" s="57"/>
      <c r="LGC13" s="57"/>
      <c r="LGD13" s="57"/>
      <c r="LGE13" s="57"/>
      <c r="LGF13" s="57"/>
      <c r="LGG13" s="57"/>
      <c r="LGH13" s="57"/>
      <c r="LGI13" s="57"/>
      <c r="LGJ13" s="57"/>
      <c r="LGK13" s="57"/>
      <c r="LGL13" s="57"/>
      <c r="LGM13" s="57"/>
      <c r="LGN13" s="57"/>
      <c r="LGO13" s="57"/>
      <c r="LGP13" s="57"/>
      <c r="LGQ13" s="57"/>
      <c r="LGR13" s="57"/>
      <c r="LGS13" s="57"/>
      <c r="LGT13" s="57"/>
      <c r="LGU13" s="57"/>
      <c r="LGV13" s="57"/>
      <c r="LGW13" s="57"/>
      <c r="LGX13" s="57"/>
      <c r="LGY13" s="57"/>
      <c r="LGZ13" s="57"/>
      <c r="LHA13" s="57"/>
      <c r="LHB13" s="57"/>
      <c r="LHC13" s="57"/>
      <c r="LHD13" s="57"/>
      <c r="LHE13" s="57"/>
      <c r="LHF13" s="57"/>
      <c r="LHG13" s="57"/>
      <c r="LHH13" s="57"/>
      <c r="LHI13" s="57"/>
      <c r="LHJ13" s="57"/>
      <c r="LHK13" s="57"/>
      <c r="LHL13" s="57"/>
      <c r="LHM13" s="57"/>
      <c r="LHN13" s="57"/>
      <c r="LHO13" s="57"/>
      <c r="LHP13" s="57"/>
      <c r="LHQ13" s="57"/>
      <c r="LHR13" s="57"/>
      <c r="LHS13" s="57"/>
      <c r="LHT13" s="57"/>
      <c r="LHU13" s="57"/>
      <c r="LHV13" s="57"/>
      <c r="LHW13" s="57"/>
      <c r="LHX13" s="57"/>
      <c r="LHY13" s="57"/>
      <c r="LHZ13" s="57"/>
      <c r="LIA13" s="57"/>
      <c r="LIB13" s="57"/>
      <c r="LIC13" s="57"/>
      <c r="LID13" s="57"/>
      <c r="LIE13" s="57"/>
      <c r="LIF13" s="57"/>
      <c r="LIG13" s="57"/>
      <c r="LIH13" s="57"/>
      <c r="LII13" s="57"/>
      <c r="LIJ13" s="57"/>
      <c r="LIK13" s="57"/>
      <c r="LIL13" s="57"/>
      <c r="LIM13" s="57"/>
      <c r="LIN13" s="57"/>
      <c r="LIO13" s="57"/>
      <c r="LIP13" s="57"/>
      <c r="LIQ13" s="57"/>
      <c r="LIR13" s="57"/>
      <c r="LIS13" s="57"/>
      <c r="LIT13" s="57"/>
      <c r="LIU13" s="57"/>
      <c r="LIV13" s="57"/>
      <c r="LIW13" s="57"/>
      <c r="LIX13" s="57"/>
      <c r="LIY13" s="57"/>
      <c r="LIZ13" s="57"/>
      <c r="LJA13" s="57"/>
      <c r="LJB13" s="57"/>
      <c r="LJC13" s="57"/>
      <c r="LJD13" s="57"/>
      <c r="LJE13" s="57"/>
      <c r="LJF13" s="57"/>
      <c r="LJG13" s="57"/>
      <c r="LJH13" s="57"/>
      <c r="LJI13" s="57"/>
      <c r="LJJ13" s="57"/>
      <c r="LJK13" s="57"/>
      <c r="LJL13" s="57"/>
      <c r="LJM13" s="57"/>
      <c r="LJN13" s="57"/>
      <c r="LJO13" s="57"/>
      <c r="LJP13" s="57"/>
      <c r="LJQ13" s="57"/>
      <c r="LJR13" s="57"/>
      <c r="LJS13" s="57"/>
      <c r="LJT13" s="57"/>
      <c r="LJU13" s="57"/>
      <c r="LJV13" s="57"/>
      <c r="LJW13" s="57"/>
      <c r="LJX13" s="57"/>
      <c r="LJY13" s="57"/>
      <c r="LJZ13" s="57"/>
      <c r="LKA13" s="57"/>
      <c r="LKB13" s="57"/>
      <c r="LKC13" s="57"/>
      <c r="LKD13" s="57"/>
      <c r="LKE13" s="57"/>
      <c r="LKF13" s="57"/>
      <c r="LKG13" s="57"/>
      <c r="LKH13" s="57"/>
      <c r="LKI13" s="57"/>
      <c r="LKJ13" s="57"/>
      <c r="LKK13" s="57"/>
      <c r="LKL13" s="57"/>
      <c r="LKM13" s="57"/>
      <c r="LKN13" s="57"/>
      <c r="LKO13" s="57"/>
      <c r="LKP13" s="57"/>
      <c r="LKQ13" s="57"/>
      <c r="LKR13" s="57"/>
      <c r="LKS13" s="57"/>
      <c r="LKT13" s="57"/>
      <c r="LKU13" s="57"/>
      <c r="LKV13" s="57"/>
      <c r="LKW13" s="57"/>
      <c r="LKX13" s="57"/>
      <c r="LKY13" s="57"/>
      <c r="LKZ13" s="57"/>
      <c r="LLA13" s="57"/>
      <c r="LLB13" s="57"/>
      <c r="LLC13" s="57"/>
      <c r="LLD13" s="57"/>
      <c r="LLE13" s="57"/>
      <c r="LLF13" s="57"/>
      <c r="LLG13" s="57"/>
      <c r="LLH13" s="57"/>
      <c r="LLI13" s="57"/>
      <c r="LLJ13" s="57"/>
      <c r="LLK13" s="57"/>
      <c r="LLL13" s="57"/>
      <c r="LLM13" s="57"/>
      <c r="LLN13" s="57"/>
      <c r="LLO13" s="57"/>
      <c r="LLP13" s="57"/>
      <c r="LLQ13" s="57"/>
      <c r="LLR13" s="57"/>
      <c r="LLS13" s="57"/>
      <c r="LLT13" s="57"/>
      <c r="LLU13" s="57"/>
      <c r="LLV13" s="57"/>
      <c r="LLW13" s="57"/>
      <c r="LLX13" s="57"/>
      <c r="LLY13" s="57"/>
      <c r="LLZ13" s="57"/>
      <c r="LMA13" s="57"/>
      <c r="LMB13" s="57"/>
      <c r="LMC13" s="57"/>
      <c r="LMD13" s="57"/>
      <c r="LME13" s="57"/>
      <c r="LMF13" s="57"/>
      <c r="LMG13" s="57"/>
      <c r="LMH13" s="57"/>
      <c r="LMI13" s="57"/>
      <c r="LMJ13" s="57"/>
      <c r="LMK13" s="57"/>
      <c r="LML13" s="57"/>
      <c r="LMM13" s="57"/>
      <c r="LMN13" s="57"/>
      <c r="LMO13" s="57"/>
      <c r="LMP13" s="57"/>
      <c r="LMQ13" s="57"/>
      <c r="LMR13" s="57"/>
      <c r="LMS13" s="57"/>
      <c r="LMT13" s="57"/>
      <c r="LMU13" s="57"/>
      <c r="LMV13" s="57"/>
      <c r="LMW13" s="57"/>
      <c r="LMX13" s="57"/>
      <c r="LMY13" s="57"/>
      <c r="LMZ13" s="57"/>
      <c r="LNA13" s="57"/>
      <c r="LNB13" s="57"/>
      <c r="LNC13" s="57"/>
      <c r="LND13" s="57"/>
      <c r="LNE13" s="57"/>
      <c r="LNF13" s="57"/>
      <c r="LNG13" s="57"/>
      <c r="LNH13" s="57"/>
      <c r="LNI13" s="57"/>
      <c r="LNJ13" s="57"/>
      <c r="LNK13" s="57"/>
      <c r="LNL13" s="57"/>
      <c r="LNM13" s="57"/>
      <c r="LNN13" s="57"/>
      <c r="LNO13" s="57"/>
      <c r="LNP13" s="57"/>
      <c r="LNQ13" s="57"/>
      <c r="LNR13" s="57"/>
      <c r="LNS13" s="57"/>
      <c r="LNT13" s="57"/>
      <c r="LNU13" s="57"/>
      <c r="LNV13" s="57"/>
      <c r="LNW13" s="57"/>
      <c r="LNX13" s="57"/>
      <c r="LNY13" s="57"/>
      <c r="LNZ13" s="57"/>
      <c r="LOA13" s="57"/>
      <c r="LOB13" s="57"/>
      <c r="LOC13" s="57"/>
      <c r="LOD13" s="57"/>
      <c r="LOE13" s="57"/>
      <c r="LOF13" s="57"/>
      <c r="LOG13" s="57"/>
      <c r="LOH13" s="57"/>
      <c r="LOI13" s="57"/>
      <c r="LOJ13" s="57"/>
      <c r="LOK13" s="57"/>
      <c r="LOL13" s="57"/>
      <c r="LOM13" s="57"/>
      <c r="LON13" s="57"/>
      <c r="LOO13" s="57"/>
      <c r="LOP13" s="57"/>
      <c r="LOQ13" s="57"/>
      <c r="LOR13" s="57"/>
      <c r="LOS13" s="57"/>
      <c r="LOT13" s="57"/>
      <c r="LOU13" s="57"/>
      <c r="LOV13" s="57"/>
      <c r="LOW13" s="57"/>
      <c r="LOX13" s="57"/>
      <c r="LOY13" s="57"/>
      <c r="LOZ13" s="57"/>
      <c r="LPA13" s="57"/>
      <c r="LPB13" s="57"/>
      <c r="LPC13" s="57"/>
      <c r="LPD13" s="57"/>
      <c r="LPE13" s="57"/>
      <c r="LPF13" s="57"/>
      <c r="LPG13" s="57"/>
      <c r="LPH13" s="57"/>
      <c r="LPI13" s="57"/>
      <c r="LPJ13" s="57"/>
      <c r="LPK13" s="57"/>
      <c r="LPL13" s="57"/>
      <c r="LPM13" s="57"/>
      <c r="LPN13" s="57"/>
      <c r="LPO13" s="57"/>
      <c r="LPP13" s="57"/>
      <c r="LPQ13" s="57"/>
      <c r="LPR13" s="57"/>
      <c r="LPS13" s="57"/>
      <c r="LPT13" s="57"/>
      <c r="LPU13" s="57"/>
      <c r="LPV13" s="57"/>
      <c r="LPW13" s="57"/>
      <c r="LPX13" s="57"/>
      <c r="LPY13" s="57"/>
      <c r="LPZ13" s="57"/>
      <c r="LQA13" s="57"/>
      <c r="LQB13" s="57"/>
      <c r="LQC13" s="57"/>
      <c r="LQD13" s="57"/>
      <c r="LQE13" s="57"/>
      <c r="LQF13" s="57"/>
      <c r="LQG13" s="57"/>
      <c r="LQH13" s="57"/>
      <c r="LQI13" s="57"/>
      <c r="LQJ13" s="57"/>
      <c r="LQK13" s="57"/>
      <c r="LQL13" s="57"/>
      <c r="LQM13" s="57"/>
      <c r="LQN13" s="57"/>
      <c r="LQO13" s="57"/>
      <c r="LQP13" s="57"/>
      <c r="LQQ13" s="57"/>
      <c r="LQR13" s="57"/>
      <c r="LQS13" s="57"/>
      <c r="LQT13" s="57"/>
      <c r="LQU13" s="57"/>
      <c r="LQV13" s="57"/>
      <c r="LQW13" s="57"/>
      <c r="LQX13" s="57"/>
      <c r="LQY13" s="57"/>
      <c r="LQZ13" s="57"/>
      <c r="LRA13" s="57"/>
      <c r="LRB13" s="57"/>
      <c r="LRC13" s="57"/>
      <c r="LRD13" s="57"/>
      <c r="LRE13" s="57"/>
      <c r="LRF13" s="57"/>
      <c r="LRG13" s="57"/>
      <c r="LRH13" s="57"/>
      <c r="LRI13" s="57"/>
      <c r="LRJ13" s="57"/>
      <c r="LRK13" s="57"/>
      <c r="LRL13" s="57"/>
      <c r="LRM13" s="57"/>
      <c r="LRN13" s="57"/>
      <c r="LRO13" s="57"/>
      <c r="LRP13" s="57"/>
      <c r="LRQ13" s="57"/>
      <c r="LRR13" s="57"/>
      <c r="LRS13" s="57"/>
      <c r="LRT13" s="57"/>
      <c r="LRU13" s="57"/>
      <c r="LRV13" s="57"/>
      <c r="LRW13" s="57"/>
      <c r="LRX13" s="57"/>
      <c r="LRY13" s="57"/>
      <c r="LRZ13" s="57"/>
      <c r="LSA13" s="57"/>
      <c r="LSB13" s="57"/>
      <c r="LSC13" s="57"/>
      <c r="LSD13" s="57"/>
      <c r="LSE13" s="57"/>
      <c r="LSF13" s="57"/>
      <c r="LSG13" s="57"/>
      <c r="LSH13" s="57"/>
      <c r="LSI13" s="57"/>
      <c r="LSJ13" s="57"/>
      <c r="LSK13" s="57"/>
      <c r="LSL13" s="57"/>
      <c r="LSM13" s="57"/>
      <c r="LSN13" s="57"/>
      <c r="LSO13" s="57"/>
      <c r="LSP13" s="57"/>
      <c r="LSQ13" s="57"/>
      <c r="LSR13" s="57"/>
      <c r="LSS13" s="57"/>
      <c r="LST13" s="57"/>
      <c r="LSU13" s="57"/>
      <c r="LSV13" s="57"/>
      <c r="LSW13" s="57"/>
      <c r="LSX13" s="57"/>
      <c r="LSY13" s="57"/>
      <c r="LSZ13" s="57"/>
      <c r="LTA13" s="57"/>
      <c r="LTB13" s="57"/>
      <c r="LTC13" s="57"/>
      <c r="LTD13" s="57"/>
      <c r="LTE13" s="57"/>
      <c r="LTF13" s="57"/>
      <c r="LTG13" s="57"/>
      <c r="LTH13" s="57"/>
      <c r="LTI13" s="57"/>
      <c r="LTJ13" s="57"/>
      <c r="LTK13" s="57"/>
      <c r="LTL13" s="57"/>
      <c r="LTM13" s="57"/>
      <c r="LTN13" s="57"/>
      <c r="LTO13" s="57"/>
      <c r="LTP13" s="57"/>
      <c r="LTQ13" s="57"/>
      <c r="LTR13" s="57"/>
      <c r="LTS13" s="57"/>
      <c r="LTT13" s="57"/>
      <c r="LTU13" s="57"/>
      <c r="LTV13" s="57"/>
      <c r="LTW13" s="57"/>
      <c r="LTX13" s="57"/>
      <c r="LTY13" s="57"/>
      <c r="LTZ13" s="57"/>
      <c r="LUA13" s="57"/>
      <c r="LUB13" s="57"/>
      <c r="LUC13" s="57"/>
      <c r="LUD13" s="57"/>
      <c r="LUE13" s="57"/>
      <c r="LUF13" s="57"/>
      <c r="LUG13" s="57"/>
      <c r="LUH13" s="57"/>
      <c r="LUI13" s="57"/>
      <c r="LUJ13" s="57"/>
      <c r="LUK13" s="57"/>
      <c r="LUL13" s="57"/>
      <c r="LUM13" s="57"/>
      <c r="LUN13" s="57"/>
      <c r="LUO13" s="57"/>
      <c r="LUP13" s="57"/>
      <c r="LUQ13" s="57"/>
      <c r="LUR13" s="57"/>
      <c r="LUS13" s="57"/>
      <c r="LUT13" s="57"/>
      <c r="LUU13" s="57"/>
      <c r="LUV13" s="57"/>
      <c r="LUW13" s="57"/>
      <c r="LUX13" s="57"/>
      <c r="LUY13" s="57"/>
      <c r="LUZ13" s="57"/>
      <c r="LVA13" s="57"/>
      <c r="LVB13" s="57"/>
      <c r="LVC13" s="57"/>
      <c r="LVD13" s="57"/>
      <c r="LVE13" s="57"/>
      <c r="LVF13" s="57"/>
      <c r="LVG13" s="57"/>
      <c r="LVH13" s="57"/>
      <c r="LVI13" s="57"/>
      <c r="LVJ13" s="57"/>
      <c r="LVK13" s="57"/>
      <c r="LVL13" s="57"/>
      <c r="LVM13" s="57"/>
      <c r="LVN13" s="57"/>
      <c r="LVO13" s="57"/>
      <c r="LVP13" s="57"/>
      <c r="LVQ13" s="57"/>
      <c r="LVR13" s="57"/>
      <c r="LVS13" s="57"/>
      <c r="LVT13" s="57"/>
      <c r="LVU13" s="57"/>
      <c r="LVV13" s="57"/>
      <c r="LVW13" s="57"/>
      <c r="LVX13" s="57"/>
      <c r="LVY13" s="57"/>
      <c r="LVZ13" s="57"/>
      <c r="LWA13" s="57"/>
      <c r="LWB13" s="57"/>
      <c r="LWC13" s="57"/>
      <c r="LWD13" s="57"/>
      <c r="LWE13" s="57"/>
      <c r="LWF13" s="57"/>
      <c r="LWG13" s="57"/>
      <c r="LWH13" s="57"/>
      <c r="LWI13" s="57"/>
      <c r="LWJ13" s="57"/>
      <c r="LWK13" s="57"/>
      <c r="LWL13" s="57"/>
      <c r="LWM13" s="57"/>
      <c r="LWN13" s="57"/>
      <c r="LWO13" s="57"/>
      <c r="LWP13" s="57"/>
      <c r="LWQ13" s="57"/>
      <c r="LWR13" s="57"/>
      <c r="LWS13" s="57"/>
      <c r="LWT13" s="57"/>
      <c r="LWU13" s="57"/>
      <c r="LWV13" s="57"/>
      <c r="LWW13" s="57"/>
      <c r="LWX13" s="57"/>
      <c r="LWY13" s="57"/>
      <c r="LWZ13" s="57"/>
      <c r="LXA13" s="57"/>
      <c r="LXB13" s="57"/>
      <c r="LXC13" s="57"/>
      <c r="LXD13" s="57"/>
      <c r="LXE13" s="57"/>
      <c r="LXF13" s="57"/>
      <c r="LXG13" s="57"/>
      <c r="LXH13" s="57"/>
      <c r="LXI13" s="57"/>
      <c r="LXJ13" s="57"/>
      <c r="LXK13" s="57"/>
      <c r="LXL13" s="57"/>
      <c r="LXM13" s="57"/>
      <c r="LXN13" s="57"/>
      <c r="LXO13" s="57"/>
      <c r="LXP13" s="57"/>
      <c r="LXQ13" s="57"/>
      <c r="LXR13" s="57"/>
      <c r="LXS13" s="57"/>
      <c r="LXT13" s="57"/>
      <c r="LXU13" s="57"/>
      <c r="LXV13" s="57"/>
      <c r="LXW13" s="57"/>
      <c r="LXX13" s="57"/>
      <c r="LXY13" s="57"/>
      <c r="LXZ13" s="57"/>
      <c r="LYA13" s="57"/>
      <c r="LYB13" s="57"/>
      <c r="LYC13" s="57"/>
      <c r="LYD13" s="57"/>
      <c r="LYE13" s="57"/>
      <c r="LYF13" s="57"/>
      <c r="LYG13" s="57"/>
      <c r="LYH13" s="57"/>
      <c r="LYI13" s="57"/>
      <c r="LYJ13" s="57"/>
      <c r="LYK13" s="57"/>
      <c r="LYL13" s="57"/>
      <c r="LYM13" s="57"/>
      <c r="LYN13" s="57"/>
      <c r="LYO13" s="57"/>
      <c r="LYP13" s="57"/>
      <c r="LYQ13" s="57"/>
      <c r="LYR13" s="57"/>
      <c r="LYS13" s="57"/>
      <c r="LYT13" s="57"/>
      <c r="LYU13" s="57"/>
      <c r="LYV13" s="57"/>
      <c r="LYW13" s="57"/>
      <c r="LYX13" s="57"/>
      <c r="LYY13" s="57"/>
      <c r="LYZ13" s="57"/>
      <c r="LZA13" s="57"/>
      <c r="LZB13" s="57"/>
      <c r="LZC13" s="57"/>
      <c r="LZD13" s="57"/>
      <c r="LZE13" s="57"/>
      <c r="LZF13" s="57"/>
      <c r="LZG13" s="57"/>
      <c r="LZH13" s="57"/>
      <c r="LZI13" s="57"/>
      <c r="LZJ13" s="57"/>
      <c r="LZK13" s="57"/>
      <c r="LZL13" s="57"/>
      <c r="LZM13" s="57"/>
      <c r="LZN13" s="57"/>
      <c r="LZO13" s="57"/>
      <c r="LZP13" s="57"/>
      <c r="LZQ13" s="57"/>
      <c r="LZR13" s="57"/>
      <c r="LZS13" s="57"/>
      <c r="LZT13" s="57"/>
      <c r="LZU13" s="57"/>
      <c r="LZV13" s="57"/>
      <c r="LZW13" s="57"/>
      <c r="LZX13" s="57"/>
      <c r="LZY13" s="57"/>
      <c r="LZZ13" s="57"/>
      <c r="MAA13" s="57"/>
      <c r="MAB13" s="57"/>
      <c r="MAC13" s="57"/>
      <c r="MAD13" s="57"/>
      <c r="MAE13" s="57"/>
      <c r="MAF13" s="57"/>
      <c r="MAG13" s="57"/>
      <c r="MAH13" s="57"/>
      <c r="MAI13" s="57"/>
      <c r="MAJ13" s="57"/>
      <c r="MAK13" s="57"/>
      <c r="MAL13" s="57"/>
      <c r="MAM13" s="57"/>
      <c r="MAN13" s="57"/>
      <c r="MAO13" s="57"/>
      <c r="MAP13" s="57"/>
      <c r="MAQ13" s="57"/>
      <c r="MAR13" s="57"/>
      <c r="MAS13" s="57"/>
      <c r="MAT13" s="57"/>
      <c r="MAU13" s="57"/>
      <c r="MAV13" s="57"/>
      <c r="MAW13" s="57"/>
      <c r="MAX13" s="57"/>
      <c r="MAY13" s="57"/>
      <c r="MAZ13" s="57"/>
      <c r="MBA13" s="57"/>
      <c r="MBB13" s="57"/>
      <c r="MBC13" s="57"/>
      <c r="MBD13" s="57"/>
      <c r="MBE13" s="57"/>
      <c r="MBF13" s="57"/>
      <c r="MBG13" s="57"/>
      <c r="MBH13" s="57"/>
      <c r="MBI13" s="57"/>
      <c r="MBJ13" s="57"/>
      <c r="MBK13" s="57"/>
      <c r="MBL13" s="57"/>
      <c r="MBM13" s="57"/>
      <c r="MBN13" s="57"/>
      <c r="MBO13" s="57"/>
      <c r="MBP13" s="57"/>
      <c r="MBQ13" s="57"/>
      <c r="MBR13" s="57"/>
      <c r="MBS13" s="57"/>
      <c r="MBT13" s="57"/>
      <c r="MBU13" s="57"/>
      <c r="MBV13" s="57"/>
      <c r="MBW13" s="57"/>
      <c r="MBX13" s="57"/>
      <c r="MBY13" s="57"/>
      <c r="MBZ13" s="57"/>
      <c r="MCA13" s="57"/>
      <c r="MCB13" s="57"/>
      <c r="MCC13" s="57"/>
      <c r="MCD13" s="57"/>
      <c r="MCE13" s="57"/>
      <c r="MCF13" s="57"/>
      <c r="MCG13" s="57"/>
      <c r="MCH13" s="57"/>
      <c r="MCI13" s="57"/>
      <c r="MCJ13" s="57"/>
      <c r="MCK13" s="57"/>
      <c r="MCL13" s="57"/>
      <c r="MCM13" s="57"/>
      <c r="MCN13" s="57"/>
      <c r="MCO13" s="57"/>
      <c r="MCP13" s="57"/>
      <c r="MCQ13" s="57"/>
      <c r="MCR13" s="57"/>
      <c r="MCS13" s="57"/>
      <c r="MCT13" s="57"/>
      <c r="MCU13" s="57"/>
      <c r="MCV13" s="57"/>
      <c r="MCW13" s="57"/>
      <c r="MCX13" s="57"/>
      <c r="MCY13" s="57"/>
      <c r="MCZ13" s="57"/>
      <c r="MDA13" s="57"/>
      <c r="MDB13" s="57"/>
      <c r="MDC13" s="57"/>
      <c r="MDD13" s="57"/>
      <c r="MDE13" s="57"/>
      <c r="MDF13" s="57"/>
      <c r="MDG13" s="57"/>
      <c r="MDH13" s="57"/>
      <c r="MDI13" s="57"/>
      <c r="MDJ13" s="57"/>
      <c r="MDK13" s="57"/>
      <c r="MDL13" s="57"/>
      <c r="MDM13" s="57"/>
      <c r="MDN13" s="57"/>
      <c r="MDO13" s="57"/>
      <c r="MDP13" s="57"/>
      <c r="MDQ13" s="57"/>
      <c r="MDR13" s="57"/>
      <c r="MDS13" s="57"/>
      <c r="MDT13" s="57"/>
      <c r="MDU13" s="57"/>
      <c r="MDV13" s="57"/>
      <c r="MDW13" s="57"/>
      <c r="MDX13" s="57"/>
      <c r="MDY13" s="57"/>
      <c r="MDZ13" s="57"/>
      <c r="MEA13" s="57"/>
      <c r="MEB13" s="57"/>
      <c r="MEC13" s="57"/>
      <c r="MED13" s="57"/>
      <c r="MEE13" s="57"/>
      <c r="MEF13" s="57"/>
      <c r="MEG13" s="57"/>
      <c r="MEH13" s="57"/>
      <c r="MEI13" s="57"/>
      <c r="MEJ13" s="57"/>
      <c r="MEK13" s="57"/>
      <c r="MEL13" s="57"/>
      <c r="MEM13" s="57"/>
      <c r="MEN13" s="57"/>
      <c r="MEO13" s="57"/>
      <c r="MEP13" s="57"/>
      <c r="MEQ13" s="57"/>
      <c r="MER13" s="57"/>
      <c r="MES13" s="57"/>
      <c r="MET13" s="57"/>
      <c r="MEU13" s="57"/>
      <c r="MEV13" s="57"/>
      <c r="MEW13" s="57"/>
      <c r="MEX13" s="57"/>
      <c r="MEY13" s="57"/>
      <c r="MEZ13" s="57"/>
      <c r="MFA13" s="57"/>
      <c r="MFB13" s="57"/>
      <c r="MFC13" s="57"/>
      <c r="MFD13" s="57"/>
      <c r="MFE13" s="57"/>
      <c r="MFF13" s="57"/>
      <c r="MFG13" s="57"/>
      <c r="MFH13" s="57"/>
      <c r="MFI13" s="57"/>
      <c r="MFJ13" s="57"/>
      <c r="MFK13" s="57"/>
      <c r="MFL13" s="57"/>
      <c r="MFM13" s="57"/>
      <c r="MFN13" s="57"/>
      <c r="MFO13" s="57"/>
      <c r="MFP13" s="57"/>
      <c r="MFQ13" s="57"/>
      <c r="MFR13" s="57"/>
      <c r="MFS13" s="57"/>
      <c r="MFT13" s="57"/>
      <c r="MFU13" s="57"/>
      <c r="MFV13" s="57"/>
      <c r="MFW13" s="57"/>
      <c r="MFX13" s="57"/>
      <c r="MFY13" s="57"/>
      <c r="MFZ13" s="57"/>
      <c r="MGA13" s="57"/>
      <c r="MGB13" s="57"/>
      <c r="MGC13" s="57"/>
      <c r="MGD13" s="57"/>
      <c r="MGE13" s="57"/>
      <c r="MGF13" s="57"/>
      <c r="MGG13" s="57"/>
      <c r="MGH13" s="57"/>
      <c r="MGI13" s="57"/>
      <c r="MGJ13" s="57"/>
      <c r="MGK13" s="57"/>
      <c r="MGL13" s="57"/>
      <c r="MGM13" s="57"/>
      <c r="MGN13" s="57"/>
      <c r="MGO13" s="57"/>
      <c r="MGP13" s="57"/>
      <c r="MGQ13" s="57"/>
      <c r="MGR13" s="57"/>
      <c r="MGS13" s="57"/>
      <c r="MGT13" s="57"/>
      <c r="MGU13" s="57"/>
      <c r="MGV13" s="57"/>
      <c r="MGW13" s="57"/>
      <c r="MGX13" s="57"/>
      <c r="MGY13" s="57"/>
      <c r="MGZ13" s="57"/>
      <c r="MHA13" s="57"/>
      <c r="MHB13" s="57"/>
      <c r="MHC13" s="57"/>
      <c r="MHD13" s="57"/>
      <c r="MHE13" s="57"/>
      <c r="MHF13" s="57"/>
      <c r="MHG13" s="57"/>
      <c r="MHH13" s="57"/>
      <c r="MHI13" s="57"/>
      <c r="MHJ13" s="57"/>
      <c r="MHK13" s="57"/>
      <c r="MHL13" s="57"/>
      <c r="MHM13" s="57"/>
      <c r="MHN13" s="57"/>
      <c r="MHO13" s="57"/>
      <c r="MHP13" s="57"/>
      <c r="MHQ13" s="57"/>
      <c r="MHR13" s="57"/>
      <c r="MHS13" s="57"/>
      <c r="MHT13" s="57"/>
      <c r="MHU13" s="57"/>
      <c r="MHV13" s="57"/>
      <c r="MHW13" s="57"/>
      <c r="MHX13" s="57"/>
      <c r="MHY13" s="57"/>
      <c r="MHZ13" s="57"/>
      <c r="MIA13" s="57"/>
      <c r="MIB13" s="57"/>
      <c r="MIC13" s="57"/>
      <c r="MID13" s="57"/>
      <c r="MIE13" s="57"/>
      <c r="MIF13" s="57"/>
      <c r="MIG13" s="57"/>
      <c r="MIH13" s="57"/>
      <c r="MII13" s="57"/>
      <c r="MIJ13" s="57"/>
      <c r="MIK13" s="57"/>
      <c r="MIL13" s="57"/>
      <c r="MIM13" s="57"/>
      <c r="MIN13" s="57"/>
      <c r="MIO13" s="57"/>
      <c r="MIP13" s="57"/>
      <c r="MIQ13" s="57"/>
      <c r="MIR13" s="57"/>
      <c r="MIS13" s="57"/>
      <c r="MIT13" s="57"/>
      <c r="MIU13" s="57"/>
      <c r="MIV13" s="57"/>
      <c r="MIW13" s="57"/>
      <c r="MIX13" s="57"/>
      <c r="MIY13" s="57"/>
      <c r="MIZ13" s="57"/>
      <c r="MJA13" s="57"/>
      <c r="MJB13" s="57"/>
      <c r="MJC13" s="57"/>
      <c r="MJD13" s="57"/>
      <c r="MJE13" s="57"/>
      <c r="MJF13" s="57"/>
      <c r="MJG13" s="57"/>
      <c r="MJH13" s="57"/>
      <c r="MJI13" s="57"/>
      <c r="MJJ13" s="57"/>
      <c r="MJK13" s="57"/>
      <c r="MJL13" s="57"/>
      <c r="MJM13" s="57"/>
      <c r="MJN13" s="57"/>
      <c r="MJO13" s="57"/>
      <c r="MJP13" s="57"/>
      <c r="MJQ13" s="57"/>
      <c r="MJR13" s="57"/>
      <c r="MJS13" s="57"/>
      <c r="MJT13" s="57"/>
      <c r="MJU13" s="57"/>
      <c r="MJV13" s="57"/>
      <c r="MJW13" s="57"/>
      <c r="MJX13" s="57"/>
      <c r="MJY13" s="57"/>
      <c r="MJZ13" s="57"/>
      <c r="MKA13" s="57"/>
      <c r="MKB13" s="57"/>
      <c r="MKC13" s="57"/>
      <c r="MKD13" s="57"/>
      <c r="MKE13" s="57"/>
      <c r="MKF13" s="57"/>
      <c r="MKG13" s="57"/>
      <c r="MKH13" s="57"/>
      <c r="MKI13" s="57"/>
      <c r="MKJ13" s="57"/>
      <c r="MKK13" s="57"/>
      <c r="MKL13" s="57"/>
      <c r="MKM13" s="57"/>
      <c r="MKN13" s="57"/>
      <c r="MKO13" s="57"/>
      <c r="MKP13" s="57"/>
      <c r="MKQ13" s="57"/>
      <c r="MKR13" s="57"/>
      <c r="MKS13" s="57"/>
      <c r="MKT13" s="57"/>
      <c r="MKU13" s="57"/>
      <c r="MKV13" s="57"/>
      <c r="MKW13" s="57"/>
      <c r="MKX13" s="57"/>
      <c r="MKY13" s="57"/>
      <c r="MKZ13" s="57"/>
      <c r="MLA13" s="57"/>
      <c r="MLB13" s="57"/>
      <c r="MLC13" s="57"/>
      <c r="MLD13" s="57"/>
      <c r="MLE13" s="57"/>
      <c r="MLF13" s="57"/>
      <c r="MLG13" s="57"/>
      <c r="MLH13" s="57"/>
      <c r="MLI13" s="57"/>
      <c r="MLJ13" s="57"/>
      <c r="MLK13" s="57"/>
      <c r="MLL13" s="57"/>
      <c r="MLM13" s="57"/>
      <c r="MLN13" s="57"/>
      <c r="MLO13" s="57"/>
      <c r="MLP13" s="57"/>
      <c r="MLQ13" s="57"/>
      <c r="MLR13" s="57"/>
      <c r="MLS13" s="57"/>
      <c r="MLT13" s="57"/>
      <c r="MLU13" s="57"/>
      <c r="MLV13" s="57"/>
      <c r="MLW13" s="57"/>
      <c r="MLX13" s="57"/>
      <c r="MLY13" s="57"/>
      <c r="MLZ13" s="57"/>
      <c r="MMA13" s="57"/>
      <c r="MMB13" s="57"/>
      <c r="MMC13" s="57"/>
      <c r="MMD13" s="57"/>
      <c r="MME13" s="57"/>
      <c r="MMF13" s="57"/>
      <c r="MMG13" s="57"/>
      <c r="MMH13" s="57"/>
      <c r="MMI13" s="57"/>
      <c r="MMJ13" s="57"/>
      <c r="MMK13" s="57"/>
      <c r="MML13" s="57"/>
      <c r="MMM13" s="57"/>
      <c r="MMN13" s="57"/>
      <c r="MMO13" s="57"/>
      <c r="MMP13" s="57"/>
      <c r="MMQ13" s="57"/>
      <c r="MMR13" s="57"/>
      <c r="MMS13" s="57"/>
      <c r="MMT13" s="57"/>
      <c r="MMU13" s="57"/>
      <c r="MMV13" s="57"/>
      <c r="MMW13" s="57"/>
      <c r="MMX13" s="57"/>
      <c r="MMY13" s="57"/>
      <c r="MMZ13" s="57"/>
      <c r="MNA13" s="57"/>
      <c r="MNB13" s="57"/>
      <c r="MNC13" s="57"/>
      <c r="MND13" s="57"/>
      <c r="MNE13" s="57"/>
      <c r="MNF13" s="57"/>
      <c r="MNG13" s="57"/>
      <c r="MNH13" s="57"/>
      <c r="MNI13" s="57"/>
      <c r="MNJ13" s="57"/>
      <c r="MNK13" s="57"/>
      <c r="MNL13" s="57"/>
      <c r="MNM13" s="57"/>
      <c r="MNN13" s="57"/>
      <c r="MNO13" s="57"/>
      <c r="MNP13" s="57"/>
      <c r="MNQ13" s="57"/>
      <c r="MNR13" s="57"/>
      <c r="MNS13" s="57"/>
      <c r="MNT13" s="57"/>
      <c r="MNU13" s="57"/>
      <c r="MNV13" s="57"/>
      <c r="MNW13" s="57"/>
      <c r="MNX13" s="57"/>
      <c r="MNY13" s="57"/>
      <c r="MNZ13" s="57"/>
      <c r="MOA13" s="57"/>
      <c r="MOB13" s="57"/>
      <c r="MOC13" s="57"/>
      <c r="MOD13" s="57"/>
      <c r="MOE13" s="57"/>
      <c r="MOF13" s="57"/>
      <c r="MOG13" s="57"/>
      <c r="MOH13" s="57"/>
      <c r="MOI13" s="57"/>
      <c r="MOJ13" s="57"/>
      <c r="MOK13" s="57"/>
      <c r="MOL13" s="57"/>
      <c r="MOM13" s="57"/>
      <c r="MON13" s="57"/>
      <c r="MOO13" s="57"/>
      <c r="MOP13" s="57"/>
      <c r="MOQ13" s="57"/>
      <c r="MOR13" s="57"/>
      <c r="MOS13" s="57"/>
      <c r="MOT13" s="57"/>
      <c r="MOU13" s="57"/>
      <c r="MOV13" s="57"/>
      <c r="MOW13" s="57"/>
      <c r="MOX13" s="57"/>
      <c r="MOY13" s="57"/>
      <c r="MOZ13" s="57"/>
      <c r="MPA13" s="57"/>
      <c r="MPB13" s="57"/>
      <c r="MPC13" s="57"/>
      <c r="MPD13" s="57"/>
      <c r="MPE13" s="57"/>
      <c r="MPF13" s="57"/>
      <c r="MPG13" s="57"/>
      <c r="MPH13" s="57"/>
      <c r="MPI13" s="57"/>
      <c r="MPJ13" s="57"/>
      <c r="MPK13" s="57"/>
      <c r="MPL13" s="57"/>
      <c r="MPM13" s="57"/>
      <c r="MPN13" s="57"/>
      <c r="MPO13" s="57"/>
      <c r="MPP13" s="57"/>
      <c r="MPQ13" s="57"/>
      <c r="MPR13" s="57"/>
      <c r="MPS13" s="57"/>
      <c r="MPT13" s="57"/>
      <c r="MPU13" s="57"/>
      <c r="MPV13" s="57"/>
      <c r="MPW13" s="57"/>
      <c r="MPX13" s="57"/>
      <c r="MPY13" s="57"/>
      <c r="MPZ13" s="57"/>
      <c r="MQA13" s="57"/>
      <c r="MQB13" s="57"/>
      <c r="MQC13" s="57"/>
      <c r="MQD13" s="57"/>
      <c r="MQE13" s="57"/>
      <c r="MQF13" s="57"/>
      <c r="MQG13" s="57"/>
      <c r="MQH13" s="57"/>
      <c r="MQI13" s="57"/>
      <c r="MQJ13" s="57"/>
      <c r="MQK13" s="57"/>
      <c r="MQL13" s="57"/>
      <c r="MQM13" s="57"/>
      <c r="MQN13" s="57"/>
      <c r="MQO13" s="57"/>
      <c r="MQP13" s="57"/>
      <c r="MQQ13" s="57"/>
      <c r="MQR13" s="57"/>
      <c r="MQS13" s="57"/>
      <c r="MQT13" s="57"/>
      <c r="MQU13" s="57"/>
      <c r="MQV13" s="57"/>
      <c r="MQW13" s="57"/>
      <c r="MQX13" s="57"/>
      <c r="MQY13" s="57"/>
      <c r="MQZ13" s="57"/>
      <c r="MRA13" s="57"/>
      <c r="MRB13" s="57"/>
      <c r="MRC13" s="57"/>
      <c r="MRD13" s="57"/>
      <c r="MRE13" s="57"/>
      <c r="MRF13" s="57"/>
      <c r="MRG13" s="57"/>
      <c r="MRH13" s="57"/>
      <c r="MRI13" s="57"/>
      <c r="MRJ13" s="57"/>
      <c r="MRK13" s="57"/>
      <c r="MRL13" s="57"/>
      <c r="MRM13" s="57"/>
      <c r="MRN13" s="57"/>
      <c r="MRO13" s="57"/>
      <c r="MRP13" s="57"/>
      <c r="MRQ13" s="57"/>
      <c r="MRR13" s="57"/>
      <c r="MRS13" s="57"/>
      <c r="MRT13" s="57"/>
      <c r="MRU13" s="57"/>
      <c r="MRV13" s="57"/>
      <c r="MRW13" s="57"/>
      <c r="MRX13" s="57"/>
      <c r="MRY13" s="57"/>
      <c r="MRZ13" s="57"/>
      <c r="MSA13" s="57"/>
      <c r="MSB13" s="57"/>
      <c r="MSC13" s="57"/>
      <c r="MSD13" s="57"/>
      <c r="MSE13" s="57"/>
      <c r="MSF13" s="57"/>
      <c r="MSG13" s="57"/>
      <c r="MSH13" s="57"/>
      <c r="MSI13" s="57"/>
      <c r="MSJ13" s="57"/>
      <c r="MSK13" s="57"/>
      <c r="MSL13" s="57"/>
      <c r="MSM13" s="57"/>
      <c r="MSN13" s="57"/>
      <c r="MSO13" s="57"/>
      <c r="MSP13" s="57"/>
      <c r="MSQ13" s="57"/>
      <c r="MSR13" s="57"/>
      <c r="MSS13" s="57"/>
      <c r="MST13" s="57"/>
      <c r="MSU13" s="57"/>
      <c r="MSV13" s="57"/>
      <c r="MSW13" s="57"/>
      <c r="MSX13" s="57"/>
      <c r="MSY13" s="57"/>
      <c r="MSZ13" s="57"/>
      <c r="MTA13" s="57"/>
      <c r="MTB13" s="57"/>
      <c r="MTC13" s="57"/>
      <c r="MTD13" s="57"/>
      <c r="MTE13" s="57"/>
      <c r="MTF13" s="57"/>
      <c r="MTG13" s="57"/>
      <c r="MTH13" s="57"/>
      <c r="MTI13" s="57"/>
      <c r="MTJ13" s="57"/>
      <c r="MTK13" s="57"/>
      <c r="MTL13" s="57"/>
      <c r="MTM13" s="57"/>
      <c r="MTN13" s="57"/>
      <c r="MTO13" s="57"/>
      <c r="MTP13" s="57"/>
      <c r="MTQ13" s="57"/>
      <c r="MTR13" s="57"/>
      <c r="MTS13" s="57"/>
      <c r="MTT13" s="57"/>
      <c r="MTU13" s="57"/>
      <c r="MTV13" s="57"/>
      <c r="MTW13" s="57"/>
      <c r="MTX13" s="57"/>
      <c r="MTY13" s="57"/>
      <c r="MTZ13" s="57"/>
      <c r="MUA13" s="57"/>
      <c r="MUB13" s="57"/>
      <c r="MUC13" s="57"/>
      <c r="MUD13" s="57"/>
      <c r="MUE13" s="57"/>
      <c r="MUF13" s="57"/>
      <c r="MUG13" s="57"/>
      <c r="MUH13" s="57"/>
      <c r="MUI13" s="57"/>
      <c r="MUJ13" s="57"/>
      <c r="MUK13" s="57"/>
      <c r="MUL13" s="57"/>
      <c r="MUM13" s="57"/>
      <c r="MUN13" s="57"/>
      <c r="MUO13" s="57"/>
      <c r="MUP13" s="57"/>
      <c r="MUQ13" s="57"/>
      <c r="MUR13" s="57"/>
      <c r="MUS13" s="57"/>
      <c r="MUT13" s="57"/>
      <c r="MUU13" s="57"/>
      <c r="MUV13" s="57"/>
      <c r="MUW13" s="57"/>
      <c r="MUX13" s="57"/>
      <c r="MUY13" s="57"/>
      <c r="MUZ13" s="57"/>
      <c r="MVA13" s="57"/>
      <c r="MVB13" s="57"/>
      <c r="MVC13" s="57"/>
      <c r="MVD13" s="57"/>
      <c r="MVE13" s="57"/>
      <c r="MVF13" s="57"/>
      <c r="MVG13" s="57"/>
      <c r="MVH13" s="57"/>
      <c r="MVI13" s="57"/>
      <c r="MVJ13" s="57"/>
      <c r="MVK13" s="57"/>
      <c r="MVL13" s="57"/>
      <c r="MVM13" s="57"/>
      <c r="MVN13" s="57"/>
      <c r="MVO13" s="57"/>
      <c r="MVP13" s="57"/>
      <c r="MVQ13" s="57"/>
      <c r="MVR13" s="57"/>
      <c r="MVS13" s="57"/>
      <c r="MVT13" s="57"/>
      <c r="MVU13" s="57"/>
      <c r="MVV13" s="57"/>
      <c r="MVW13" s="57"/>
      <c r="MVX13" s="57"/>
      <c r="MVY13" s="57"/>
      <c r="MVZ13" s="57"/>
      <c r="MWA13" s="57"/>
      <c r="MWB13" s="57"/>
      <c r="MWC13" s="57"/>
      <c r="MWD13" s="57"/>
      <c r="MWE13" s="57"/>
      <c r="MWF13" s="57"/>
      <c r="MWG13" s="57"/>
      <c r="MWH13" s="57"/>
      <c r="MWI13" s="57"/>
      <c r="MWJ13" s="57"/>
      <c r="MWK13" s="57"/>
      <c r="MWL13" s="57"/>
      <c r="MWM13" s="57"/>
      <c r="MWN13" s="57"/>
      <c r="MWO13" s="57"/>
      <c r="MWP13" s="57"/>
      <c r="MWQ13" s="57"/>
      <c r="MWR13" s="57"/>
      <c r="MWS13" s="57"/>
      <c r="MWT13" s="57"/>
      <c r="MWU13" s="57"/>
      <c r="MWV13" s="57"/>
      <c r="MWW13" s="57"/>
      <c r="MWX13" s="57"/>
      <c r="MWY13" s="57"/>
      <c r="MWZ13" s="57"/>
      <c r="MXA13" s="57"/>
      <c r="MXB13" s="57"/>
      <c r="MXC13" s="57"/>
      <c r="MXD13" s="57"/>
      <c r="MXE13" s="57"/>
      <c r="MXF13" s="57"/>
      <c r="MXG13" s="57"/>
      <c r="MXH13" s="57"/>
      <c r="MXI13" s="57"/>
      <c r="MXJ13" s="57"/>
      <c r="MXK13" s="57"/>
      <c r="MXL13" s="57"/>
      <c r="MXM13" s="57"/>
      <c r="MXN13" s="57"/>
      <c r="MXO13" s="57"/>
      <c r="MXP13" s="57"/>
      <c r="MXQ13" s="57"/>
      <c r="MXR13" s="57"/>
      <c r="MXS13" s="57"/>
      <c r="MXT13" s="57"/>
      <c r="MXU13" s="57"/>
      <c r="MXV13" s="57"/>
      <c r="MXW13" s="57"/>
      <c r="MXX13" s="57"/>
      <c r="MXY13" s="57"/>
      <c r="MXZ13" s="57"/>
      <c r="MYA13" s="57"/>
      <c r="MYB13" s="57"/>
      <c r="MYC13" s="57"/>
      <c r="MYD13" s="57"/>
      <c r="MYE13" s="57"/>
      <c r="MYF13" s="57"/>
      <c r="MYG13" s="57"/>
      <c r="MYH13" s="57"/>
      <c r="MYI13" s="57"/>
      <c r="MYJ13" s="57"/>
      <c r="MYK13" s="57"/>
      <c r="MYL13" s="57"/>
      <c r="MYM13" s="57"/>
      <c r="MYN13" s="57"/>
      <c r="MYO13" s="57"/>
      <c r="MYP13" s="57"/>
      <c r="MYQ13" s="57"/>
      <c r="MYR13" s="57"/>
      <c r="MYS13" s="57"/>
      <c r="MYT13" s="57"/>
      <c r="MYU13" s="57"/>
      <c r="MYV13" s="57"/>
      <c r="MYW13" s="57"/>
      <c r="MYX13" s="57"/>
      <c r="MYY13" s="57"/>
      <c r="MYZ13" s="57"/>
      <c r="MZA13" s="57"/>
      <c r="MZB13" s="57"/>
      <c r="MZC13" s="57"/>
      <c r="MZD13" s="57"/>
      <c r="MZE13" s="57"/>
      <c r="MZF13" s="57"/>
      <c r="MZG13" s="57"/>
      <c r="MZH13" s="57"/>
      <c r="MZI13" s="57"/>
      <c r="MZJ13" s="57"/>
      <c r="MZK13" s="57"/>
      <c r="MZL13" s="57"/>
      <c r="MZM13" s="57"/>
      <c r="MZN13" s="57"/>
      <c r="MZO13" s="57"/>
      <c r="MZP13" s="57"/>
      <c r="MZQ13" s="57"/>
      <c r="MZR13" s="57"/>
      <c r="MZS13" s="57"/>
      <c r="MZT13" s="57"/>
      <c r="MZU13" s="57"/>
      <c r="MZV13" s="57"/>
      <c r="MZW13" s="57"/>
      <c r="MZX13" s="57"/>
      <c r="MZY13" s="57"/>
      <c r="MZZ13" s="57"/>
      <c r="NAA13" s="57"/>
      <c r="NAB13" s="57"/>
      <c r="NAC13" s="57"/>
      <c r="NAD13" s="57"/>
      <c r="NAE13" s="57"/>
      <c r="NAF13" s="57"/>
      <c r="NAG13" s="57"/>
      <c r="NAH13" s="57"/>
      <c r="NAI13" s="57"/>
      <c r="NAJ13" s="57"/>
      <c r="NAK13" s="57"/>
      <c r="NAL13" s="57"/>
      <c r="NAM13" s="57"/>
      <c r="NAN13" s="57"/>
      <c r="NAO13" s="57"/>
      <c r="NAP13" s="57"/>
      <c r="NAQ13" s="57"/>
      <c r="NAR13" s="57"/>
      <c r="NAS13" s="57"/>
      <c r="NAT13" s="57"/>
      <c r="NAU13" s="57"/>
      <c r="NAV13" s="57"/>
      <c r="NAW13" s="57"/>
      <c r="NAX13" s="57"/>
      <c r="NAY13" s="57"/>
      <c r="NAZ13" s="57"/>
      <c r="NBA13" s="57"/>
      <c r="NBB13" s="57"/>
      <c r="NBC13" s="57"/>
      <c r="NBD13" s="57"/>
      <c r="NBE13" s="57"/>
      <c r="NBF13" s="57"/>
      <c r="NBG13" s="57"/>
      <c r="NBH13" s="57"/>
      <c r="NBI13" s="57"/>
      <c r="NBJ13" s="57"/>
      <c r="NBK13" s="57"/>
      <c r="NBL13" s="57"/>
      <c r="NBM13" s="57"/>
      <c r="NBN13" s="57"/>
      <c r="NBO13" s="57"/>
      <c r="NBP13" s="57"/>
      <c r="NBQ13" s="57"/>
      <c r="NBR13" s="57"/>
      <c r="NBS13" s="57"/>
      <c r="NBT13" s="57"/>
      <c r="NBU13" s="57"/>
      <c r="NBV13" s="57"/>
      <c r="NBW13" s="57"/>
      <c r="NBX13" s="57"/>
      <c r="NBY13" s="57"/>
      <c r="NBZ13" s="57"/>
      <c r="NCA13" s="57"/>
      <c r="NCB13" s="57"/>
      <c r="NCC13" s="57"/>
      <c r="NCD13" s="57"/>
      <c r="NCE13" s="57"/>
      <c r="NCF13" s="57"/>
      <c r="NCG13" s="57"/>
      <c r="NCH13" s="57"/>
      <c r="NCI13" s="57"/>
      <c r="NCJ13" s="57"/>
      <c r="NCK13" s="57"/>
      <c r="NCL13" s="57"/>
      <c r="NCM13" s="57"/>
      <c r="NCN13" s="57"/>
      <c r="NCO13" s="57"/>
      <c r="NCP13" s="57"/>
      <c r="NCQ13" s="57"/>
      <c r="NCR13" s="57"/>
      <c r="NCS13" s="57"/>
      <c r="NCT13" s="57"/>
      <c r="NCU13" s="57"/>
      <c r="NCV13" s="57"/>
      <c r="NCW13" s="57"/>
      <c r="NCX13" s="57"/>
      <c r="NCY13" s="57"/>
      <c r="NCZ13" s="57"/>
      <c r="NDA13" s="57"/>
      <c r="NDB13" s="57"/>
      <c r="NDC13" s="57"/>
      <c r="NDD13" s="57"/>
      <c r="NDE13" s="57"/>
      <c r="NDF13" s="57"/>
      <c r="NDG13" s="57"/>
      <c r="NDH13" s="57"/>
      <c r="NDI13" s="57"/>
      <c r="NDJ13" s="57"/>
      <c r="NDK13" s="57"/>
      <c r="NDL13" s="57"/>
      <c r="NDM13" s="57"/>
      <c r="NDN13" s="57"/>
      <c r="NDO13" s="57"/>
      <c r="NDP13" s="57"/>
      <c r="NDQ13" s="57"/>
      <c r="NDR13" s="57"/>
      <c r="NDS13" s="57"/>
      <c r="NDT13" s="57"/>
      <c r="NDU13" s="57"/>
      <c r="NDV13" s="57"/>
      <c r="NDW13" s="57"/>
      <c r="NDX13" s="57"/>
      <c r="NDY13" s="57"/>
      <c r="NDZ13" s="57"/>
      <c r="NEA13" s="57"/>
      <c r="NEB13" s="57"/>
      <c r="NEC13" s="57"/>
      <c r="NED13" s="57"/>
      <c r="NEE13" s="57"/>
      <c r="NEF13" s="57"/>
      <c r="NEG13" s="57"/>
      <c r="NEH13" s="57"/>
      <c r="NEI13" s="57"/>
      <c r="NEJ13" s="57"/>
      <c r="NEK13" s="57"/>
      <c r="NEL13" s="57"/>
      <c r="NEM13" s="57"/>
      <c r="NEN13" s="57"/>
      <c r="NEO13" s="57"/>
      <c r="NEP13" s="57"/>
      <c r="NEQ13" s="57"/>
      <c r="NER13" s="57"/>
      <c r="NES13" s="57"/>
      <c r="NET13" s="57"/>
      <c r="NEU13" s="57"/>
      <c r="NEV13" s="57"/>
      <c r="NEW13" s="57"/>
      <c r="NEX13" s="57"/>
      <c r="NEY13" s="57"/>
      <c r="NEZ13" s="57"/>
      <c r="NFA13" s="57"/>
      <c r="NFB13" s="57"/>
      <c r="NFC13" s="57"/>
      <c r="NFD13" s="57"/>
      <c r="NFE13" s="57"/>
      <c r="NFF13" s="57"/>
      <c r="NFG13" s="57"/>
      <c r="NFH13" s="57"/>
      <c r="NFI13" s="57"/>
      <c r="NFJ13" s="57"/>
      <c r="NFK13" s="57"/>
      <c r="NFL13" s="57"/>
      <c r="NFM13" s="57"/>
      <c r="NFN13" s="57"/>
      <c r="NFO13" s="57"/>
      <c r="NFP13" s="57"/>
      <c r="NFQ13" s="57"/>
      <c r="NFR13" s="57"/>
      <c r="NFS13" s="57"/>
      <c r="NFT13" s="57"/>
      <c r="NFU13" s="57"/>
      <c r="NFV13" s="57"/>
      <c r="NFW13" s="57"/>
      <c r="NFX13" s="57"/>
      <c r="NFY13" s="57"/>
      <c r="NFZ13" s="57"/>
      <c r="NGA13" s="57"/>
      <c r="NGB13" s="57"/>
      <c r="NGC13" s="57"/>
      <c r="NGD13" s="57"/>
      <c r="NGE13" s="57"/>
      <c r="NGF13" s="57"/>
      <c r="NGG13" s="57"/>
      <c r="NGH13" s="57"/>
      <c r="NGI13" s="57"/>
      <c r="NGJ13" s="57"/>
      <c r="NGK13" s="57"/>
      <c r="NGL13" s="57"/>
      <c r="NGM13" s="57"/>
      <c r="NGN13" s="57"/>
      <c r="NGO13" s="57"/>
      <c r="NGP13" s="57"/>
      <c r="NGQ13" s="57"/>
      <c r="NGR13" s="57"/>
      <c r="NGS13" s="57"/>
      <c r="NGT13" s="57"/>
      <c r="NGU13" s="57"/>
      <c r="NGV13" s="57"/>
      <c r="NGW13" s="57"/>
      <c r="NGX13" s="57"/>
      <c r="NGY13" s="57"/>
      <c r="NGZ13" s="57"/>
      <c r="NHA13" s="57"/>
      <c r="NHB13" s="57"/>
      <c r="NHC13" s="57"/>
      <c r="NHD13" s="57"/>
      <c r="NHE13" s="57"/>
      <c r="NHF13" s="57"/>
      <c r="NHG13" s="57"/>
      <c r="NHH13" s="57"/>
      <c r="NHI13" s="57"/>
      <c r="NHJ13" s="57"/>
      <c r="NHK13" s="57"/>
      <c r="NHL13" s="57"/>
      <c r="NHM13" s="57"/>
      <c r="NHN13" s="57"/>
      <c r="NHO13" s="57"/>
      <c r="NHP13" s="57"/>
      <c r="NHQ13" s="57"/>
      <c r="NHR13" s="57"/>
      <c r="NHS13" s="57"/>
      <c r="NHT13" s="57"/>
      <c r="NHU13" s="57"/>
      <c r="NHV13" s="57"/>
      <c r="NHW13" s="57"/>
      <c r="NHX13" s="57"/>
      <c r="NHY13" s="57"/>
      <c r="NHZ13" s="57"/>
      <c r="NIA13" s="57"/>
      <c r="NIB13" s="57"/>
      <c r="NIC13" s="57"/>
      <c r="NID13" s="57"/>
      <c r="NIE13" s="57"/>
      <c r="NIF13" s="57"/>
      <c r="NIG13" s="57"/>
      <c r="NIH13" s="57"/>
      <c r="NII13" s="57"/>
      <c r="NIJ13" s="57"/>
      <c r="NIK13" s="57"/>
      <c r="NIL13" s="57"/>
      <c r="NIM13" s="57"/>
      <c r="NIN13" s="57"/>
      <c r="NIO13" s="57"/>
      <c r="NIP13" s="57"/>
      <c r="NIQ13" s="57"/>
      <c r="NIR13" s="57"/>
      <c r="NIS13" s="57"/>
      <c r="NIT13" s="57"/>
      <c r="NIU13" s="57"/>
      <c r="NIV13" s="57"/>
      <c r="NIW13" s="57"/>
      <c r="NIX13" s="57"/>
      <c r="NIY13" s="57"/>
      <c r="NIZ13" s="57"/>
      <c r="NJA13" s="57"/>
      <c r="NJB13" s="57"/>
      <c r="NJC13" s="57"/>
      <c r="NJD13" s="57"/>
      <c r="NJE13" s="57"/>
      <c r="NJF13" s="57"/>
      <c r="NJG13" s="57"/>
      <c r="NJH13" s="57"/>
      <c r="NJI13" s="57"/>
      <c r="NJJ13" s="57"/>
      <c r="NJK13" s="57"/>
      <c r="NJL13" s="57"/>
      <c r="NJM13" s="57"/>
      <c r="NJN13" s="57"/>
      <c r="NJO13" s="57"/>
      <c r="NJP13" s="57"/>
      <c r="NJQ13" s="57"/>
      <c r="NJR13" s="57"/>
      <c r="NJS13" s="57"/>
      <c r="NJT13" s="57"/>
      <c r="NJU13" s="57"/>
      <c r="NJV13" s="57"/>
      <c r="NJW13" s="57"/>
      <c r="NJX13" s="57"/>
      <c r="NJY13" s="57"/>
      <c r="NJZ13" s="57"/>
      <c r="NKA13" s="57"/>
      <c r="NKB13" s="57"/>
      <c r="NKC13" s="57"/>
      <c r="NKD13" s="57"/>
      <c r="NKE13" s="57"/>
      <c r="NKF13" s="57"/>
      <c r="NKG13" s="57"/>
      <c r="NKH13" s="57"/>
      <c r="NKI13" s="57"/>
      <c r="NKJ13" s="57"/>
      <c r="NKK13" s="57"/>
      <c r="NKL13" s="57"/>
      <c r="NKM13" s="57"/>
      <c r="NKN13" s="57"/>
      <c r="NKO13" s="57"/>
      <c r="NKP13" s="57"/>
      <c r="NKQ13" s="57"/>
      <c r="NKR13" s="57"/>
      <c r="NKS13" s="57"/>
      <c r="NKT13" s="57"/>
      <c r="NKU13" s="57"/>
      <c r="NKV13" s="57"/>
      <c r="NKW13" s="57"/>
      <c r="NKX13" s="57"/>
      <c r="NKY13" s="57"/>
      <c r="NKZ13" s="57"/>
      <c r="NLA13" s="57"/>
      <c r="NLB13" s="57"/>
      <c r="NLC13" s="57"/>
      <c r="NLD13" s="57"/>
      <c r="NLE13" s="57"/>
      <c r="NLF13" s="57"/>
      <c r="NLG13" s="57"/>
      <c r="NLH13" s="57"/>
      <c r="NLI13" s="57"/>
      <c r="NLJ13" s="57"/>
      <c r="NLK13" s="57"/>
      <c r="NLL13" s="57"/>
      <c r="NLM13" s="57"/>
      <c r="NLN13" s="57"/>
      <c r="NLO13" s="57"/>
      <c r="NLP13" s="57"/>
      <c r="NLQ13" s="57"/>
      <c r="NLR13" s="57"/>
      <c r="NLS13" s="57"/>
      <c r="NLT13" s="57"/>
      <c r="NLU13" s="57"/>
      <c r="NLV13" s="57"/>
      <c r="NLW13" s="57"/>
      <c r="NLX13" s="57"/>
      <c r="NLY13" s="57"/>
      <c r="NLZ13" s="57"/>
      <c r="NMA13" s="57"/>
      <c r="NMB13" s="57"/>
      <c r="NMC13" s="57"/>
      <c r="NMD13" s="57"/>
      <c r="NME13" s="57"/>
      <c r="NMF13" s="57"/>
      <c r="NMG13" s="57"/>
      <c r="NMH13" s="57"/>
      <c r="NMI13" s="57"/>
      <c r="NMJ13" s="57"/>
      <c r="NMK13" s="57"/>
      <c r="NML13" s="57"/>
      <c r="NMM13" s="57"/>
      <c r="NMN13" s="57"/>
      <c r="NMO13" s="57"/>
      <c r="NMP13" s="57"/>
      <c r="NMQ13" s="57"/>
      <c r="NMR13" s="57"/>
      <c r="NMS13" s="57"/>
      <c r="NMT13" s="57"/>
      <c r="NMU13" s="57"/>
      <c r="NMV13" s="57"/>
      <c r="NMW13" s="57"/>
      <c r="NMX13" s="57"/>
      <c r="NMY13" s="57"/>
      <c r="NMZ13" s="57"/>
      <c r="NNA13" s="57"/>
      <c r="NNB13" s="57"/>
      <c r="NNC13" s="57"/>
      <c r="NND13" s="57"/>
      <c r="NNE13" s="57"/>
      <c r="NNF13" s="57"/>
      <c r="NNG13" s="57"/>
      <c r="NNH13" s="57"/>
      <c r="NNI13" s="57"/>
      <c r="NNJ13" s="57"/>
      <c r="NNK13" s="57"/>
      <c r="NNL13" s="57"/>
      <c r="NNM13" s="57"/>
      <c r="NNN13" s="57"/>
      <c r="NNO13" s="57"/>
      <c r="NNP13" s="57"/>
      <c r="NNQ13" s="57"/>
      <c r="NNR13" s="57"/>
      <c r="NNS13" s="57"/>
      <c r="NNT13" s="57"/>
      <c r="NNU13" s="57"/>
      <c r="NNV13" s="57"/>
      <c r="NNW13" s="57"/>
      <c r="NNX13" s="57"/>
      <c r="NNY13" s="57"/>
      <c r="NNZ13" s="57"/>
      <c r="NOA13" s="57"/>
      <c r="NOB13" s="57"/>
      <c r="NOC13" s="57"/>
      <c r="NOD13" s="57"/>
      <c r="NOE13" s="57"/>
      <c r="NOF13" s="57"/>
      <c r="NOG13" s="57"/>
      <c r="NOH13" s="57"/>
      <c r="NOI13" s="57"/>
      <c r="NOJ13" s="57"/>
      <c r="NOK13" s="57"/>
      <c r="NOL13" s="57"/>
      <c r="NOM13" s="57"/>
      <c r="NON13" s="57"/>
      <c r="NOO13" s="57"/>
      <c r="NOP13" s="57"/>
      <c r="NOQ13" s="57"/>
      <c r="NOR13" s="57"/>
      <c r="NOS13" s="57"/>
      <c r="NOT13" s="57"/>
      <c r="NOU13" s="57"/>
      <c r="NOV13" s="57"/>
      <c r="NOW13" s="57"/>
      <c r="NOX13" s="57"/>
      <c r="NOY13" s="57"/>
      <c r="NOZ13" s="57"/>
      <c r="NPA13" s="57"/>
      <c r="NPB13" s="57"/>
      <c r="NPC13" s="57"/>
      <c r="NPD13" s="57"/>
      <c r="NPE13" s="57"/>
      <c r="NPF13" s="57"/>
      <c r="NPG13" s="57"/>
      <c r="NPH13" s="57"/>
      <c r="NPI13" s="57"/>
      <c r="NPJ13" s="57"/>
      <c r="NPK13" s="57"/>
      <c r="NPL13" s="57"/>
      <c r="NPM13" s="57"/>
      <c r="NPN13" s="57"/>
      <c r="NPO13" s="57"/>
      <c r="NPP13" s="57"/>
      <c r="NPQ13" s="57"/>
      <c r="NPR13" s="57"/>
      <c r="NPS13" s="57"/>
      <c r="NPT13" s="57"/>
      <c r="NPU13" s="57"/>
      <c r="NPV13" s="57"/>
      <c r="NPW13" s="57"/>
      <c r="NPX13" s="57"/>
      <c r="NPY13" s="57"/>
      <c r="NPZ13" s="57"/>
      <c r="NQA13" s="57"/>
      <c r="NQB13" s="57"/>
      <c r="NQC13" s="57"/>
      <c r="NQD13" s="57"/>
      <c r="NQE13" s="57"/>
      <c r="NQF13" s="57"/>
      <c r="NQG13" s="57"/>
      <c r="NQH13" s="57"/>
      <c r="NQI13" s="57"/>
      <c r="NQJ13" s="57"/>
      <c r="NQK13" s="57"/>
      <c r="NQL13" s="57"/>
      <c r="NQM13" s="57"/>
      <c r="NQN13" s="57"/>
      <c r="NQO13" s="57"/>
      <c r="NQP13" s="57"/>
      <c r="NQQ13" s="57"/>
      <c r="NQR13" s="57"/>
      <c r="NQS13" s="57"/>
      <c r="NQT13" s="57"/>
      <c r="NQU13" s="57"/>
      <c r="NQV13" s="57"/>
      <c r="NQW13" s="57"/>
      <c r="NQX13" s="57"/>
      <c r="NQY13" s="57"/>
      <c r="NQZ13" s="57"/>
      <c r="NRA13" s="57"/>
      <c r="NRB13" s="57"/>
      <c r="NRC13" s="57"/>
      <c r="NRD13" s="57"/>
      <c r="NRE13" s="57"/>
      <c r="NRF13" s="57"/>
      <c r="NRG13" s="57"/>
      <c r="NRH13" s="57"/>
      <c r="NRI13" s="57"/>
      <c r="NRJ13" s="57"/>
      <c r="NRK13" s="57"/>
      <c r="NRL13" s="57"/>
      <c r="NRM13" s="57"/>
      <c r="NRN13" s="57"/>
      <c r="NRO13" s="57"/>
      <c r="NRP13" s="57"/>
      <c r="NRQ13" s="57"/>
      <c r="NRR13" s="57"/>
      <c r="NRS13" s="57"/>
      <c r="NRT13" s="57"/>
      <c r="NRU13" s="57"/>
      <c r="NRV13" s="57"/>
      <c r="NRW13" s="57"/>
      <c r="NRX13" s="57"/>
      <c r="NRY13" s="57"/>
      <c r="NRZ13" s="57"/>
      <c r="NSA13" s="57"/>
      <c r="NSB13" s="57"/>
      <c r="NSC13" s="57"/>
      <c r="NSD13" s="57"/>
      <c r="NSE13" s="57"/>
      <c r="NSF13" s="57"/>
      <c r="NSG13" s="57"/>
      <c r="NSH13" s="57"/>
      <c r="NSI13" s="57"/>
      <c r="NSJ13" s="57"/>
      <c r="NSK13" s="57"/>
      <c r="NSL13" s="57"/>
      <c r="NSM13" s="57"/>
      <c r="NSN13" s="57"/>
      <c r="NSO13" s="57"/>
      <c r="NSP13" s="57"/>
      <c r="NSQ13" s="57"/>
      <c r="NSR13" s="57"/>
      <c r="NSS13" s="57"/>
      <c r="NST13" s="57"/>
      <c r="NSU13" s="57"/>
      <c r="NSV13" s="57"/>
      <c r="NSW13" s="57"/>
      <c r="NSX13" s="57"/>
      <c r="NSY13" s="57"/>
      <c r="NSZ13" s="57"/>
      <c r="NTA13" s="57"/>
      <c r="NTB13" s="57"/>
      <c r="NTC13" s="57"/>
      <c r="NTD13" s="57"/>
      <c r="NTE13" s="57"/>
      <c r="NTF13" s="57"/>
      <c r="NTG13" s="57"/>
      <c r="NTH13" s="57"/>
      <c r="NTI13" s="57"/>
      <c r="NTJ13" s="57"/>
      <c r="NTK13" s="57"/>
      <c r="NTL13" s="57"/>
      <c r="NTM13" s="57"/>
      <c r="NTN13" s="57"/>
      <c r="NTO13" s="57"/>
      <c r="NTP13" s="57"/>
      <c r="NTQ13" s="57"/>
      <c r="NTR13" s="57"/>
      <c r="NTS13" s="57"/>
      <c r="NTT13" s="57"/>
      <c r="NTU13" s="57"/>
      <c r="NTV13" s="57"/>
      <c r="NTW13" s="57"/>
      <c r="NTX13" s="57"/>
      <c r="NTY13" s="57"/>
      <c r="NTZ13" s="57"/>
      <c r="NUA13" s="57"/>
      <c r="NUB13" s="57"/>
      <c r="NUC13" s="57"/>
      <c r="NUD13" s="57"/>
      <c r="NUE13" s="57"/>
      <c r="NUF13" s="57"/>
      <c r="NUG13" s="57"/>
      <c r="NUH13" s="57"/>
      <c r="NUI13" s="57"/>
      <c r="NUJ13" s="57"/>
      <c r="NUK13" s="57"/>
      <c r="NUL13" s="57"/>
      <c r="NUM13" s="57"/>
      <c r="NUN13" s="57"/>
      <c r="NUO13" s="57"/>
      <c r="NUP13" s="57"/>
      <c r="NUQ13" s="57"/>
      <c r="NUR13" s="57"/>
      <c r="NUS13" s="57"/>
      <c r="NUT13" s="57"/>
      <c r="NUU13" s="57"/>
      <c r="NUV13" s="57"/>
      <c r="NUW13" s="57"/>
      <c r="NUX13" s="57"/>
      <c r="NUY13" s="57"/>
      <c r="NUZ13" s="57"/>
      <c r="NVA13" s="57"/>
      <c r="NVB13" s="57"/>
      <c r="NVC13" s="57"/>
      <c r="NVD13" s="57"/>
      <c r="NVE13" s="57"/>
      <c r="NVF13" s="57"/>
      <c r="NVG13" s="57"/>
      <c r="NVH13" s="57"/>
      <c r="NVI13" s="57"/>
      <c r="NVJ13" s="57"/>
      <c r="NVK13" s="57"/>
      <c r="NVL13" s="57"/>
      <c r="NVM13" s="57"/>
      <c r="NVN13" s="57"/>
      <c r="NVO13" s="57"/>
      <c r="NVP13" s="57"/>
      <c r="NVQ13" s="57"/>
      <c r="NVR13" s="57"/>
      <c r="NVS13" s="57"/>
      <c r="NVT13" s="57"/>
      <c r="NVU13" s="57"/>
      <c r="NVV13" s="57"/>
      <c r="NVW13" s="57"/>
      <c r="NVX13" s="57"/>
      <c r="NVY13" s="57"/>
      <c r="NVZ13" s="57"/>
      <c r="NWA13" s="57"/>
      <c r="NWB13" s="57"/>
      <c r="NWC13" s="57"/>
      <c r="NWD13" s="57"/>
      <c r="NWE13" s="57"/>
      <c r="NWF13" s="57"/>
      <c r="NWG13" s="57"/>
      <c r="NWH13" s="57"/>
      <c r="NWI13" s="57"/>
      <c r="NWJ13" s="57"/>
      <c r="NWK13" s="57"/>
      <c r="NWL13" s="57"/>
      <c r="NWM13" s="57"/>
      <c r="NWN13" s="57"/>
      <c r="NWO13" s="57"/>
      <c r="NWP13" s="57"/>
      <c r="NWQ13" s="57"/>
      <c r="NWR13" s="57"/>
      <c r="NWS13" s="57"/>
      <c r="NWT13" s="57"/>
      <c r="NWU13" s="57"/>
      <c r="NWV13" s="57"/>
      <c r="NWW13" s="57"/>
      <c r="NWX13" s="57"/>
      <c r="NWY13" s="57"/>
      <c r="NWZ13" s="57"/>
      <c r="NXA13" s="57"/>
      <c r="NXB13" s="57"/>
      <c r="NXC13" s="57"/>
      <c r="NXD13" s="57"/>
      <c r="NXE13" s="57"/>
      <c r="NXF13" s="57"/>
      <c r="NXG13" s="57"/>
      <c r="NXH13" s="57"/>
      <c r="NXI13" s="57"/>
      <c r="NXJ13" s="57"/>
      <c r="NXK13" s="57"/>
      <c r="NXL13" s="57"/>
      <c r="NXM13" s="57"/>
      <c r="NXN13" s="57"/>
      <c r="NXO13" s="57"/>
      <c r="NXP13" s="57"/>
      <c r="NXQ13" s="57"/>
      <c r="NXR13" s="57"/>
      <c r="NXS13" s="57"/>
      <c r="NXT13" s="57"/>
      <c r="NXU13" s="57"/>
      <c r="NXV13" s="57"/>
      <c r="NXW13" s="57"/>
      <c r="NXX13" s="57"/>
      <c r="NXY13" s="57"/>
      <c r="NXZ13" s="57"/>
      <c r="NYA13" s="57"/>
      <c r="NYB13" s="57"/>
      <c r="NYC13" s="57"/>
      <c r="NYD13" s="57"/>
      <c r="NYE13" s="57"/>
      <c r="NYF13" s="57"/>
      <c r="NYG13" s="57"/>
      <c r="NYH13" s="57"/>
      <c r="NYI13" s="57"/>
      <c r="NYJ13" s="57"/>
      <c r="NYK13" s="57"/>
      <c r="NYL13" s="57"/>
      <c r="NYM13" s="57"/>
      <c r="NYN13" s="57"/>
      <c r="NYO13" s="57"/>
      <c r="NYP13" s="57"/>
      <c r="NYQ13" s="57"/>
      <c r="NYR13" s="57"/>
      <c r="NYS13" s="57"/>
      <c r="NYT13" s="57"/>
      <c r="NYU13" s="57"/>
      <c r="NYV13" s="57"/>
      <c r="NYW13" s="57"/>
      <c r="NYX13" s="57"/>
      <c r="NYY13" s="57"/>
      <c r="NYZ13" s="57"/>
      <c r="NZA13" s="57"/>
      <c r="NZB13" s="57"/>
      <c r="NZC13" s="57"/>
      <c r="NZD13" s="57"/>
      <c r="NZE13" s="57"/>
      <c r="NZF13" s="57"/>
      <c r="NZG13" s="57"/>
      <c r="NZH13" s="57"/>
      <c r="NZI13" s="57"/>
      <c r="NZJ13" s="57"/>
      <c r="NZK13" s="57"/>
      <c r="NZL13" s="57"/>
      <c r="NZM13" s="57"/>
      <c r="NZN13" s="57"/>
      <c r="NZO13" s="57"/>
      <c r="NZP13" s="57"/>
      <c r="NZQ13" s="57"/>
      <c r="NZR13" s="57"/>
      <c r="NZS13" s="57"/>
      <c r="NZT13" s="57"/>
      <c r="NZU13" s="57"/>
      <c r="NZV13" s="57"/>
      <c r="NZW13" s="57"/>
      <c r="NZX13" s="57"/>
      <c r="NZY13" s="57"/>
      <c r="NZZ13" s="57"/>
      <c r="OAA13" s="57"/>
      <c r="OAB13" s="57"/>
      <c r="OAC13" s="57"/>
      <c r="OAD13" s="57"/>
      <c r="OAE13" s="57"/>
      <c r="OAF13" s="57"/>
      <c r="OAG13" s="57"/>
      <c r="OAH13" s="57"/>
      <c r="OAI13" s="57"/>
      <c r="OAJ13" s="57"/>
      <c r="OAK13" s="57"/>
      <c r="OAL13" s="57"/>
      <c r="OAM13" s="57"/>
      <c r="OAN13" s="57"/>
      <c r="OAO13" s="57"/>
      <c r="OAP13" s="57"/>
      <c r="OAQ13" s="57"/>
      <c r="OAR13" s="57"/>
      <c r="OAS13" s="57"/>
      <c r="OAT13" s="57"/>
      <c r="OAU13" s="57"/>
      <c r="OAV13" s="57"/>
      <c r="OAW13" s="57"/>
      <c r="OAX13" s="57"/>
      <c r="OAY13" s="57"/>
      <c r="OAZ13" s="57"/>
      <c r="OBA13" s="57"/>
      <c r="OBB13" s="57"/>
      <c r="OBC13" s="57"/>
      <c r="OBD13" s="57"/>
      <c r="OBE13" s="57"/>
      <c r="OBF13" s="57"/>
      <c r="OBG13" s="57"/>
      <c r="OBH13" s="57"/>
      <c r="OBI13" s="57"/>
      <c r="OBJ13" s="57"/>
      <c r="OBK13" s="57"/>
      <c r="OBL13" s="57"/>
      <c r="OBM13" s="57"/>
      <c r="OBN13" s="57"/>
      <c r="OBO13" s="57"/>
      <c r="OBP13" s="57"/>
      <c r="OBQ13" s="57"/>
      <c r="OBR13" s="57"/>
      <c r="OBS13" s="57"/>
      <c r="OBT13" s="57"/>
      <c r="OBU13" s="57"/>
      <c r="OBV13" s="57"/>
      <c r="OBW13" s="57"/>
      <c r="OBX13" s="57"/>
      <c r="OBY13" s="57"/>
      <c r="OBZ13" s="57"/>
      <c r="OCA13" s="57"/>
      <c r="OCB13" s="57"/>
      <c r="OCC13" s="57"/>
      <c r="OCD13" s="57"/>
      <c r="OCE13" s="57"/>
      <c r="OCF13" s="57"/>
      <c r="OCG13" s="57"/>
      <c r="OCH13" s="57"/>
      <c r="OCI13" s="57"/>
      <c r="OCJ13" s="57"/>
      <c r="OCK13" s="57"/>
      <c r="OCL13" s="57"/>
      <c r="OCM13" s="57"/>
      <c r="OCN13" s="57"/>
      <c r="OCO13" s="57"/>
      <c r="OCP13" s="57"/>
      <c r="OCQ13" s="57"/>
      <c r="OCR13" s="57"/>
      <c r="OCS13" s="57"/>
      <c r="OCT13" s="57"/>
      <c r="OCU13" s="57"/>
      <c r="OCV13" s="57"/>
      <c r="OCW13" s="57"/>
      <c r="OCX13" s="57"/>
      <c r="OCY13" s="57"/>
      <c r="OCZ13" s="57"/>
      <c r="ODA13" s="57"/>
      <c r="ODB13" s="57"/>
      <c r="ODC13" s="57"/>
      <c r="ODD13" s="57"/>
      <c r="ODE13" s="57"/>
      <c r="ODF13" s="57"/>
      <c r="ODG13" s="57"/>
      <c r="ODH13" s="57"/>
      <c r="ODI13" s="57"/>
      <c r="ODJ13" s="57"/>
      <c r="ODK13" s="57"/>
      <c r="ODL13" s="57"/>
      <c r="ODM13" s="57"/>
      <c r="ODN13" s="57"/>
      <c r="ODO13" s="57"/>
      <c r="ODP13" s="57"/>
      <c r="ODQ13" s="57"/>
      <c r="ODR13" s="57"/>
      <c r="ODS13" s="57"/>
      <c r="ODT13" s="57"/>
      <c r="ODU13" s="57"/>
      <c r="ODV13" s="57"/>
      <c r="ODW13" s="57"/>
      <c r="ODX13" s="57"/>
      <c r="ODY13" s="57"/>
      <c r="ODZ13" s="57"/>
      <c r="OEA13" s="57"/>
      <c r="OEB13" s="57"/>
      <c r="OEC13" s="57"/>
      <c r="OED13" s="57"/>
      <c r="OEE13" s="57"/>
      <c r="OEF13" s="57"/>
      <c r="OEG13" s="57"/>
      <c r="OEH13" s="57"/>
      <c r="OEI13" s="57"/>
      <c r="OEJ13" s="57"/>
      <c r="OEK13" s="57"/>
      <c r="OEL13" s="57"/>
      <c r="OEM13" s="57"/>
      <c r="OEN13" s="57"/>
      <c r="OEO13" s="57"/>
      <c r="OEP13" s="57"/>
      <c r="OEQ13" s="57"/>
      <c r="OER13" s="57"/>
      <c r="OES13" s="57"/>
      <c r="OET13" s="57"/>
      <c r="OEU13" s="57"/>
      <c r="OEV13" s="57"/>
      <c r="OEW13" s="57"/>
      <c r="OEX13" s="57"/>
      <c r="OEY13" s="57"/>
      <c r="OEZ13" s="57"/>
      <c r="OFA13" s="57"/>
      <c r="OFB13" s="57"/>
      <c r="OFC13" s="57"/>
      <c r="OFD13" s="57"/>
      <c r="OFE13" s="57"/>
      <c r="OFF13" s="57"/>
      <c r="OFG13" s="57"/>
      <c r="OFH13" s="57"/>
      <c r="OFI13" s="57"/>
      <c r="OFJ13" s="57"/>
      <c r="OFK13" s="57"/>
      <c r="OFL13" s="57"/>
      <c r="OFM13" s="57"/>
      <c r="OFN13" s="57"/>
      <c r="OFO13" s="57"/>
      <c r="OFP13" s="57"/>
      <c r="OFQ13" s="57"/>
      <c r="OFR13" s="57"/>
      <c r="OFS13" s="57"/>
      <c r="OFT13" s="57"/>
      <c r="OFU13" s="57"/>
      <c r="OFV13" s="57"/>
      <c r="OFW13" s="57"/>
      <c r="OFX13" s="57"/>
      <c r="OFY13" s="57"/>
      <c r="OFZ13" s="57"/>
      <c r="OGA13" s="57"/>
      <c r="OGB13" s="57"/>
      <c r="OGC13" s="57"/>
      <c r="OGD13" s="57"/>
      <c r="OGE13" s="57"/>
      <c r="OGF13" s="57"/>
      <c r="OGG13" s="57"/>
      <c r="OGH13" s="57"/>
      <c r="OGI13" s="57"/>
      <c r="OGJ13" s="57"/>
      <c r="OGK13" s="57"/>
      <c r="OGL13" s="57"/>
      <c r="OGM13" s="57"/>
      <c r="OGN13" s="57"/>
      <c r="OGO13" s="57"/>
      <c r="OGP13" s="57"/>
      <c r="OGQ13" s="57"/>
      <c r="OGR13" s="57"/>
      <c r="OGS13" s="57"/>
      <c r="OGT13" s="57"/>
      <c r="OGU13" s="57"/>
      <c r="OGV13" s="57"/>
      <c r="OGW13" s="57"/>
      <c r="OGX13" s="57"/>
      <c r="OGY13" s="57"/>
      <c r="OGZ13" s="57"/>
      <c r="OHA13" s="57"/>
      <c r="OHB13" s="57"/>
      <c r="OHC13" s="57"/>
      <c r="OHD13" s="57"/>
      <c r="OHE13" s="57"/>
      <c r="OHF13" s="57"/>
      <c r="OHG13" s="57"/>
      <c r="OHH13" s="57"/>
      <c r="OHI13" s="57"/>
      <c r="OHJ13" s="57"/>
      <c r="OHK13" s="57"/>
      <c r="OHL13" s="57"/>
      <c r="OHM13" s="57"/>
      <c r="OHN13" s="57"/>
      <c r="OHO13" s="57"/>
      <c r="OHP13" s="57"/>
      <c r="OHQ13" s="57"/>
      <c r="OHR13" s="57"/>
      <c r="OHS13" s="57"/>
      <c r="OHT13" s="57"/>
      <c r="OHU13" s="57"/>
      <c r="OHV13" s="57"/>
      <c r="OHW13" s="57"/>
      <c r="OHX13" s="57"/>
      <c r="OHY13" s="57"/>
      <c r="OHZ13" s="57"/>
      <c r="OIA13" s="57"/>
      <c r="OIB13" s="57"/>
      <c r="OIC13" s="57"/>
      <c r="OID13" s="57"/>
      <c r="OIE13" s="57"/>
      <c r="OIF13" s="57"/>
      <c r="OIG13" s="57"/>
      <c r="OIH13" s="57"/>
      <c r="OII13" s="57"/>
      <c r="OIJ13" s="57"/>
      <c r="OIK13" s="57"/>
      <c r="OIL13" s="57"/>
      <c r="OIM13" s="57"/>
      <c r="OIN13" s="57"/>
      <c r="OIO13" s="57"/>
      <c r="OIP13" s="57"/>
      <c r="OIQ13" s="57"/>
      <c r="OIR13" s="57"/>
      <c r="OIS13" s="57"/>
      <c r="OIT13" s="57"/>
      <c r="OIU13" s="57"/>
      <c r="OIV13" s="57"/>
      <c r="OIW13" s="57"/>
      <c r="OIX13" s="57"/>
      <c r="OIY13" s="57"/>
      <c r="OIZ13" s="57"/>
      <c r="OJA13" s="57"/>
      <c r="OJB13" s="57"/>
      <c r="OJC13" s="57"/>
      <c r="OJD13" s="57"/>
      <c r="OJE13" s="57"/>
      <c r="OJF13" s="57"/>
      <c r="OJG13" s="57"/>
      <c r="OJH13" s="57"/>
      <c r="OJI13" s="57"/>
      <c r="OJJ13" s="57"/>
      <c r="OJK13" s="57"/>
      <c r="OJL13" s="57"/>
      <c r="OJM13" s="57"/>
      <c r="OJN13" s="57"/>
      <c r="OJO13" s="57"/>
      <c r="OJP13" s="57"/>
      <c r="OJQ13" s="57"/>
      <c r="OJR13" s="57"/>
      <c r="OJS13" s="57"/>
      <c r="OJT13" s="57"/>
      <c r="OJU13" s="57"/>
      <c r="OJV13" s="57"/>
      <c r="OJW13" s="57"/>
      <c r="OJX13" s="57"/>
      <c r="OJY13" s="57"/>
      <c r="OJZ13" s="57"/>
      <c r="OKA13" s="57"/>
      <c r="OKB13" s="57"/>
      <c r="OKC13" s="57"/>
      <c r="OKD13" s="57"/>
      <c r="OKE13" s="57"/>
      <c r="OKF13" s="57"/>
      <c r="OKG13" s="57"/>
      <c r="OKH13" s="57"/>
      <c r="OKI13" s="57"/>
      <c r="OKJ13" s="57"/>
      <c r="OKK13" s="57"/>
      <c r="OKL13" s="57"/>
      <c r="OKM13" s="57"/>
      <c r="OKN13" s="57"/>
      <c r="OKO13" s="57"/>
      <c r="OKP13" s="57"/>
      <c r="OKQ13" s="57"/>
      <c r="OKR13" s="57"/>
      <c r="OKS13" s="57"/>
      <c r="OKT13" s="57"/>
      <c r="OKU13" s="57"/>
      <c r="OKV13" s="57"/>
      <c r="OKW13" s="57"/>
      <c r="OKX13" s="57"/>
      <c r="OKY13" s="57"/>
      <c r="OKZ13" s="57"/>
      <c r="OLA13" s="57"/>
      <c r="OLB13" s="57"/>
      <c r="OLC13" s="57"/>
      <c r="OLD13" s="57"/>
      <c r="OLE13" s="57"/>
      <c r="OLF13" s="57"/>
      <c r="OLG13" s="57"/>
      <c r="OLH13" s="57"/>
      <c r="OLI13" s="57"/>
      <c r="OLJ13" s="57"/>
      <c r="OLK13" s="57"/>
      <c r="OLL13" s="57"/>
      <c r="OLM13" s="57"/>
      <c r="OLN13" s="57"/>
      <c r="OLO13" s="57"/>
      <c r="OLP13" s="57"/>
      <c r="OLQ13" s="57"/>
      <c r="OLR13" s="57"/>
      <c r="OLS13" s="57"/>
      <c r="OLT13" s="57"/>
      <c r="OLU13" s="57"/>
      <c r="OLV13" s="57"/>
      <c r="OLW13" s="57"/>
      <c r="OLX13" s="57"/>
      <c r="OLY13" s="57"/>
      <c r="OLZ13" s="57"/>
      <c r="OMA13" s="57"/>
      <c r="OMB13" s="57"/>
      <c r="OMC13" s="57"/>
      <c r="OMD13" s="57"/>
      <c r="OME13" s="57"/>
      <c r="OMF13" s="57"/>
      <c r="OMG13" s="57"/>
      <c r="OMH13" s="57"/>
      <c r="OMI13" s="57"/>
      <c r="OMJ13" s="57"/>
      <c r="OMK13" s="57"/>
      <c r="OML13" s="57"/>
      <c r="OMM13" s="57"/>
      <c r="OMN13" s="57"/>
      <c r="OMO13" s="57"/>
      <c r="OMP13" s="57"/>
      <c r="OMQ13" s="57"/>
      <c r="OMR13" s="57"/>
      <c r="OMS13" s="57"/>
      <c r="OMT13" s="57"/>
      <c r="OMU13" s="57"/>
      <c r="OMV13" s="57"/>
      <c r="OMW13" s="57"/>
      <c r="OMX13" s="57"/>
      <c r="OMY13" s="57"/>
      <c r="OMZ13" s="57"/>
      <c r="ONA13" s="57"/>
      <c r="ONB13" s="57"/>
      <c r="ONC13" s="57"/>
      <c r="OND13" s="57"/>
      <c r="ONE13" s="57"/>
      <c r="ONF13" s="57"/>
      <c r="ONG13" s="57"/>
      <c r="ONH13" s="57"/>
      <c r="ONI13" s="57"/>
      <c r="ONJ13" s="57"/>
      <c r="ONK13" s="57"/>
      <c r="ONL13" s="57"/>
      <c r="ONM13" s="57"/>
      <c r="ONN13" s="57"/>
      <c r="ONO13" s="57"/>
      <c r="ONP13" s="57"/>
      <c r="ONQ13" s="57"/>
      <c r="ONR13" s="57"/>
      <c r="ONS13" s="57"/>
      <c r="ONT13" s="57"/>
      <c r="ONU13" s="57"/>
      <c r="ONV13" s="57"/>
      <c r="ONW13" s="57"/>
      <c r="ONX13" s="57"/>
      <c r="ONY13" s="57"/>
      <c r="ONZ13" s="57"/>
      <c r="OOA13" s="57"/>
      <c r="OOB13" s="57"/>
      <c r="OOC13" s="57"/>
      <c r="OOD13" s="57"/>
      <c r="OOE13" s="57"/>
      <c r="OOF13" s="57"/>
      <c r="OOG13" s="57"/>
      <c r="OOH13" s="57"/>
      <c r="OOI13" s="57"/>
      <c r="OOJ13" s="57"/>
      <c r="OOK13" s="57"/>
      <c r="OOL13" s="57"/>
      <c r="OOM13" s="57"/>
      <c r="OON13" s="57"/>
      <c r="OOO13" s="57"/>
      <c r="OOP13" s="57"/>
      <c r="OOQ13" s="57"/>
      <c r="OOR13" s="57"/>
      <c r="OOS13" s="57"/>
      <c r="OOT13" s="57"/>
      <c r="OOU13" s="57"/>
      <c r="OOV13" s="57"/>
      <c r="OOW13" s="57"/>
      <c r="OOX13" s="57"/>
      <c r="OOY13" s="57"/>
      <c r="OOZ13" s="57"/>
      <c r="OPA13" s="57"/>
      <c r="OPB13" s="57"/>
      <c r="OPC13" s="57"/>
      <c r="OPD13" s="57"/>
      <c r="OPE13" s="57"/>
      <c r="OPF13" s="57"/>
      <c r="OPG13" s="57"/>
      <c r="OPH13" s="57"/>
      <c r="OPI13" s="57"/>
      <c r="OPJ13" s="57"/>
      <c r="OPK13" s="57"/>
      <c r="OPL13" s="57"/>
      <c r="OPM13" s="57"/>
      <c r="OPN13" s="57"/>
      <c r="OPO13" s="57"/>
      <c r="OPP13" s="57"/>
      <c r="OPQ13" s="57"/>
      <c r="OPR13" s="57"/>
      <c r="OPS13" s="57"/>
      <c r="OPT13" s="57"/>
      <c r="OPU13" s="57"/>
      <c r="OPV13" s="57"/>
      <c r="OPW13" s="57"/>
      <c r="OPX13" s="57"/>
      <c r="OPY13" s="57"/>
      <c r="OPZ13" s="57"/>
      <c r="OQA13" s="57"/>
      <c r="OQB13" s="57"/>
      <c r="OQC13" s="57"/>
      <c r="OQD13" s="57"/>
      <c r="OQE13" s="57"/>
      <c r="OQF13" s="57"/>
      <c r="OQG13" s="57"/>
      <c r="OQH13" s="57"/>
      <c r="OQI13" s="57"/>
      <c r="OQJ13" s="57"/>
      <c r="OQK13" s="57"/>
      <c r="OQL13" s="57"/>
      <c r="OQM13" s="57"/>
      <c r="OQN13" s="57"/>
      <c r="OQO13" s="57"/>
      <c r="OQP13" s="57"/>
      <c r="OQQ13" s="57"/>
      <c r="OQR13" s="57"/>
      <c r="OQS13" s="57"/>
      <c r="OQT13" s="57"/>
      <c r="OQU13" s="57"/>
      <c r="OQV13" s="57"/>
      <c r="OQW13" s="57"/>
      <c r="OQX13" s="57"/>
      <c r="OQY13" s="57"/>
      <c r="OQZ13" s="57"/>
      <c r="ORA13" s="57"/>
      <c r="ORB13" s="57"/>
      <c r="ORC13" s="57"/>
      <c r="ORD13" s="57"/>
      <c r="ORE13" s="57"/>
      <c r="ORF13" s="57"/>
      <c r="ORG13" s="57"/>
      <c r="ORH13" s="57"/>
      <c r="ORI13" s="57"/>
      <c r="ORJ13" s="57"/>
      <c r="ORK13" s="57"/>
      <c r="ORL13" s="57"/>
      <c r="ORM13" s="57"/>
      <c r="ORN13" s="57"/>
      <c r="ORO13" s="57"/>
      <c r="ORP13" s="57"/>
      <c r="ORQ13" s="57"/>
      <c r="ORR13" s="57"/>
      <c r="ORS13" s="57"/>
      <c r="ORT13" s="57"/>
      <c r="ORU13" s="57"/>
      <c r="ORV13" s="57"/>
      <c r="ORW13" s="57"/>
      <c r="ORX13" s="57"/>
      <c r="ORY13" s="57"/>
      <c r="ORZ13" s="57"/>
      <c r="OSA13" s="57"/>
      <c r="OSB13" s="57"/>
      <c r="OSC13" s="57"/>
      <c r="OSD13" s="57"/>
      <c r="OSE13" s="57"/>
      <c r="OSF13" s="57"/>
      <c r="OSG13" s="57"/>
      <c r="OSH13" s="57"/>
      <c r="OSI13" s="57"/>
      <c r="OSJ13" s="57"/>
      <c r="OSK13" s="57"/>
      <c r="OSL13" s="57"/>
      <c r="OSM13" s="57"/>
      <c r="OSN13" s="57"/>
      <c r="OSO13" s="57"/>
      <c r="OSP13" s="57"/>
      <c r="OSQ13" s="57"/>
      <c r="OSR13" s="57"/>
      <c r="OSS13" s="57"/>
      <c r="OST13" s="57"/>
      <c r="OSU13" s="57"/>
      <c r="OSV13" s="57"/>
      <c r="OSW13" s="57"/>
      <c r="OSX13" s="57"/>
      <c r="OSY13" s="57"/>
      <c r="OSZ13" s="57"/>
      <c r="OTA13" s="57"/>
      <c r="OTB13" s="57"/>
      <c r="OTC13" s="57"/>
      <c r="OTD13" s="57"/>
      <c r="OTE13" s="57"/>
      <c r="OTF13" s="57"/>
      <c r="OTG13" s="57"/>
      <c r="OTH13" s="57"/>
      <c r="OTI13" s="57"/>
      <c r="OTJ13" s="57"/>
      <c r="OTK13" s="57"/>
      <c r="OTL13" s="57"/>
      <c r="OTM13" s="57"/>
      <c r="OTN13" s="57"/>
      <c r="OTO13" s="57"/>
      <c r="OTP13" s="57"/>
      <c r="OTQ13" s="57"/>
      <c r="OTR13" s="57"/>
      <c r="OTS13" s="57"/>
      <c r="OTT13" s="57"/>
      <c r="OTU13" s="57"/>
      <c r="OTV13" s="57"/>
      <c r="OTW13" s="57"/>
      <c r="OTX13" s="57"/>
      <c r="OTY13" s="57"/>
      <c r="OTZ13" s="57"/>
      <c r="OUA13" s="57"/>
      <c r="OUB13" s="57"/>
      <c r="OUC13" s="57"/>
      <c r="OUD13" s="57"/>
      <c r="OUE13" s="57"/>
      <c r="OUF13" s="57"/>
      <c r="OUG13" s="57"/>
      <c r="OUH13" s="57"/>
      <c r="OUI13" s="57"/>
      <c r="OUJ13" s="57"/>
      <c r="OUK13" s="57"/>
      <c r="OUL13" s="57"/>
      <c r="OUM13" s="57"/>
      <c r="OUN13" s="57"/>
      <c r="OUO13" s="57"/>
      <c r="OUP13" s="57"/>
      <c r="OUQ13" s="57"/>
      <c r="OUR13" s="57"/>
      <c r="OUS13" s="57"/>
      <c r="OUT13" s="57"/>
      <c r="OUU13" s="57"/>
      <c r="OUV13" s="57"/>
      <c r="OUW13" s="57"/>
      <c r="OUX13" s="57"/>
      <c r="OUY13" s="57"/>
      <c r="OUZ13" s="57"/>
      <c r="OVA13" s="57"/>
      <c r="OVB13" s="57"/>
      <c r="OVC13" s="57"/>
      <c r="OVD13" s="57"/>
      <c r="OVE13" s="57"/>
      <c r="OVF13" s="57"/>
      <c r="OVG13" s="57"/>
      <c r="OVH13" s="57"/>
      <c r="OVI13" s="57"/>
      <c r="OVJ13" s="57"/>
      <c r="OVK13" s="57"/>
      <c r="OVL13" s="57"/>
      <c r="OVM13" s="57"/>
      <c r="OVN13" s="57"/>
      <c r="OVO13" s="57"/>
      <c r="OVP13" s="57"/>
      <c r="OVQ13" s="57"/>
      <c r="OVR13" s="57"/>
      <c r="OVS13" s="57"/>
      <c r="OVT13" s="57"/>
      <c r="OVU13" s="57"/>
      <c r="OVV13" s="57"/>
      <c r="OVW13" s="57"/>
      <c r="OVX13" s="57"/>
      <c r="OVY13" s="57"/>
      <c r="OVZ13" s="57"/>
      <c r="OWA13" s="57"/>
      <c r="OWB13" s="57"/>
      <c r="OWC13" s="57"/>
      <c r="OWD13" s="57"/>
      <c r="OWE13" s="57"/>
      <c r="OWF13" s="57"/>
      <c r="OWG13" s="57"/>
      <c r="OWH13" s="57"/>
      <c r="OWI13" s="57"/>
      <c r="OWJ13" s="57"/>
      <c r="OWK13" s="57"/>
      <c r="OWL13" s="57"/>
      <c r="OWM13" s="57"/>
      <c r="OWN13" s="57"/>
      <c r="OWO13" s="57"/>
      <c r="OWP13" s="57"/>
      <c r="OWQ13" s="57"/>
      <c r="OWR13" s="57"/>
      <c r="OWS13" s="57"/>
      <c r="OWT13" s="57"/>
      <c r="OWU13" s="57"/>
      <c r="OWV13" s="57"/>
      <c r="OWW13" s="57"/>
      <c r="OWX13" s="57"/>
      <c r="OWY13" s="57"/>
      <c r="OWZ13" s="57"/>
      <c r="OXA13" s="57"/>
      <c r="OXB13" s="57"/>
      <c r="OXC13" s="57"/>
      <c r="OXD13" s="57"/>
      <c r="OXE13" s="57"/>
      <c r="OXF13" s="57"/>
      <c r="OXG13" s="57"/>
      <c r="OXH13" s="57"/>
      <c r="OXI13" s="57"/>
      <c r="OXJ13" s="57"/>
      <c r="OXK13" s="57"/>
      <c r="OXL13" s="57"/>
      <c r="OXM13" s="57"/>
      <c r="OXN13" s="57"/>
      <c r="OXO13" s="57"/>
      <c r="OXP13" s="57"/>
      <c r="OXQ13" s="57"/>
      <c r="OXR13" s="57"/>
      <c r="OXS13" s="57"/>
      <c r="OXT13" s="57"/>
      <c r="OXU13" s="57"/>
      <c r="OXV13" s="57"/>
      <c r="OXW13" s="57"/>
      <c r="OXX13" s="57"/>
      <c r="OXY13" s="57"/>
      <c r="OXZ13" s="57"/>
      <c r="OYA13" s="57"/>
      <c r="OYB13" s="57"/>
      <c r="OYC13" s="57"/>
      <c r="OYD13" s="57"/>
      <c r="OYE13" s="57"/>
      <c r="OYF13" s="57"/>
      <c r="OYG13" s="57"/>
      <c r="OYH13" s="57"/>
      <c r="OYI13" s="57"/>
      <c r="OYJ13" s="57"/>
      <c r="OYK13" s="57"/>
      <c r="OYL13" s="57"/>
      <c r="OYM13" s="57"/>
      <c r="OYN13" s="57"/>
      <c r="OYO13" s="57"/>
      <c r="OYP13" s="57"/>
      <c r="OYQ13" s="57"/>
      <c r="OYR13" s="57"/>
      <c r="OYS13" s="57"/>
      <c r="OYT13" s="57"/>
      <c r="OYU13" s="57"/>
      <c r="OYV13" s="57"/>
      <c r="OYW13" s="57"/>
      <c r="OYX13" s="57"/>
      <c r="OYY13" s="57"/>
      <c r="OYZ13" s="57"/>
      <c r="OZA13" s="57"/>
      <c r="OZB13" s="57"/>
      <c r="OZC13" s="57"/>
      <c r="OZD13" s="57"/>
      <c r="OZE13" s="57"/>
      <c r="OZF13" s="57"/>
      <c r="OZG13" s="57"/>
      <c r="OZH13" s="57"/>
      <c r="OZI13" s="57"/>
      <c r="OZJ13" s="57"/>
      <c r="OZK13" s="57"/>
      <c r="OZL13" s="57"/>
      <c r="OZM13" s="57"/>
      <c r="OZN13" s="57"/>
      <c r="OZO13" s="57"/>
      <c r="OZP13" s="57"/>
      <c r="OZQ13" s="57"/>
      <c r="OZR13" s="57"/>
      <c r="OZS13" s="57"/>
      <c r="OZT13" s="57"/>
      <c r="OZU13" s="57"/>
      <c r="OZV13" s="57"/>
      <c r="OZW13" s="57"/>
      <c r="OZX13" s="57"/>
      <c r="OZY13" s="57"/>
      <c r="OZZ13" s="57"/>
      <c r="PAA13" s="57"/>
      <c r="PAB13" s="57"/>
      <c r="PAC13" s="57"/>
      <c r="PAD13" s="57"/>
      <c r="PAE13" s="57"/>
      <c r="PAF13" s="57"/>
      <c r="PAG13" s="57"/>
      <c r="PAH13" s="57"/>
      <c r="PAI13" s="57"/>
      <c r="PAJ13" s="57"/>
      <c r="PAK13" s="57"/>
      <c r="PAL13" s="57"/>
      <c r="PAM13" s="57"/>
      <c r="PAN13" s="57"/>
      <c r="PAO13" s="57"/>
      <c r="PAP13" s="57"/>
      <c r="PAQ13" s="57"/>
      <c r="PAR13" s="57"/>
      <c r="PAS13" s="57"/>
      <c r="PAT13" s="57"/>
      <c r="PAU13" s="57"/>
      <c r="PAV13" s="57"/>
      <c r="PAW13" s="57"/>
      <c r="PAX13" s="57"/>
      <c r="PAY13" s="57"/>
      <c r="PAZ13" s="57"/>
      <c r="PBA13" s="57"/>
      <c r="PBB13" s="57"/>
      <c r="PBC13" s="57"/>
      <c r="PBD13" s="57"/>
      <c r="PBE13" s="57"/>
      <c r="PBF13" s="57"/>
      <c r="PBG13" s="57"/>
      <c r="PBH13" s="57"/>
      <c r="PBI13" s="57"/>
      <c r="PBJ13" s="57"/>
      <c r="PBK13" s="57"/>
      <c r="PBL13" s="57"/>
      <c r="PBM13" s="57"/>
      <c r="PBN13" s="57"/>
      <c r="PBO13" s="57"/>
      <c r="PBP13" s="57"/>
      <c r="PBQ13" s="57"/>
      <c r="PBR13" s="57"/>
      <c r="PBS13" s="57"/>
      <c r="PBT13" s="57"/>
      <c r="PBU13" s="57"/>
      <c r="PBV13" s="57"/>
      <c r="PBW13" s="57"/>
      <c r="PBX13" s="57"/>
      <c r="PBY13" s="57"/>
      <c r="PBZ13" s="57"/>
      <c r="PCA13" s="57"/>
      <c r="PCB13" s="57"/>
      <c r="PCC13" s="57"/>
      <c r="PCD13" s="57"/>
      <c r="PCE13" s="57"/>
      <c r="PCF13" s="57"/>
      <c r="PCG13" s="57"/>
      <c r="PCH13" s="57"/>
      <c r="PCI13" s="57"/>
      <c r="PCJ13" s="57"/>
      <c r="PCK13" s="57"/>
      <c r="PCL13" s="57"/>
      <c r="PCM13" s="57"/>
      <c r="PCN13" s="57"/>
      <c r="PCO13" s="57"/>
      <c r="PCP13" s="57"/>
      <c r="PCQ13" s="57"/>
      <c r="PCR13" s="57"/>
      <c r="PCS13" s="57"/>
      <c r="PCT13" s="57"/>
      <c r="PCU13" s="57"/>
      <c r="PCV13" s="57"/>
      <c r="PCW13" s="57"/>
      <c r="PCX13" s="57"/>
      <c r="PCY13" s="57"/>
      <c r="PCZ13" s="57"/>
      <c r="PDA13" s="57"/>
      <c r="PDB13" s="57"/>
      <c r="PDC13" s="57"/>
      <c r="PDD13" s="57"/>
      <c r="PDE13" s="57"/>
      <c r="PDF13" s="57"/>
      <c r="PDG13" s="57"/>
      <c r="PDH13" s="57"/>
      <c r="PDI13" s="57"/>
      <c r="PDJ13" s="57"/>
      <c r="PDK13" s="57"/>
      <c r="PDL13" s="57"/>
      <c r="PDM13" s="57"/>
      <c r="PDN13" s="57"/>
      <c r="PDO13" s="57"/>
      <c r="PDP13" s="57"/>
      <c r="PDQ13" s="57"/>
      <c r="PDR13" s="57"/>
      <c r="PDS13" s="57"/>
      <c r="PDT13" s="57"/>
      <c r="PDU13" s="57"/>
      <c r="PDV13" s="57"/>
      <c r="PDW13" s="57"/>
      <c r="PDX13" s="57"/>
      <c r="PDY13" s="57"/>
      <c r="PDZ13" s="57"/>
      <c r="PEA13" s="57"/>
      <c r="PEB13" s="57"/>
      <c r="PEC13" s="57"/>
      <c r="PED13" s="57"/>
      <c r="PEE13" s="57"/>
      <c r="PEF13" s="57"/>
      <c r="PEG13" s="57"/>
      <c r="PEH13" s="57"/>
      <c r="PEI13" s="57"/>
      <c r="PEJ13" s="57"/>
      <c r="PEK13" s="57"/>
      <c r="PEL13" s="57"/>
      <c r="PEM13" s="57"/>
      <c r="PEN13" s="57"/>
      <c r="PEO13" s="57"/>
      <c r="PEP13" s="57"/>
      <c r="PEQ13" s="57"/>
      <c r="PER13" s="57"/>
      <c r="PES13" s="57"/>
      <c r="PET13" s="57"/>
      <c r="PEU13" s="57"/>
      <c r="PEV13" s="57"/>
      <c r="PEW13" s="57"/>
      <c r="PEX13" s="57"/>
      <c r="PEY13" s="57"/>
      <c r="PEZ13" s="57"/>
      <c r="PFA13" s="57"/>
      <c r="PFB13" s="57"/>
      <c r="PFC13" s="57"/>
      <c r="PFD13" s="57"/>
      <c r="PFE13" s="57"/>
      <c r="PFF13" s="57"/>
      <c r="PFG13" s="57"/>
      <c r="PFH13" s="57"/>
      <c r="PFI13" s="57"/>
      <c r="PFJ13" s="57"/>
      <c r="PFK13" s="57"/>
      <c r="PFL13" s="57"/>
      <c r="PFM13" s="57"/>
      <c r="PFN13" s="57"/>
      <c r="PFO13" s="57"/>
      <c r="PFP13" s="57"/>
      <c r="PFQ13" s="57"/>
      <c r="PFR13" s="57"/>
      <c r="PFS13" s="57"/>
      <c r="PFT13" s="57"/>
      <c r="PFU13" s="57"/>
      <c r="PFV13" s="57"/>
      <c r="PFW13" s="57"/>
      <c r="PFX13" s="57"/>
      <c r="PFY13" s="57"/>
      <c r="PFZ13" s="57"/>
      <c r="PGA13" s="57"/>
      <c r="PGB13" s="57"/>
      <c r="PGC13" s="57"/>
      <c r="PGD13" s="57"/>
      <c r="PGE13" s="57"/>
      <c r="PGF13" s="57"/>
      <c r="PGG13" s="57"/>
      <c r="PGH13" s="57"/>
      <c r="PGI13" s="57"/>
      <c r="PGJ13" s="57"/>
      <c r="PGK13" s="57"/>
      <c r="PGL13" s="57"/>
      <c r="PGM13" s="57"/>
      <c r="PGN13" s="57"/>
      <c r="PGO13" s="57"/>
      <c r="PGP13" s="57"/>
      <c r="PGQ13" s="57"/>
      <c r="PGR13" s="57"/>
      <c r="PGS13" s="57"/>
      <c r="PGT13" s="57"/>
      <c r="PGU13" s="57"/>
      <c r="PGV13" s="57"/>
      <c r="PGW13" s="57"/>
      <c r="PGX13" s="57"/>
      <c r="PGY13" s="57"/>
      <c r="PGZ13" s="57"/>
      <c r="PHA13" s="57"/>
      <c r="PHB13" s="57"/>
      <c r="PHC13" s="57"/>
      <c r="PHD13" s="57"/>
      <c r="PHE13" s="57"/>
      <c r="PHF13" s="57"/>
      <c r="PHG13" s="57"/>
      <c r="PHH13" s="57"/>
      <c r="PHI13" s="57"/>
      <c r="PHJ13" s="57"/>
      <c r="PHK13" s="57"/>
      <c r="PHL13" s="57"/>
      <c r="PHM13" s="57"/>
      <c r="PHN13" s="57"/>
      <c r="PHO13" s="57"/>
      <c r="PHP13" s="57"/>
      <c r="PHQ13" s="57"/>
      <c r="PHR13" s="57"/>
      <c r="PHS13" s="57"/>
      <c r="PHT13" s="57"/>
      <c r="PHU13" s="57"/>
      <c r="PHV13" s="57"/>
      <c r="PHW13" s="57"/>
      <c r="PHX13" s="57"/>
      <c r="PHY13" s="57"/>
      <c r="PHZ13" s="57"/>
      <c r="PIA13" s="57"/>
      <c r="PIB13" s="57"/>
      <c r="PIC13" s="57"/>
      <c r="PID13" s="57"/>
      <c r="PIE13" s="57"/>
      <c r="PIF13" s="57"/>
      <c r="PIG13" s="57"/>
      <c r="PIH13" s="57"/>
      <c r="PII13" s="57"/>
      <c r="PIJ13" s="57"/>
      <c r="PIK13" s="57"/>
      <c r="PIL13" s="57"/>
      <c r="PIM13" s="57"/>
      <c r="PIN13" s="57"/>
      <c r="PIO13" s="57"/>
      <c r="PIP13" s="57"/>
      <c r="PIQ13" s="57"/>
      <c r="PIR13" s="57"/>
      <c r="PIS13" s="57"/>
      <c r="PIT13" s="57"/>
      <c r="PIU13" s="57"/>
      <c r="PIV13" s="57"/>
      <c r="PIW13" s="57"/>
      <c r="PIX13" s="57"/>
      <c r="PIY13" s="57"/>
      <c r="PIZ13" s="57"/>
      <c r="PJA13" s="57"/>
      <c r="PJB13" s="57"/>
      <c r="PJC13" s="57"/>
      <c r="PJD13" s="57"/>
      <c r="PJE13" s="57"/>
      <c r="PJF13" s="57"/>
      <c r="PJG13" s="57"/>
      <c r="PJH13" s="57"/>
      <c r="PJI13" s="57"/>
      <c r="PJJ13" s="57"/>
      <c r="PJK13" s="57"/>
      <c r="PJL13" s="57"/>
      <c r="PJM13" s="57"/>
      <c r="PJN13" s="57"/>
      <c r="PJO13" s="57"/>
      <c r="PJP13" s="57"/>
      <c r="PJQ13" s="57"/>
      <c r="PJR13" s="57"/>
      <c r="PJS13" s="57"/>
      <c r="PJT13" s="57"/>
      <c r="PJU13" s="57"/>
      <c r="PJV13" s="57"/>
      <c r="PJW13" s="57"/>
      <c r="PJX13" s="57"/>
      <c r="PJY13" s="57"/>
      <c r="PJZ13" s="57"/>
      <c r="PKA13" s="57"/>
      <c r="PKB13" s="57"/>
      <c r="PKC13" s="57"/>
      <c r="PKD13" s="57"/>
      <c r="PKE13" s="57"/>
      <c r="PKF13" s="57"/>
      <c r="PKG13" s="57"/>
      <c r="PKH13" s="57"/>
      <c r="PKI13" s="57"/>
      <c r="PKJ13" s="57"/>
      <c r="PKK13" s="57"/>
      <c r="PKL13" s="57"/>
      <c r="PKM13" s="57"/>
      <c r="PKN13" s="57"/>
      <c r="PKO13" s="57"/>
      <c r="PKP13" s="57"/>
      <c r="PKQ13" s="57"/>
      <c r="PKR13" s="57"/>
      <c r="PKS13" s="57"/>
      <c r="PKT13" s="57"/>
      <c r="PKU13" s="57"/>
      <c r="PKV13" s="57"/>
      <c r="PKW13" s="57"/>
      <c r="PKX13" s="57"/>
      <c r="PKY13" s="57"/>
      <c r="PKZ13" s="57"/>
      <c r="PLA13" s="57"/>
      <c r="PLB13" s="57"/>
      <c r="PLC13" s="57"/>
      <c r="PLD13" s="57"/>
      <c r="PLE13" s="57"/>
      <c r="PLF13" s="57"/>
      <c r="PLG13" s="57"/>
      <c r="PLH13" s="57"/>
      <c r="PLI13" s="57"/>
      <c r="PLJ13" s="57"/>
      <c r="PLK13" s="57"/>
      <c r="PLL13" s="57"/>
      <c r="PLM13" s="57"/>
      <c r="PLN13" s="57"/>
      <c r="PLO13" s="57"/>
      <c r="PLP13" s="57"/>
      <c r="PLQ13" s="57"/>
      <c r="PLR13" s="57"/>
      <c r="PLS13" s="57"/>
      <c r="PLT13" s="57"/>
      <c r="PLU13" s="57"/>
      <c r="PLV13" s="57"/>
      <c r="PLW13" s="57"/>
      <c r="PLX13" s="57"/>
      <c r="PLY13" s="57"/>
      <c r="PLZ13" s="57"/>
      <c r="PMA13" s="57"/>
      <c r="PMB13" s="57"/>
      <c r="PMC13" s="57"/>
      <c r="PMD13" s="57"/>
      <c r="PME13" s="57"/>
      <c r="PMF13" s="57"/>
      <c r="PMG13" s="57"/>
      <c r="PMH13" s="57"/>
      <c r="PMI13" s="57"/>
      <c r="PMJ13" s="57"/>
      <c r="PMK13" s="57"/>
      <c r="PML13" s="57"/>
      <c r="PMM13" s="57"/>
      <c r="PMN13" s="57"/>
      <c r="PMO13" s="57"/>
      <c r="PMP13" s="57"/>
      <c r="PMQ13" s="57"/>
      <c r="PMR13" s="57"/>
      <c r="PMS13" s="57"/>
      <c r="PMT13" s="57"/>
      <c r="PMU13" s="57"/>
      <c r="PMV13" s="57"/>
      <c r="PMW13" s="57"/>
      <c r="PMX13" s="57"/>
      <c r="PMY13" s="57"/>
      <c r="PMZ13" s="57"/>
      <c r="PNA13" s="57"/>
      <c r="PNB13" s="57"/>
      <c r="PNC13" s="57"/>
      <c r="PND13" s="57"/>
      <c r="PNE13" s="57"/>
      <c r="PNF13" s="57"/>
      <c r="PNG13" s="57"/>
      <c r="PNH13" s="57"/>
      <c r="PNI13" s="57"/>
      <c r="PNJ13" s="57"/>
      <c r="PNK13" s="57"/>
      <c r="PNL13" s="57"/>
      <c r="PNM13" s="57"/>
      <c r="PNN13" s="57"/>
      <c r="PNO13" s="57"/>
      <c r="PNP13" s="57"/>
      <c r="PNQ13" s="57"/>
      <c r="PNR13" s="57"/>
      <c r="PNS13" s="57"/>
      <c r="PNT13" s="57"/>
      <c r="PNU13" s="57"/>
      <c r="PNV13" s="57"/>
      <c r="PNW13" s="57"/>
      <c r="PNX13" s="57"/>
      <c r="PNY13" s="57"/>
      <c r="PNZ13" s="57"/>
      <c r="POA13" s="57"/>
      <c r="POB13" s="57"/>
      <c r="POC13" s="57"/>
      <c r="POD13" s="57"/>
      <c r="POE13" s="57"/>
      <c r="POF13" s="57"/>
      <c r="POG13" s="57"/>
      <c r="POH13" s="57"/>
      <c r="POI13" s="57"/>
      <c r="POJ13" s="57"/>
      <c r="POK13" s="57"/>
      <c r="POL13" s="57"/>
      <c r="POM13" s="57"/>
      <c r="PON13" s="57"/>
      <c r="POO13" s="57"/>
      <c r="POP13" s="57"/>
      <c r="POQ13" s="57"/>
      <c r="POR13" s="57"/>
      <c r="POS13" s="57"/>
      <c r="POT13" s="57"/>
      <c r="POU13" s="57"/>
      <c r="POV13" s="57"/>
      <c r="POW13" s="57"/>
      <c r="POX13" s="57"/>
      <c r="POY13" s="57"/>
      <c r="POZ13" s="57"/>
      <c r="PPA13" s="57"/>
      <c r="PPB13" s="57"/>
      <c r="PPC13" s="57"/>
      <c r="PPD13" s="57"/>
      <c r="PPE13" s="57"/>
      <c r="PPF13" s="57"/>
      <c r="PPG13" s="57"/>
      <c r="PPH13" s="57"/>
      <c r="PPI13" s="57"/>
      <c r="PPJ13" s="57"/>
      <c r="PPK13" s="57"/>
      <c r="PPL13" s="57"/>
      <c r="PPM13" s="57"/>
      <c r="PPN13" s="57"/>
      <c r="PPO13" s="57"/>
      <c r="PPP13" s="57"/>
      <c r="PPQ13" s="57"/>
      <c r="PPR13" s="57"/>
      <c r="PPS13" s="57"/>
      <c r="PPT13" s="57"/>
      <c r="PPU13" s="57"/>
      <c r="PPV13" s="57"/>
      <c r="PPW13" s="57"/>
      <c r="PPX13" s="57"/>
      <c r="PPY13" s="57"/>
      <c r="PPZ13" s="57"/>
      <c r="PQA13" s="57"/>
      <c r="PQB13" s="57"/>
      <c r="PQC13" s="57"/>
      <c r="PQD13" s="57"/>
      <c r="PQE13" s="57"/>
      <c r="PQF13" s="57"/>
      <c r="PQG13" s="57"/>
      <c r="PQH13" s="57"/>
      <c r="PQI13" s="57"/>
      <c r="PQJ13" s="57"/>
      <c r="PQK13" s="57"/>
      <c r="PQL13" s="57"/>
      <c r="PQM13" s="57"/>
      <c r="PQN13" s="57"/>
      <c r="PQO13" s="57"/>
      <c r="PQP13" s="57"/>
      <c r="PQQ13" s="57"/>
      <c r="PQR13" s="57"/>
      <c r="PQS13" s="57"/>
      <c r="PQT13" s="57"/>
      <c r="PQU13" s="57"/>
      <c r="PQV13" s="57"/>
      <c r="PQW13" s="57"/>
      <c r="PQX13" s="57"/>
      <c r="PQY13" s="57"/>
      <c r="PQZ13" s="57"/>
      <c r="PRA13" s="57"/>
      <c r="PRB13" s="57"/>
      <c r="PRC13" s="57"/>
      <c r="PRD13" s="57"/>
      <c r="PRE13" s="57"/>
      <c r="PRF13" s="57"/>
      <c r="PRG13" s="57"/>
      <c r="PRH13" s="57"/>
      <c r="PRI13" s="57"/>
      <c r="PRJ13" s="57"/>
      <c r="PRK13" s="57"/>
      <c r="PRL13" s="57"/>
      <c r="PRM13" s="57"/>
      <c r="PRN13" s="57"/>
      <c r="PRO13" s="57"/>
      <c r="PRP13" s="57"/>
      <c r="PRQ13" s="57"/>
      <c r="PRR13" s="57"/>
      <c r="PRS13" s="57"/>
      <c r="PRT13" s="57"/>
      <c r="PRU13" s="57"/>
      <c r="PRV13" s="57"/>
      <c r="PRW13" s="57"/>
      <c r="PRX13" s="57"/>
      <c r="PRY13" s="57"/>
      <c r="PRZ13" s="57"/>
      <c r="PSA13" s="57"/>
      <c r="PSB13" s="57"/>
      <c r="PSC13" s="57"/>
      <c r="PSD13" s="57"/>
      <c r="PSE13" s="57"/>
      <c r="PSF13" s="57"/>
      <c r="PSG13" s="57"/>
      <c r="PSH13" s="57"/>
      <c r="PSI13" s="57"/>
      <c r="PSJ13" s="57"/>
      <c r="PSK13" s="57"/>
      <c r="PSL13" s="57"/>
      <c r="PSM13" s="57"/>
      <c r="PSN13" s="57"/>
      <c r="PSO13" s="57"/>
      <c r="PSP13" s="57"/>
      <c r="PSQ13" s="57"/>
      <c r="PSR13" s="57"/>
      <c r="PSS13" s="57"/>
      <c r="PST13" s="57"/>
      <c r="PSU13" s="57"/>
      <c r="PSV13" s="57"/>
      <c r="PSW13" s="57"/>
      <c r="PSX13" s="57"/>
      <c r="PSY13" s="57"/>
      <c r="PSZ13" s="57"/>
      <c r="PTA13" s="57"/>
      <c r="PTB13" s="57"/>
      <c r="PTC13" s="57"/>
      <c r="PTD13" s="57"/>
      <c r="PTE13" s="57"/>
      <c r="PTF13" s="57"/>
      <c r="PTG13" s="57"/>
      <c r="PTH13" s="57"/>
      <c r="PTI13" s="57"/>
      <c r="PTJ13" s="57"/>
      <c r="PTK13" s="57"/>
      <c r="PTL13" s="57"/>
      <c r="PTM13" s="57"/>
      <c r="PTN13" s="57"/>
      <c r="PTO13" s="57"/>
      <c r="PTP13" s="57"/>
      <c r="PTQ13" s="57"/>
      <c r="PTR13" s="57"/>
      <c r="PTS13" s="57"/>
      <c r="PTT13" s="57"/>
      <c r="PTU13" s="57"/>
      <c r="PTV13" s="57"/>
      <c r="PTW13" s="57"/>
      <c r="PTX13" s="57"/>
      <c r="PTY13" s="57"/>
      <c r="PTZ13" s="57"/>
      <c r="PUA13" s="57"/>
      <c r="PUB13" s="57"/>
      <c r="PUC13" s="57"/>
      <c r="PUD13" s="57"/>
      <c r="PUE13" s="57"/>
      <c r="PUF13" s="57"/>
      <c r="PUG13" s="57"/>
      <c r="PUH13" s="57"/>
      <c r="PUI13" s="57"/>
      <c r="PUJ13" s="57"/>
      <c r="PUK13" s="57"/>
      <c r="PUL13" s="57"/>
      <c r="PUM13" s="57"/>
      <c r="PUN13" s="57"/>
      <c r="PUO13" s="57"/>
      <c r="PUP13" s="57"/>
      <c r="PUQ13" s="57"/>
      <c r="PUR13" s="57"/>
      <c r="PUS13" s="57"/>
      <c r="PUT13" s="57"/>
      <c r="PUU13" s="57"/>
      <c r="PUV13" s="57"/>
      <c r="PUW13" s="57"/>
      <c r="PUX13" s="57"/>
      <c r="PUY13" s="57"/>
      <c r="PUZ13" s="57"/>
      <c r="PVA13" s="57"/>
      <c r="PVB13" s="57"/>
      <c r="PVC13" s="57"/>
      <c r="PVD13" s="57"/>
      <c r="PVE13" s="57"/>
      <c r="PVF13" s="57"/>
      <c r="PVG13" s="57"/>
      <c r="PVH13" s="57"/>
      <c r="PVI13" s="57"/>
      <c r="PVJ13" s="57"/>
      <c r="PVK13" s="57"/>
      <c r="PVL13" s="57"/>
      <c r="PVM13" s="57"/>
      <c r="PVN13" s="57"/>
      <c r="PVO13" s="57"/>
      <c r="PVP13" s="57"/>
      <c r="PVQ13" s="57"/>
      <c r="PVR13" s="57"/>
      <c r="PVS13" s="57"/>
      <c r="PVT13" s="57"/>
      <c r="PVU13" s="57"/>
      <c r="PVV13" s="57"/>
      <c r="PVW13" s="57"/>
      <c r="PVX13" s="57"/>
      <c r="PVY13" s="57"/>
      <c r="PVZ13" s="57"/>
      <c r="PWA13" s="57"/>
      <c r="PWB13" s="57"/>
      <c r="PWC13" s="57"/>
      <c r="PWD13" s="57"/>
      <c r="PWE13" s="57"/>
      <c r="PWF13" s="57"/>
      <c r="PWG13" s="57"/>
      <c r="PWH13" s="57"/>
      <c r="PWI13" s="57"/>
      <c r="PWJ13" s="57"/>
      <c r="PWK13" s="57"/>
      <c r="PWL13" s="57"/>
      <c r="PWM13" s="57"/>
      <c r="PWN13" s="57"/>
      <c r="PWO13" s="57"/>
      <c r="PWP13" s="57"/>
      <c r="PWQ13" s="57"/>
      <c r="PWR13" s="57"/>
      <c r="PWS13" s="57"/>
      <c r="PWT13" s="57"/>
      <c r="PWU13" s="57"/>
      <c r="PWV13" s="57"/>
      <c r="PWW13" s="57"/>
      <c r="PWX13" s="57"/>
      <c r="PWY13" s="57"/>
      <c r="PWZ13" s="57"/>
      <c r="PXA13" s="57"/>
      <c r="PXB13" s="57"/>
      <c r="PXC13" s="57"/>
      <c r="PXD13" s="57"/>
      <c r="PXE13" s="57"/>
      <c r="PXF13" s="57"/>
      <c r="PXG13" s="57"/>
      <c r="PXH13" s="57"/>
      <c r="PXI13" s="57"/>
      <c r="PXJ13" s="57"/>
      <c r="PXK13" s="57"/>
      <c r="PXL13" s="57"/>
      <c r="PXM13" s="57"/>
      <c r="PXN13" s="57"/>
      <c r="PXO13" s="57"/>
      <c r="PXP13" s="57"/>
      <c r="PXQ13" s="57"/>
      <c r="PXR13" s="57"/>
      <c r="PXS13" s="57"/>
      <c r="PXT13" s="57"/>
      <c r="PXU13" s="57"/>
      <c r="PXV13" s="57"/>
      <c r="PXW13" s="57"/>
      <c r="PXX13" s="57"/>
      <c r="PXY13" s="57"/>
      <c r="PXZ13" s="57"/>
      <c r="PYA13" s="57"/>
      <c r="PYB13" s="57"/>
      <c r="PYC13" s="57"/>
      <c r="PYD13" s="57"/>
      <c r="PYE13" s="57"/>
      <c r="PYF13" s="57"/>
      <c r="PYG13" s="57"/>
      <c r="PYH13" s="57"/>
      <c r="PYI13" s="57"/>
      <c r="PYJ13" s="57"/>
      <c r="PYK13" s="57"/>
      <c r="PYL13" s="57"/>
      <c r="PYM13" s="57"/>
      <c r="PYN13" s="57"/>
      <c r="PYO13" s="57"/>
      <c r="PYP13" s="57"/>
      <c r="PYQ13" s="57"/>
      <c r="PYR13" s="57"/>
      <c r="PYS13" s="57"/>
      <c r="PYT13" s="57"/>
      <c r="PYU13" s="57"/>
      <c r="PYV13" s="57"/>
      <c r="PYW13" s="57"/>
      <c r="PYX13" s="57"/>
      <c r="PYY13" s="57"/>
      <c r="PYZ13" s="57"/>
      <c r="PZA13" s="57"/>
      <c r="PZB13" s="57"/>
      <c r="PZC13" s="57"/>
      <c r="PZD13" s="57"/>
      <c r="PZE13" s="57"/>
      <c r="PZF13" s="57"/>
      <c r="PZG13" s="57"/>
      <c r="PZH13" s="57"/>
      <c r="PZI13" s="57"/>
      <c r="PZJ13" s="57"/>
      <c r="PZK13" s="57"/>
      <c r="PZL13" s="57"/>
      <c r="PZM13" s="57"/>
      <c r="PZN13" s="57"/>
      <c r="PZO13" s="57"/>
      <c r="PZP13" s="57"/>
      <c r="PZQ13" s="57"/>
      <c r="PZR13" s="57"/>
      <c r="PZS13" s="57"/>
      <c r="PZT13" s="57"/>
      <c r="PZU13" s="57"/>
      <c r="PZV13" s="57"/>
      <c r="PZW13" s="57"/>
      <c r="PZX13" s="57"/>
      <c r="PZY13" s="57"/>
      <c r="PZZ13" s="57"/>
      <c r="QAA13" s="57"/>
      <c r="QAB13" s="57"/>
      <c r="QAC13" s="57"/>
      <c r="QAD13" s="57"/>
      <c r="QAE13" s="57"/>
      <c r="QAF13" s="57"/>
      <c r="QAG13" s="57"/>
      <c r="QAH13" s="57"/>
      <c r="QAI13" s="57"/>
      <c r="QAJ13" s="57"/>
      <c r="QAK13" s="57"/>
      <c r="QAL13" s="57"/>
      <c r="QAM13" s="57"/>
      <c r="QAN13" s="57"/>
      <c r="QAO13" s="57"/>
      <c r="QAP13" s="57"/>
      <c r="QAQ13" s="57"/>
      <c r="QAR13" s="57"/>
      <c r="QAS13" s="57"/>
      <c r="QAT13" s="57"/>
      <c r="QAU13" s="57"/>
      <c r="QAV13" s="57"/>
      <c r="QAW13" s="57"/>
      <c r="QAX13" s="57"/>
      <c r="QAY13" s="57"/>
      <c r="QAZ13" s="57"/>
      <c r="QBA13" s="57"/>
      <c r="QBB13" s="57"/>
      <c r="QBC13" s="57"/>
      <c r="QBD13" s="57"/>
      <c r="QBE13" s="57"/>
      <c r="QBF13" s="57"/>
      <c r="QBG13" s="57"/>
      <c r="QBH13" s="57"/>
      <c r="QBI13" s="57"/>
      <c r="QBJ13" s="57"/>
      <c r="QBK13" s="57"/>
      <c r="QBL13" s="57"/>
      <c r="QBM13" s="57"/>
      <c r="QBN13" s="57"/>
      <c r="QBO13" s="57"/>
      <c r="QBP13" s="57"/>
      <c r="QBQ13" s="57"/>
      <c r="QBR13" s="57"/>
      <c r="QBS13" s="57"/>
      <c r="QBT13" s="57"/>
      <c r="QBU13" s="57"/>
      <c r="QBV13" s="57"/>
      <c r="QBW13" s="57"/>
      <c r="QBX13" s="57"/>
      <c r="QBY13" s="57"/>
      <c r="QBZ13" s="57"/>
      <c r="QCA13" s="57"/>
      <c r="QCB13" s="57"/>
      <c r="QCC13" s="57"/>
      <c r="QCD13" s="57"/>
      <c r="QCE13" s="57"/>
      <c r="QCF13" s="57"/>
      <c r="QCG13" s="57"/>
      <c r="QCH13" s="57"/>
      <c r="QCI13" s="57"/>
      <c r="QCJ13" s="57"/>
      <c r="QCK13" s="57"/>
      <c r="QCL13" s="57"/>
      <c r="QCM13" s="57"/>
      <c r="QCN13" s="57"/>
      <c r="QCO13" s="57"/>
      <c r="QCP13" s="57"/>
      <c r="QCQ13" s="57"/>
      <c r="QCR13" s="57"/>
      <c r="QCS13" s="57"/>
      <c r="QCT13" s="57"/>
      <c r="QCU13" s="57"/>
      <c r="QCV13" s="57"/>
      <c r="QCW13" s="57"/>
      <c r="QCX13" s="57"/>
      <c r="QCY13" s="57"/>
      <c r="QCZ13" s="57"/>
      <c r="QDA13" s="57"/>
      <c r="QDB13" s="57"/>
      <c r="QDC13" s="57"/>
      <c r="QDD13" s="57"/>
      <c r="QDE13" s="57"/>
      <c r="QDF13" s="57"/>
      <c r="QDG13" s="57"/>
      <c r="QDH13" s="57"/>
      <c r="QDI13" s="57"/>
      <c r="QDJ13" s="57"/>
      <c r="QDK13" s="57"/>
      <c r="QDL13" s="57"/>
      <c r="QDM13" s="57"/>
      <c r="QDN13" s="57"/>
      <c r="QDO13" s="57"/>
      <c r="QDP13" s="57"/>
      <c r="QDQ13" s="57"/>
      <c r="QDR13" s="57"/>
      <c r="QDS13" s="57"/>
      <c r="QDT13" s="57"/>
      <c r="QDU13" s="57"/>
      <c r="QDV13" s="57"/>
      <c r="QDW13" s="57"/>
      <c r="QDX13" s="57"/>
      <c r="QDY13" s="57"/>
      <c r="QDZ13" s="57"/>
      <c r="QEA13" s="57"/>
      <c r="QEB13" s="57"/>
      <c r="QEC13" s="57"/>
      <c r="QED13" s="57"/>
      <c r="QEE13" s="57"/>
      <c r="QEF13" s="57"/>
      <c r="QEG13" s="57"/>
      <c r="QEH13" s="57"/>
      <c r="QEI13" s="57"/>
      <c r="QEJ13" s="57"/>
      <c r="QEK13" s="57"/>
      <c r="QEL13" s="57"/>
      <c r="QEM13" s="57"/>
      <c r="QEN13" s="57"/>
      <c r="QEO13" s="57"/>
      <c r="QEP13" s="57"/>
      <c r="QEQ13" s="57"/>
      <c r="QER13" s="57"/>
      <c r="QES13" s="57"/>
      <c r="QET13" s="57"/>
      <c r="QEU13" s="57"/>
      <c r="QEV13" s="57"/>
      <c r="QEW13" s="57"/>
      <c r="QEX13" s="57"/>
      <c r="QEY13" s="57"/>
      <c r="QEZ13" s="57"/>
      <c r="QFA13" s="57"/>
      <c r="QFB13" s="57"/>
      <c r="QFC13" s="57"/>
      <c r="QFD13" s="57"/>
      <c r="QFE13" s="57"/>
      <c r="QFF13" s="57"/>
      <c r="QFG13" s="57"/>
      <c r="QFH13" s="57"/>
      <c r="QFI13" s="57"/>
      <c r="QFJ13" s="57"/>
      <c r="QFK13" s="57"/>
      <c r="QFL13" s="57"/>
      <c r="QFM13" s="57"/>
      <c r="QFN13" s="57"/>
      <c r="QFO13" s="57"/>
      <c r="QFP13" s="57"/>
      <c r="QFQ13" s="57"/>
      <c r="QFR13" s="57"/>
      <c r="QFS13" s="57"/>
      <c r="QFT13" s="57"/>
      <c r="QFU13" s="57"/>
      <c r="QFV13" s="57"/>
      <c r="QFW13" s="57"/>
      <c r="QFX13" s="57"/>
      <c r="QFY13" s="57"/>
      <c r="QFZ13" s="57"/>
      <c r="QGA13" s="57"/>
      <c r="QGB13" s="57"/>
      <c r="QGC13" s="57"/>
      <c r="QGD13" s="57"/>
      <c r="QGE13" s="57"/>
      <c r="QGF13" s="57"/>
      <c r="QGG13" s="57"/>
      <c r="QGH13" s="57"/>
      <c r="QGI13" s="57"/>
      <c r="QGJ13" s="57"/>
      <c r="QGK13" s="57"/>
      <c r="QGL13" s="57"/>
      <c r="QGM13" s="57"/>
      <c r="QGN13" s="57"/>
      <c r="QGO13" s="57"/>
      <c r="QGP13" s="57"/>
      <c r="QGQ13" s="57"/>
      <c r="QGR13" s="57"/>
      <c r="QGS13" s="57"/>
      <c r="QGT13" s="57"/>
      <c r="QGU13" s="57"/>
      <c r="QGV13" s="57"/>
      <c r="QGW13" s="57"/>
      <c r="QGX13" s="57"/>
      <c r="QGY13" s="57"/>
      <c r="QGZ13" s="57"/>
      <c r="QHA13" s="57"/>
      <c r="QHB13" s="57"/>
      <c r="QHC13" s="57"/>
      <c r="QHD13" s="57"/>
      <c r="QHE13" s="57"/>
      <c r="QHF13" s="57"/>
      <c r="QHG13" s="57"/>
      <c r="QHH13" s="57"/>
      <c r="QHI13" s="57"/>
      <c r="QHJ13" s="57"/>
      <c r="QHK13" s="57"/>
      <c r="QHL13" s="57"/>
      <c r="QHM13" s="57"/>
      <c r="QHN13" s="57"/>
      <c r="QHO13" s="57"/>
      <c r="QHP13" s="57"/>
      <c r="QHQ13" s="57"/>
      <c r="QHR13" s="57"/>
      <c r="QHS13" s="57"/>
      <c r="QHT13" s="57"/>
      <c r="QHU13" s="57"/>
      <c r="QHV13" s="57"/>
      <c r="QHW13" s="57"/>
      <c r="QHX13" s="57"/>
      <c r="QHY13" s="57"/>
      <c r="QHZ13" s="57"/>
      <c r="QIA13" s="57"/>
      <c r="QIB13" s="57"/>
      <c r="QIC13" s="57"/>
      <c r="QID13" s="57"/>
      <c r="QIE13" s="57"/>
      <c r="QIF13" s="57"/>
      <c r="QIG13" s="57"/>
      <c r="QIH13" s="57"/>
      <c r="QII13" s="57"/>
      <c r="QIJ13" s="57"/>
      <c r="QIK13" s="57"/>
      <c r="QIL13" s="57"/>
      <c r="QIM13" s="57"/>
      <c r="QIN13" s="57"/>
      <c r="QIO13" s="57"/>
      <c r="QIP13" s="57"/>
      <c r="QIQ13" s="57"/>
      <c r="QIR13" s="57"/>
      <c r="QIS13" s="57"/>
      <c r="QIT13" s="57"/>
      <c r="QIU13" s="57"/>
      <c r="QIV13" s="57"/>
      <c r="QIW13" s="57"/>
      <c r="QIX13" s="57"/>
      <c r="QIY13" s="57"/>
      <c r="QIZ13" s="57"/>
      <c r="QJA13" s="57"/>
      <c r="QJB13" s="57"/>
      <c r="QJC13" s="57"/>
      <c r="QJD13" s="57"/>
      <c r="QJE13" s="57"/>
      <c r="QJF13" s="57"/>
      <c r="QJG13" s="57"/>
      <c r="QJH13" s="57"/>
      <c r="QJI13" s="57"/>
      <c r="QJJ13" s="57"/>
      <c r="QJK13" s="57"/>
      <c r="QJL13" s="57"/>
      <c r="QJM13" s="57"/>
      <c r="QJN13" s="57"/>
      <c r="QJO13" s="57"/>
      <c r="QJP13" s="57"/>
      <c r="QJQ13" s="57"/>
      <c r="QJR13" s="57"/>
      <c r="QJS13" s="57"/>
      <c r="QJT13" s="57"/>
      <c r="QJU13" s="57"/>
      <c r="QJV13" s="57"/>
      <c r="QJW13" s="57"/>
      <c r="QJX13" s="57"/>
      <c r="QJY13" s="57"/>
      <c r="QJZ13" s="57"/>
      <c r="QKA13" s="57"/>
      <c r="QKB13" s="57"/>
      <c r="QKC13" s="57"/>
      <c r="QKD13" s="57"/>
      <c r="QKE13" s="57"/>
      <c r="QKF13" s="57"/>
      <c r="QKG13" s="57"/>
      <c r="QKH13" s="57"/>
      <c r="QKI13" s="57"/>
      <c r="QKJ13" s="57"/>
      <c r="QKK13" s="57"/>
      <c r="QKL13" s="57"/>
      <c r="QKM13" s="57"/>
      <c r="QKN13" s="57"/>
      <c r="QKO13" s="57"/>
      <c r="QKP13" s="57"/>
      <c r="QKQ13" s="57"/>
      <c r="QKR13" s="57"/>
      <c r="QKS13" s="57"/>
      <c r="QKT13" s="57"/>
      <c r="QKU13" s="57"/>
      <c r="QKV13" s="57"/>
      <c r="QKW13" s="57"/>
      <c r="QKX13" s="57"/>
      <c r="QKY13" s="57"/>
      <c r="QKZ13" s="57"/>
      <c r="QLA13" s="57"/>
      <c r="QLB13" s="57"/>
      <c r="QLC13" s="57"/>
      <c r="QLD13" s="57"/>
      <c r="QLE13" s="57"/>
      <c r="QLF13" s="57"/>
      <c r="QLG13" s="57"/>
      <c r="QLH13" s="57"/>
      <c r="QLI13" s="57"/>
      <c r="QLJ13" s="57"/>
      <c r="QLK13" s="57"/>
      <c r="QLL13" s="57"/>
      <c r="QLM13" s="57"/>
      <c r="QLN13" s="57"/>
      <c r="QLO13" s="57"/>
      <c r="QLP13" s="57"/>
      <c r="QLQ13" s="57"/>
      <c r="QLR13" s="57"/>
      <c r="QLS13" s="57"/>
      <c r="QLT13" s="57"/>
      <c r="QLU13" s="57"/>
      <c r="QLV13" s="57"/>
      <c r="QLW13" s="57"/>
      <c r="QLX13" s="57"/>
      <c r="QLY13" s="57"/>
      <c r="QLZ13" s="57"/>
      <c r="QMA13" s="57"/>
      <c r="QMB13" s="57"/>
      <c r="QMC13" s="57"/>
      <c r="QMD13" s="57"/>
      <c r="QME13" s="57"/>
      <c r="QMF13" s="57"/>
      <c r="QMG13" s="57"/>
      <c r="QMH13" s="57"/>
      <c r="QMI13" s="57"/>
      <c r="QMJ13" s="57"/>
      <c r="QMK13" s="57"/>
      <c r="QML13" s="57"/>
      <c r="QMM13" s="57"/>
      <c r="QMN13" s="57"/>
      <c r="QMO13" s="57"/>
      <c r="QMP13" s="57"/>
      <c r="QMQ13" s="57"/>
      <c r="QMR13" s="57"/>
      <c r="QMS13" s="57"/>
      <c r="QMT13" s="57"/>
      <c r="QMU13" s="57"/>
      <c r="QMV13" s="57"/>
      <c r="QMW13" s="57"/>
      <c r="QMX13" s="57"/>
      <c r="QMY13" s="57"/>
      <c r="QMZ13" s="57"/>
      <c r="QNA13" s="57"/>
      <c r="QNB13" s="57"/>
      <c r="QNC13" s="57"/>
      <c r="QND13" s="57"/>
      <c r="QNE13" s="57"/>
      <c r="QNF13" s="57"/>
      <c r="QNG13" s="57"/>
      <c r="QNH13" s="57"/>
      <c r="QNI13" s="57"/>
      <c r="QNJ13" s="57"/>
      <c r="QNK13" s="57"/>
      <c r="QNL13" s="57"/>
      <c r="QNM13" s="57"/>
      <c r="QNN13" s="57"/>
      <c r="QNO13" s="57"/>
      <c r="QNP13" s="57"/>
      <c r="QNQ13" s="57"/>
      <c r="QNR13" s="57"/>
      <c r="QNS13" s="57"/>
      <c r="QNT13" s="57"/>
      <c r="QNU13" s="57"/>
      <c r="QNV13" s="57"/>
      <c r="QNW13" s="57"/>
      <c r="QNX13" s="57"/>
      <c r="QNY13" s="57"/>
      <c r="QNZ13" s="57"/>
      <c r="QOA13" s="57"/>
      <c r="QOB13" s="57"/>
      <c r="QOC13" s="57"/>
      <c r="QOD13" s="57"/>
      <c r="QOE13" s="57"/>
      <c r="QOF13" s="57"/>
      <c r="QOG13" s="57"/>
      <c r="QOH13" s="57"/>
      <c r="QOI13" s="57"/>
      <c r="QOJ13" s="57"/>
      <c r="QOK13" s="57"/>
      <c r="QOL13" s="57"/>
      <c r="QOM13" s="57"/>
      <c r="QON13" s="57"/>
      <c r="QOO13" s="57"/>
      <c r="QOP13" s="57"/>
      <c r="QOQ13" s="57"/>
      <c r="QOR13" s="57"/>
      <c r="QOS13" s="57"/>
      <c r="QOT13" s="57"/>
      <c r="QOU13" s="57"/>
      <c r="QOV13" s="57"/>
      <c r="QOW13" s="57"/>
      <c r="QOX13" s="57"/>
      <c r="QOY13" s="57"/>
      <c r="QOZ13" s="57"/>
      <c r="QPA13" s="57"/>
      <c r="QPB13" s="57"/>
      <c r="QPC13" s="57"/>
      <c r="QPD13" s="57"/>
      <c r="QPE13" s="57"/>
      <c r="QPF13" s="57"/>
      <c r="QPG13" s="57"/>
      <c r="QPH13" s="57"/>
      <c r="QPI13" s="57"/>
      <c r="QPJ13" s="57"/>
      <c r="QPK13" s="57"/>
      <c r="QPL13" s="57"/>
      <c r="QPM13" s="57"/>
      <c r="QPN13" s="57"/>
      <c r="QPO13" s="57"/>
      <c r="QPP13" s="57"/>
      <c r="QPQ13" s="57"/>
      <c r="QPR13" s="57"/>
      <c r="QPS13" s="57"/>
      <c r="QPT13" s="57"/>
      <c r="QPU13" s="57"/>
      <c r="QPV13" s="57"/>
      <c r="QPW13" s="57"/>
      <c r="QPX13" s="57"/>
      <c r="QPY13" s="57"/>
      <c r="QPZ13" s="57"/>
      <c r="QQA13" s="57"/>
      <c r="QQB13" s="57"/>
      <c r="QQC13" s="57"/>
      <c r="QQD13" s="57"/>
      <c r="QQE13" s="57"/>
      <c r="QQF13" s="57"/>
      <c r="QQG13" s="57"/>
      <c r="QQH13" s="57"/>
      <c r="QQI13" s="57"/>
      <c r="QQJ13" s="57"/>
      <c r="QQK13" s="57"/>
      <c r="QQL13" s="57"/>
      <c r="QQM13" s="57"/>
      <c r="QQN13" s="57"/>
      <c r="QQO13" s="57"/>
      <c r="QQP13" s="57"/>
      <c r="QQQ13" s="57"/>
      <c r="QQR13" s="57"/>
      <c r="QQS13" s="57"/>
      <c r="QQT13" s="57"/>
      <c r="QQU13" s="57"/>
      <c r="QQV13" s="57"/>
      <c r="QQW13" s="57"/>
      <c r="QQX13" s="57"/>
      <c r="QQY13" s="57"/>
      <c r="QQZ13" s="57"/>
      <c r="QRA13" s="57"/>
      <c r="QRB13" s="57"/>
      <c r="QRC13" s="57"/>
      <c r="QRD13" s="57"/>
      <c r="QRE13" s="57"/>
      <c r="QRF13" s="57"/>
      <c r="QRG13" s="57"/>
      <c r="QRH13" s="57"/>
      <c r="QRI13" s="57"/>
      <c r="QRJ13" s="57"/>
      <c r="QRK13" s="57"/>
      <c r="QRL13" s="57"/>
      <c r="QRM13" s="57"/>
      <c r="QRN13" s="57"/>
      <c r="QRO13" s="57"/>
      <c r="QRP13" s="57"/>
      <c r="QRQ13" s="57"/>
      <c r="QRR13" s="57"/>
      <c r="QRS13" s="57"/>
      <c r="QRT13" s="57"/>
      <c r="QRU13" s="57"/>
      <c r="QRV13" s="57"/>
      <c r="QRW13" s="57"/>
      <c r="QRX13" s="57"/>
      <c r="QRY13" s="57"/>
      <c r="QRZ13" s="57"/>
      <c r="QSA13" s="57"/>
      <c r="QSB13" s="57"/>
      <c r="QSC13" s="57"/>
      <c r="QSD13" s="57"/>
      <c r="QSE13" s="57"/>
      <c r="QSF13" s="57"/>
      <c r="QSG13" s="57"/>
      <c r="QSH13" s="57"/>
      <c r="QSI13" s="57"/>
      <c r="QSJ13" s="57"/>
      <c r="QSK13" s="57"/>
      <c r="QSL13" s="57"/>
      <c r="QSM13" s="57"/>
      <c r="QSN13" s="57"/>
      <c r="QSO13" s="57"/>
      <c r="QSP13" s="57"/>
      <c r="QSQ13" s="57"/>
      <c r="QSR13" s="57"/>
      <c r="QSS13" s="57"/>
      <c r="QST13" s="57"/>
      <c r="QSU13" s="57"/>
      <c r="QSV13" s="57"/>
      <c r="QSW13" s="57"/>
      <c r="QSX13" s="57"/>
      <c r="QSY13" s="57"/>
      <c r="QSZ13" s="57"/>
      <c r="QTA13" s="57"/>
      <c r="QTB13" s="57"/>
      <c r="QTC13" s="57"/>
      <c r="QTD13" s="57"/>
      <c r="QTE13" s="57"/>
      <c r="QTF13" s="57"/>
      <c r="QTG13" s="57"/>
      <c r="QTH13" s="57"/>
      <c r="QTI13" s="57"/>
      <c r="QTJ13" s="57"/>
      <c r="QTK13" s="57"/>
      <c r="QTL13" s="57"/>
      <c r="QTM13" s="57"/>
      <c r="QTN13" s="57"/>
      <c r="QTO13" s="57"/>
      <c r="QTP13" s="57"/>
      <c r="QTQ13" s="57"/>
      <c r="QTR13" s="57"/>
      <c r="QTS13" s="57"/>
      <c r="QTT13" s="57"/>
      <c r="QTU13" s="57"/>
      <c r="QTV13" s="57"/>
      <c r="QTW13" s="57"/>
      <c r="QTX13" s="57"/>
      <c r="QTY13" s="57"/>
      <c r="QTZ13" s="57"/>
      <c r="QUA13" s="57"/>
      <c r="QUB13" s="57"/>
      <c r="QUC13" s="57"/>
      <c r="QUD13" s="57"/>
      <c r="QUE13" s="57"/>
      <c r="QUF13" s="57"/>
      <c r="QUG13" s="57"/>
      <c r="QUH13" s="57"/>
      <c r="QUI13" s="57"/>
      <c r="QUJ13" s="57"/>
      <c r="QUK13" s="57"/>
      <c r="QUL13" s="57"/>
      <c r="QUM13" s="57"/>
      <c r="QUN13" s="57"/>
      <c r="QUO13" s="57"/>
      <c r="QUP13" s="57"/>
      <c r="QUQ13" s="57"/>
      <c r="QUR13" s="57"/>
      <c r="QUS13" s="57"/>
      <c r="QUT13" s="57"/>
      <c r="QUU13" s="57"/>
      <c r="QUV13" s="57"/>
      <c r="QUW13" s="57"/>
      <c r="QUX13" s="57"/>
      <c r="QUY13" s="57"/>
      <c r="QUZ13" s="57"/>
      <c r="QVA13" s="57"/>
      <c r="QVB13" s="57"/>
      <c r="QVC13" s="57"/>
      <c r="QVD13" s="57"/>
      <c r="QVE13" s="57"/>
      <c r="QVF13" s="57"/>
      <c r="QVG13" s="57"/>
      <c r="QVH13" s="57"/>
      <c r="QVI13" s="57"/>
      <c r="QVJ13" s="57"/>
      <c r="QVK13" s="57"/>
      <c r="QVL13" s="57"/>
      <c r="QVM13" s="57"/>
      <c r="QVN13" s="57"/>
      <c r="QVO13" s="57"/>
      <c r="QVP13" s="57"/>
      <c r="QVQ13" s="57"/>
      <c r="QVR13" s="57"/>
      <c r="QVS13" s="57"/>
      <c r="QVT13" s="57"/>
      <c r="QVU13" s="57"/>
      <c r="QVV13" s="57"/>
      <c r="QVW13" s="57"/>
      <c r="QVX13" s="57"/>
      <c r="QVY13" s="57"/>
      <c r="QVZ13" s="57"/>
      <c r="QWA13" s="57"/>
      <c r="QWB13" s="57"/>
      <c r="QWC13" s="57"/>
      <c r="QWD13" s="57"/>
      <c r="QWE13" s="57"/>
      <c r="QWF13" s="57"/>
      <c r="QWG13" s="57"/>
      <c r="QWH13" s="57"/>
      <c r="QWI13" s="57"/>
      <c r="QWJ13" s="57"/>
      <c r="QWK13" s="57"/>
      <c r="QWL13" s="57"/>
      <c r="QWM13" s="57"/>
      <c r="QWN13" s="57"/>
      <c r="QWO13" s="57"/>
      <c r="QWP13" s="57"/>
      <c r="QWQ13" s="57"/>
      <c r="QWR13" s="57"/>
      <c r="QWS13" s="57"/>
      <c r="QWT13" s="57"/>
      <c r="QWU13" s="57"/>
      <c r="QWV13" s="57"/>
      <c r="QWW13" s="57"/>
      <c r="QWX13" s="57"/>
      <c r="QWY13" s="57"/>
      <c r="QWZ13" s="57"/>
      <c r="QXA13" s="57"/>
      <c r="QXB13" s="57"/>
      <c r="QXC13" s="57"/>
      <c r="QXD13" s="57"/>
      <c r="QXE13" s="57"/>
      <c r="QXF13" s="57"/>
      <c r="QXG13" s="57"/>
      <c r="QXH13" s="57"/>
      <c r="QXI13" s="57"/>
      <c r="QXJ13" s="57"/>
      <c r="QXK13" s="57"/>
      <c r="QXL13" s="57"/>
      <c r="QXM13" s="57"/>
      <c r="QXN13" s="57"/>
      <c r="QXO13" s="57"/>
      <c r="QXP13" s="57"/>
      <c r="QXQ13" s="57"/>
      <c r="QXR13" s="57"/>
      <c r="QXS13" s="57"/>
      <c r="QXT13" s="57"/>
      <c r="QXU13" s="57"/>
      <c r="QXV13" s="57"/>
      <c r="QXW13" s="57"/>
      <c r="QXX13" s="57"/>
      <c r="QXY13" s="57"/>
      <c r="QXZ13" s="57"/>
      <c r="QYA13" s="57"/>
      <c r="QYB13" s="57"/>
      <c r="QYC13" s="57"/>
      <c r="QYD13" s="57"/>
      <c r="QYE13" s="57"/>
      <c r="QYF13" s="57"/>
      <c r="QYG13" s="57"/>
      <c r="QYH13" s="57"/>
      <c r="QYI13" s="57"/>
      <c r="QYJ13" s="57"/>
      <c r="QYK13" s="57"/>
      <c r="QYL13" s="57"/>
      <c r="QYM13" s="57"/>
      <c r="QYN13" s="57"/>
      <c r="QYO13" s="57"/>
      <c r="QYP13" s="57"/>
      <c r="QYQ13" s="57"/>
      <c r="QYR13" s="57"/>
      <c r="QYS13" s="57"/>
      <c r="QYT13" s="57"/>
      <c r="QYU13" s="57"/>
      <c r="QYV13" s="57"/>
      <c r="QYW13" s="57"/>
      <c r="QYX13" s="57"/>
      <c r="QYY13" s="57"/>
      <c r="QYZ13" s="57"/>
      <c r="QZA13" s="57"/>
      <c r="QZB13" s="57"/>
      <c r="QZC13" s="57"/>
      <c r="QZD13" s="57"/>
      <c r="QZE13" s="57"/>
      <c r="QZF13" s="57"/>
      <c r="QZG13" s="57"/>
      <c r="QZH13" s="57"/>
      <c r="QZI13" s="57"/>
      <c r="QZJ13" s="57"/>
      <c r="QZK13" s="57"/>
      <c r="QZL13" s="57"/>
      <c r="QZM13" s="57"/>
      <c r="QZN13" s="57"/>
      <c r="QZO13" s="57"/>
      <c r="QZP13" s="57"/>
      <c r="QZQ13" s="57"/>
      <c r="QZR13" s="57"/>
      <c r="QZS13" s="57"/>
      <c r="QZT13" s="57"/>
      <c r="QZU13" s="57"/>
      <c r="QZV13" s="57"/>
      <c r="QZW13" s="57"/>
      <c r="QZX13" s="57"/>
      <c r="QZY13" s="57"/>
      <c r="QZZ13" s="57"/>
      <c r="RAA13" s="57"/>
      <c r="RAB13" s="57"/>
      <c r="RAC13" s="57"/>
      <c r="RAD13" s="57"/>
      <c r="RAE13" s="57"/>
      <c r="RAF13" s="57"/>
      <c r="RAG13" s="57"/>
      <c r="RAH13" s="57"/>
      <c r="RAI13" s="57"/>
      <c r="RAJ13" s="57"/>
      <c r="RAK13" s="57"/>
      <c r="RAL13" s="57"/>
      <c r="RAM13" s="57"/>
      <c r="RAN13" s="57"/>
      <c r="RAO13" s="57"/>
      <c r="RAP13" s="57"/>
      <c r="RAQ13" s="57"/>
      <c r="RAR13" s="57"/>
      <c r="RAS13" s="57"/>
      <c r="RAT13" s="57"/>
      <c r="RAU13" s="57"/>
      <c r="RAV13" s="57"/>
      <c r="RAW13" s="57"/>
      <c r="RAX13" s="57"/>
      <c r="RAY13" s="57"/>
      <c r="RAZ13" s="57"/>
      <c r="RBA13" s="57"/>
      <c r="RBB13" s="57"/>
      <c r="RBC13" s="57"/>
      <c r="RBD13" s="57"/>
      <c r="RBE13" s="57"/>
      <c r="RBF13" s="57"/>
      <c r="RBG13" s="57"/>
      <c r="RBH13" s="57"/>
      <c r="RBI13" s="57"/>
      <c r="RBJ13" s="57"/>
      <c r="RBK13" s="57"/>
      <c r="RBL13" s="57"/>
      <c r="RBM13" s="57"/>
      <c r="RBN13" s="57"/>
      <c r="RBO13" s="57"/>
      <c r="RBP13" s="57"/>
      <c r="RBQ13" s="57"/>
      <c r="RBR13" s="57"/>
      <c r="RBS13" s="57"/>
      <c r="RBT13" s="57"/>
      <c r="RBU13" s="57"/>
      <c r="RBV13" s="57"/>
      <c r="RBW13" s="57"/>
      <c r="RBX13" s="57"/>
      <c r="RBY13" s="57"/>
      <c r="RBZ13" s="57"/>
      <c r="RCA13" s="57"/>
      <c r="RCB13" s="57"/>
      <c r="RCC13" s="57"/>
      <c r="RCD13" s="57"/>
      <c r="RCE13" s="57"/>
      <c r="RCF13" s="57"/>
      <c r="RCG13" s="57"/>
      <c r="RCH13" s="57"/>
      <c r="RCI13" s="57"/>
      <c r="RCJ13" s="57"/>
      <c r="RCK13" s="57"/>
      <c r="RCL13" s="57"/>
      <c r="RCM13" s="57"/>
      <c r="RCN13" s="57"/>
      <c r="RCO13" s="57"/>
      <c r="RCP13" s="57"/>
      <c r="RCQ13" s="57"/>
      <c r="RCR13" s="57"/>
      <c r="RCS13" s="57"/>
      <c r="RCT13" s="57"/>
      <c r="RCU13" s="57"/>
      <c r="RCV13" s="57"/>
      <c r="RCW13" s="57"/>
      <c r="RCX13" s="57"/>
      <c r="RCY13" s="57"/>
      <c r="RCZ13" s="57"/>
      <c r="RDA13" s="57"/>
      <c r="RDB13" s="57"/>
      <c r="RDC13" s="57"/>
      <c r="RDD13" s="57"/>
      <c r="RDE13" s="57"/>
      <c r="RDF13" s="57"/>
      <c r="RDG13" s="57"/>
      <c r="RDH13" s="57"/>
      <c r="RDI13" s="57"/>
      <c r="RDJ13" s="57"/>
      <c r="RDK13" s="57"/>
      <c r="RDL13" s="57"/>
      <c r="RDM13" s="57"/>
      <c r="RDN13" s="57"/>
      <c r="RDO13" s="57"/>
      <c r="RDP13" s="57"/>
      <c r="RDQ13" s="57"/>
      <c r="RDR13" s="57"/>
      <c r="RDS13" s="57"/>
      <c r="RDT13" s="57"/>
      <c r="RDU13" s="57"/>
      <c r="RDV13" s="57"/>
      <c r="RDW13" s="57"/>
      <c r="RDX13" s="57"/>
      <c r="RDY13" s="57"/>
      <c r="RDZ13" s="57"/>
      <c r="REA13" s="57"/>
      <c r="REB13" s="57"/>
      <c r="REC13" s="57"/>
      <c r="RED13" s="57"/>
      <c r="REE13" s="57"/>
      <c r="REF13" s="57"/>
      <c r="REG13" s="57"/>
      <c r="REH13" s="57"/>
      <c r="REI13" s="57"/>
      <c r="REJ13" s="57"/>
      <c r="REK13" s="57"/>
      <c r="REL13" s="57"/>
      <c r="REM13" s="57"/>
      <c r="REN13" s="57"/>
      <c r="REO13" s="57"/>
      <c r="REP13" s="57"/>
      <c r="REQ13" s="57"/>
      <c r="RER13" s="57"/>
      <c r="RES13" s="57"/>
      <c r="RET13" s="57"/>
      <c r="REU13" s="57"/>
      <c r="REV13" s="57"/>
      <c r="REW13" s="57"/>
      <c r="REX13" s="57"/>
      <c r="REY13" s="57"/>
      <c r="REZ13" s="57"/>
      <c r="RFA13" s="57"/>
      <c r="RFB13" s="57"/>
      <c r="RFC13" s="57"/>
      <c r="RFD13" s="57"/>
      <c r="RFE13" s="57"/>
      <c r="RFF13" s="57"/>
      <c r="RFG13" s="57"/>
      <c r="RFH13" s="57"/>
      <c r="RFI13" s="57"/>
      <c r="RFJ13" s="57"/>
      <c r="RFK13" s="57"/>
      <c r="RFL13" s="57"/>
      <c r="RFM13" s="57"/>
      <c r="RFN13" s="57"/>
      <c r="RFO13" s="57"/>
      <c r="RFP13" s="57"/>
      <c r="RFQ13" s="57"/>
      <c r="RFR13" s="57"/>
      <c r="RFS13" s="57"/>
      <c r="RFT13" s="57"/>
      <c r="RFU13" s="57"/>
      <c r="RFV13" s="57"/>
      <c r="RFW13" s="57"/>
      <c r="RFX13" s="57"/>
      <c r="RFY13" s="57"/>
      <c r="RFZ13" s="57"/>
      <c r="RGA13" s="57"/>
      <c r="RGB13" s="57"/>
      <c r="RGC13" s="57"/>
      <c r="RGD13" s="57"/>
      <c r="RGE13" s="57"/>
      <c r="RGF13" s="57"/>
      <c r="RGG13" s="57"/>
      <c r="RGH13" s="57"/>
      <c r="RGI13" s="57"/>
      <c r="RGJ13" s="57"/>
      <c r="RGK13" s="57"/>
      <c r="RGL13" s="57"/>
      <c r="RGM13" s="57"/>
      <c r="RGN13" s="57"/>
      <c r="RGO13" s="57"/>
      <c r="RGP13" s="57"/>
      <c r="RGQ13" s="57"/>
      <c r="RGR13" s="57"/>
      <c r="RGS13" s="57"/>
      <c r="RGT13" s="57"/>
      <c r="RGU13" s="57"/>
      <c r="RGV13" s="57"/>
      <c r="RGW13" s="57"/>
      <c r="RGX13" s="57"/>
      <c r="RGY13" s="57"/>
      <c r="RGZ13" s="57"/>
      <c r="RHA13" s="57"/>
      <c r="RHB13" s="57"/>
      <c r="RHC13" s="57"/>
      <c r="RHD13" s="57"/>
      <c r="RHE13" s="57"/>
      <c r="RHF13" s="57"/>
      <c r="RHG13" s="57"/>
      <c r="RHH13" s="57"/>
      <c r="RHI13" s="57"/>
      <c r="RHJ13" s="57"/>
      <c r="RHK13" s="57"/>
      <c r="RHL13" s="57"/>
      <c r="RHM13" s="57"/>
      <c r="RHN13" s="57"/>
      <c r="RHO13" s="57"/>
      <c r="RHP13" s="57"/>
      <c r="RHQ13" s="57"/>
      <c r="RHR13" s="57"/>
      <c r="RHS13" s="57"/>
      <c r="RHT13" s="57"/>
      <c r="RHU13" s="57"/>
      <c r="RHV13" s="57"/>
      <c r="RHW13" s="57"/>
      <c r="RHX13" s="57"/>
      <c r="RHY13" s="57"/>
      <c r="RHZ13" s="57"/>
      <c r="RIA13" s="57"/>
      <c r="RIB13" s="57"/>
      <c r="RIC13" s="57"/>
      <c r="RID13" s="57"/>
      <c r="RIE13" s="57"/>
      <c r="RIF13" s="57"/>
      <c r="RIG13" s="57"/>
      <c r="RIH13" s="57"/>
      <c r="RII13" s="57"/>
      <c r="RIJ13" s="57"/>
      <c r="RIK13" s="57"/>
      <c r="RIL13" s="57"/>
      <c r="RIM13" s="57"/>
      <c r="RIN13" s="57"/>
      <c r="RIO13" s="57"/>
      <c r="RIP13" s="57"/>
      <c r="RIQ13" s="57"/>
      <c r="RIR13" s="57"/>
      <c r="RIS13" s="57"/>
      <c r="RIT13" s="57"/>
      <c r="RIU13" s="57"/>
      <c r="RIV13" s="57"/>
      <c r="RIW13" s="57"/>
      <c r="RIX13" s="57"/>
      <c r="RIY13" s="57"/>
      <c r="RIZ13" s="57"/>
      <c r="RJA13" s="57"/>
      <c r="RJB13" s="57"/>
      <c r="RJC13" s="57"/>
      <c r="RJD13" s="57"/>
      <c r="RJE13" s="57"/>
      <c r="RJF13" s="57"/>
      <c r="RJG13" s="57"/>
      <c r="RJH13" s="57"/>
      <c r="RJI13" s="57"/>
      <c r="RJJ13" s="57"/>
      <c r="RJK13" s="57"/>
      <c r="RJL13" s="57"/>
      <c r="RJM13" s="57"/>
      <c r="RJN13" s="57"/>
      <c r="RJO13" s="57"/>
      <c r="RJP13" s="57"/>
      <c r="RJQ13" s="57"/>
      <c r="RJR13" s="57"/>
      <c r="RJS13" s="57"/>
      <c r="RJT13" s="57"/>
      <c r="RJU13" s="57"/>
      <c r="RJV13" s="57"/>
      <c r="RJW13" s="57"/>
      <c r="RJX13" s="57"/>
      <c r="RJY13" s="57"/>
      <c r="RJZ13" s="57"/>
      <c r="RKA13" s="57"/>
      <c r="RKB13" s="57"/>
      <c r="RKC13" s="57"/>
      <c r="RKD13" s="57"/>
      <c r="RKE13" s="57"/>
      <c r="RKF13" s="57"/>
      <c r="RKG13" s="57"/>
      <c r="RKH13" s="57"/>
      <c r="RKI13" s="57"/>
      <c r="RKJ13" s="57"/>
      <c r="RKK13" s="57"/>
      <c r="RKL13" s="57"/>
      <c r="RKM13" s="57"/>
      <c r="RKN13" s="57"/>
      <c r="RKO13" s="57"/>
      <c r="RKP13" s="57"/>
      <c r="RKQ13" s="57"/>
      <c r="RKR13" s="57"/>
      <c r="RKS13" s="57"/>
      <c r="RKT13" s="57"/>
      <c r="RKU13" s="57"/>
      <c r="RKV13" s="57"/>
      <c r="RKW13" s="57"/>
      <c r="RKX13" s="57"/>
      <c r="RKY13" s="57"/>
      <c r="RKZ13" s="57"/>
      <c r="RLA13" s="57"/>
      <c r="RLB13" s="57"/>
      <c r="RLC13" s="57"/>
      <c r="RLD13" s="57"/>
      <c r="RLE13" s="57"/>
      <c r="RLF13" s="57"/>
      <c r="RLG13" s="57"/>
      <c r="RLH13" s="57"/>
      <c r="RLI13" s="57"/>
      <c r="RLJ13" s="57"/>
      <c r="RLK13" s="57"/>
      <c r="RLL13" s="57"/>
      <c r="RLM13" s="57"/>
      <c r="RLN13" s="57"/>
      <c r="RLO13" s="57"/>
      <c r="RLP13" s="57"/>
      <c r="RLQ13" s="57"/>
      <c r="RLR13" s="57"/>
      <c r="RLS13" s="57"/>
      <c r="RLT13" s="57"/>
      <c r="RLU13" s="57"/>
      <c r="RLV13" s="57"/>
      <c r="RLW13" s="57"/>
      <c r="RLX13" s="57"/>
      <c r="RLY13" s="57"/>
      <c r="RLZ13" s="57"/>
      <c r="RMA13" s="57"/>
      <c r="RMB13" s="57"/>
      <c r="RMC13" s="57"/>
      <c r="RMD13" s="57"/>
      <c r="RME13" s="57"/>
      <c r="RMF13" s="57"/>
      <c r="RMG13" s="57"/>
      <c r="RMH13" s="57"/>
      <c r="RMI13" s="57"/>
      <c r="RMJ13" s="57"/>
      <c r="RMK13" s="57"/>
      <c r="RML13" s="57"/>
      <c r="RMM13" s="57"/>
      <c r="RMN13" s="57"/>
      <c r="RMO13" s="57"/>
      <c r="RMP13" s="57"/>
      <c r="RMQ13" s="57"/>
      <c r="RMR13" s="57"/>
      <c r="RMS13" s="57"/>
      <c r="RMT13" s="57"/>
      <c r="RMU13" s="57"/>
      <c r="RMV13" s="57"/>
      <c r="RMW13" s="57"/>
      <c r="RMX13" s="57"/>
      <c r="RMY13" s="57"/>
      <c r="RMZ13" s="57"/>
      <c r="RNA13" s="57"/>
      <c r="RNB13" s="57"/>
      <c r="RNC13" s="57"/>
      <c r="RND13" s="57"/>
      <c r="RNE13" s="57"/>
      <c r="RNF13" s="57"/>
      <c r="RNG13" s="57"/>
      <c r="RNH13" s="57"/>
      <c r="RNI13" s="57"/>
      <c r="RNJ13" s="57"/>
      <c r="RNK13" s="57"/>
      <c r="RNL13" s="57"/>
      <c r="RNM13" s="57"/>
      <c r="RNN13" s="57"/>
      <c r="RNO13" s="57"/>
      <c r="RNP13" s="57"/>
      <c r="RNQ13" s="57"/>
      <c r="RNR13" s="57"/>
      <c r="RNS13" s="57"/>
      <c r="RNT13" s="57"/>
      <c r="RNU13" s="57"/>
      <c r="RNV13" s="57"/>
      <c r="RNW13" s="57"/>
      <c r="RNX13" s="57"/>
      <c r="RNY13" s="57"/>
      <c r="RNZ13" s="57"/>
      <c r="ROA13" s="57"/>
      <c r="ROB13" s="57"/>
      <c r="ROC13" s="57"/>
      <c r="ROD13" s="57"/>
      <c r="ROE13" s="57"/>
      <c r="ROF13" s="57"/>
      <c r="ROG13" s="57"/>
      <c r="ROH13" s="57"/>
      <c r="ROI13" s="57"/>
      <c r="ROJ13" s="57"/>
      <c r="ROK13" s="57"/>
      <c r="ROL13" s="57"/>
      <c r="ROM13" s="57"/>
      <c r="RON13" s="57"/>
      <c r="ROO13" s="57"/>
      <c r="ROP13" s="57"/>
      <c r="ROQ13" s="57"/>
      <c r="ROR13" s="57"/>
      <c r="ROS13" s="57"/>
      <c r="ROT13" s="57"/>
      <c r="ROU13" s="57"/>
      <c r="ROV13" s="57"/>
      <c r="ROW13" s="57"/>
      <c r="ROX13" s="57"/>
      <c r="ROY13" s="57"/>
      <c r="ROZ13" s="57"/>
      <c r="RPA13" s="57"/>
      <c r="RPB13" s="57"/>
      <c r="RPC13" s="57"/>
      <c r="RPD13" s="57"/>
      <c r="RPE13" s="57"/>
      <c r="RPF13" s="57"/>
      <c r="RPG13" s="57"/>
      <c r="RPH13" s="57"/>
      <c r="RPI13" s="57"/>
      <c r="RPJ13" s="57"/>
      <c r="RPK13" s="57"/>
      <c r="RPL13" s="57"/>
      <c r="RPM13" s="57"/>
      <c r="RPN13" s="57"/>
      <c r="RPO13" s="57"/>
      <c r="RPP13" s="57"/>
      <c r="RPQ13" s="57"/>
      <c r="RPR13" s="57"/>
      <c r="RPS13" s="57"/>
      <c r="RPT13" s="57"/>
      <c r="RPU13" s="57"/>
      <c r="RPV13" s="57"/>
      <c r="RPW13" s="57"/>
      <c r="RPX13" s="57"/>
      <c r="RPY13" s="57"/>
      <c r="RPZ13" s="57"/>
      <c r="RQA13" s="57"/>
      <c r="RQB13" s="57"/>
      <c r="RQC13" s="57"/>
      <c r="RQD13" s="57"/>
      <c r="RQE13" s="57"/>
      <c r="RQF13" s="57"/>
      <c r="RQG13" s="57"/>
      <c r="RQH13" s="57"/>
      <c r="RQI13" s="57"/>
      <c r="RQJ13" s="57"/>
      <c r="RQK13" s="57"/>
      <c r="RQL13" s="57"/>
      <c r="RQM13" s="57"/>
      <c r="RQN13" s="57"/>
      <c r="RQO13" s="57"/>
      <c r="RQP13" s="57"/>
      <c r="RQQ13" s="57"/>
      <c r="RQR13" s="57"/>
      <c r="RQS13" s="57"/>
      <c r="RQT13" s="57"/>
      <c r="RQU13" s="57"/>
      <c r="RQV13" s="57"/>
      <c r="RQW13" s="57"/>
      <c r="RQX13" s="57"/>
      <c r="RQY13" s="57"/>
      <c r="RQZ13" s="57"/>
      <c r="RRA13" s="57"/>
      <c r="RRB13" s="57"/>
      <c r="RRC13" s="57"/>
      <c r="RRD13" s="57"/>
      <c r="RRE13" s="57"/>
      <c r="RRF13" s="57"/>
      <c r="RRG13" s="57"/>
      <c r="RRH13" s="57"/>
      <c r="RRI13" s="57"/>
      <c r="RRJ13" s="57"/>
      <c r="RRK13" s="57"/>
      <c r="RRL13" s="57"/>
      <c r="RRM13" s="57"/>
      <c r="RRN13" s="57"/>
      <c r="RRO13" s="57"/>
      <c r="RRP13" s="57"/>
      <c r="RRQ13" s="57"/>
      <c r="RRR13" s="57"/>
      <c r="RRS13" s="57"/>
      <c r="RRT13" s="57"/>
      <c r="RRU13" s="57"/>
      <c r="RRV13" s="57"/>
      <c r="RRW13" s="57"/>
      <c r="RRX13" s="57"/>
      <c r="RRY13" s="57"/>
      <c r="RRZ13" s="57"/>
      <c r="RSA13" s="57"/>
      <c r="RSB13" s="57"/>
      <c r="RSC13" s="57"/>
      <c r="RSD13" s="57"/>
      <c r="RSE13" s="57"/>
      <c r="RSF13" s="57"/>
      <c r="RSG13" s="57"/>
      <c r="RSH13" s="57"/>
      <c r="RSI13" s="57"/>
      <c r="RSJ13" s="57"/>
      <c r="RSK13" s="57"/>
      <c r="RSL13" s="57"/>
      <c r="RSM13" s="57"/>
      <c r="RSN13" s="57"/>
      <c r="RSO13" s="57"/>
      <c r="RSP13" s="57"/>
      <c r="RSQ13" s="57"/>
      <c r="RSR13" s="57"/>
      <c r="RSS13" s="57"/>
      <c r="RST13" s="57"/>
      <c r="RSU13" s="57"/>
      <c r="RSV13" s="57"/>
      <c r="RSW13" s="57"/>
      <c r="RSX13" s="57"/>
      <c r="RSY13" s="57"/>
      <c r="RSZ13" s="57"/>
      <c r="RTA13" s="57"/>
      <c r="RTB13" s="57"/>
      <c r="RTC13" s="57"/>
      <c r="RTD13" s="57"/>
      <c r="RTE13" s="57"/>
      <c r="RTF13" s="57"/>
      <c r="RTG13" s="57"/>
      <c r="RTH13" s="57"/>
      <c r="RTI13" s="57"/>
      <c r="RTJ13" s="57"/>
      <c r="RTK13" s="57"/>
      <c r="RTL13" s="57"/>
      <c r="RTM13" s="57"/>
      <c r="RTN13" s="57"/>
      <c r="RTO13" s="57"/>
      <c r="RTP13" s="57"/>
      <c r="RTQ13" s="57"/>
      <c r="RTR13" s="57"/>
      <c r="RTS13" s="57"/>
      <c r="RTT13" s="57"/>
      <c r="RTU13" s="57"/>
      <c r="RTV13" s="57"/>
      <c r="RTW13" s="57"/>
      <c r="RTX13" s="57"/>
      <c r="RTY13" s="57"/>
      <c r="RTZ13" s="57"/>
      <c r="RUA13" s="57"/>
      <c r="RUB13" s="57"/>
      <c r="RUC13" s="57"/>
      <c r="RUD13" s="57"/>
      <c r="RUE13" s="57"/>
      <c r="RUF13" s="57"/>
      <c r="RUG13" s="57"/>
      <c r="RUH13" s="57"/>
      <c r="RUI13" s="57"/>
      <c r="RUJ13" s="57"/>
      <c r="RUK13" s="57"/>
      <c r="RUL13" s="57"/>
      <c r="RUM13" s="57"/>
      <c r="RUN13" s="57"/>
      <c r="RUO13" s="57"/>
      <c r="RUP13" s="57"/>
      <c r="RUQ13" s="57"/>
      <c r="RUR13" s="57"/>
      <c r="RUS13" s="57"/>
      <c r="RUT13" s="57"/>
      <c r="RUU13" s="57"/>
      <c r="RUV13" s="57"/>
      <c r="RUW13" s="57"/>
      <c r="RUX13" s="57"/>
      <c r="RUY13" s="57"/>
      <c r="RUZ13" s="57"/>
      <c r="RVA13" s="57"/>
      <c r="RVB13" s="57"/>
      <c r="RVC13" s="57"/>
      <c r="RVD13" s="57"/>
      <c r="RVE13" s="57"/>
      <c r="RVF13" s="57"/>
      <c r="RVG13" s="57"/>
      <c r="RVH13" s="57"/>
      <c r="RVI13" s="57"/>
      <c r="RVJ13" s="57"/>
      <c r="RVK13" s="57"/>
      <c r="RVL13" s="57"/>
      <c r="RVM13" s="57"/>
      <c r="RVN13" s="57"/>
      <c r="RVO13" s="57"/>
      <c r="RVP13" s="57"/>
      <c r="RVQ13" s="57"/>
      <c r="RVR13" s="57"/>
      <c r="RVS13" s="57"/>
      <c r="RVT13" s="57"/>
      <c r="RVU13" s="57"/>
      <c r="RVV13" s="57"/>
      <c r="RVW13" s="57"/>
      <c r="RVX13" s="57"/>
      <c r="RVY13" s="57"/>
      <c r="RVZ13" s="57"/>
      <c r="RWA13" s="57"/>
      <c r="RWB13" s="57"/>
      <c r="RWC13" s="57"/>
      <c r="RWD13" s="57"/>
      <c r="RWE13" s="57"/>
      <c r="RWF13" s="57"/>
      <c r="RWG13" s="57"/>
      <c r="RWH13" s="57"/>
      <c r="RWI13" s="57"/>
      <c r="RWJ13" s="57"/>
      <c r="RWK13" s="57"/>
      <c r="RWL13" s="57"/>
      <c r="RWM13" s="57"/>
      <c r="RWN13" s="57"/>
      <c r="RWO13" s="57"/>
      <c r="RWP13" s="57"/>
      <c r="RWQ13" s="57"/>
      <c r="RWR13" s="57"/>
      <c r="RWS13" s="57"/>
      <c r="RWT13" s="57"/>
      <c r="RWU13" s="57"/>
      <c r="RWV13" s="57"/>
      <c r="RWW13" s="57"/>
      <c r="RWX13" s="57"/>
      <c r="RWY13" s="57"/>
      <c r="RWZ13" s="57"/>
      <c r="RXA13" s="57"/>
      <c r="RXB13" s="57"/>
      <c r="RXC13" s="57"/>
      <c r="RXD13" s="57"/>
      <c r="RXE13" s="57"/>
      <c r="RXF13" s="57"/>
      <c r="RXG13" s="57"/>
      <c r="RXH13" s="57"/>
      <c r="RXI13" s="57"/>
      <c r="RXJ13" s="57"/>
      <c r="RXK13" s="57"/>
      <c r="RXL13" s="57"/>
      <c r="RXM13" s="57"/>
      <c r="RXN13" s="57"/>
      <c r="RXO13" s="57"/>
      <c r="RXP13" s="57"/>
      <c r="RXQ13" s="57"/>
      <c r="RXR13" s="57"/>
      <c r="RXS13" s="57"/>
      <c r="RXT13" s="57"/>
      <c r="RXU13" s="57"/>
      <c r="RXV13" s="57"/>
      <c r="RXW13" s="57"/>
      <c r="RXX13" s="57"/>
      <c r="RXY13" s="57"/>
      <c r="RXZ13" s="57"/>
      <c r="RYA13" s="57"/>
      <c r="RYB13" s="57"/>
      <c r="RYC13" s="57"/>
      <c r="RYD13" s="57"/>
      <c r="RYE13" s="57"/>
      <c r="RYF13" s="57"/>
      <c r="RYG13" s="57"/>
      <c r="RYH13" s="57"/>
      <c r="RYI13" s="57"/>
      <c r="RYJ13" s="57"/>
      <c r="RYK13" s="57"/>
      <c r="RYL13" s="57"/>
      <c r="RYM13" s="57"/>
      <c r="RYN13" s="57"/>
      <c r="RYO13" s="57"/>
      <c r="RYP13" s="57"/>
      <c r="RYQ13" s="57"/>
      <c r="RYR13" s="57"/>
      <c r="RYS13" s="57"/>
      <c r="RYT13" s="57"/>
      <c r="RYU13" s="57"/>
      <c r="RYV13" s="57"/>
      <c r="RYW13" s="57"/>
      <c r="RYX13" s="57"/>
      <c r="RYY13" s="57"/>
      <c r="RYZ13" s="57"/>
      <c r="RZA13" s="57"/>
      <c r="RZB13" s="57"/>
      <c r="RZC13" s="57"/>
      <c r="RZD13" s="57"/>
      <c r="RZE13" s="57"/>
      <c r="RZF13" s="57"/>
      <c r="RZG13" s="57"/>
      <c r="RZH13" s="57"/>
      <c r="RZI13" s="57"/>
      <c r="RZJ13" s="57"/>
      <c r="RZK13" s="57"/>
      <c r="RZL13" s="57"/>
      <c r="RZM13" s="57"/>
      <c r="RZN13" s="57"/>
      <c r="RZO13" s="57"/>
      <c r="RZP13" s="57"/>
      <c r="RZQ13" s="57"/>
      <c r="RZR13" s="57"/>
      <c r="RZS13" s="57"/>
      <c r="RZT13" s="57"/>
      <c r="RZU13" s="57"/>
      <c r="RZV13" s="57"/>
      <c r="RZW13" s="57"/>
      <c r="RZX13" s="57"/>
      <c r="RZY13" s="57"/>
      <c r="RZZ13" s="57"/>
      <c r="SAA13" s="57"/>
      <c r="SAB13" s="57"/>
      <c r="SAC13" s="57"/>
      <c r="SAD13" s="57"/>
      <c r="SAE13" s="57"/>
      <c r="SAF13" s="57"/>
      <c r="SAG13" s="57"/>
      <c r="SAH13" s="57"/>
      <c r="SAI13" s="57"/>
      <c r="SAJ13" s="57"/>
      <c r="SAK13" s="57"/>
      <c r="SAL13" s="57"/>
      <c r="SAM13" s="57"/>
      <c r="SAN13" s="57"/>
      <c r="SAO13" s="57"/>
      <c r="SAP13" s="57"/>
      <c r="SAQ13" s="57"/>
      <c r="SAR13" s="57"/>
      <c r="SAS13" s="57"/>
      <c r="SAT13" s="57"/>
      <c r="SAU13" s="57"/>
      <c r="SAV13" s="57"/>
      <c r="SAW13" s="57"/>
      <c r="SAX13" s="57"/>
      <c r="SAY13" s="57"/>
      <c r="SAZ13" s="57"/>
      <c r="SBA13" s="57"/>
      <c r="SBB13" s="57"/>
      <c r="SBC13" s="57"/>
      <c r="SBD13" s="57"/>
      <c r="SBE13" s="57"/>
      <c r="SBF13" s="57"/>
      <c r="SBG13" s="57"/>
      <c r="SBH13" s="57"/>
      <c r="SBI13" s="57"/>
      <c r="SBJ13" s="57"/>
      <c r="SBK13" s="57"/>
      <c r="SBL13" s="57"/>
      <c r="SBM13" s="57"/>
      <c r="SBN13" s="57"/>
      <c r="SBO13" s="57"/>
      <c r="SBP13" s="57"/>
      <c r="SBQ13" s="57"/>
      <c r="SBR13" s="57"/>
      <c r="SBS13" s="57"/>
      <c r="SBT13" s="57"/>
      <c r="SBU13" s="57"/>
      <c r="SBV13" s="57"/>
      <c r="SBW13" s="57"/>
      <c r="SBX13" s="57"/>
      <c r="SBY13" s="57"/>
      <c r="SBZ13" s="57"/>
      <c r="SCA13" s="57"/>
      <c r="SCB13" s="57"/>
      <c r="SCC13" s="57"/>
      <c r="SCD13" s="57"/>
      <c r="SCE13" s="57"/>
      <c r="SCF13" s="57"/>
      <c r="SCG13" s="57"/>
      <c r="SCH13" s="57"/>
      <c r="SCI13" s="57"/>
      <c r="SCJ13" s="57"/>
      <c r="SCK13" s="57"/>
      <c r="SCL13" s="57"/>
      <c r="SCM13" s="57"/>
      <c r="SCN13" s="57"/>
      <c r="SCO13" s="57"/>
      <c r="SCP13" s="57"/>
      <c r="SCQ13" s="57"/>
      <c r="SCR13" s="57"/>
      <c r="SCS13" s="57"/>
      <c r="SCT13" s="57"/>
      <c r="SCU13" s="57"/>
      <c r="SCV13" s="57"/>
      <c r="SCW13" s="57"/>
      <c r="SCX13" s="57"/>
      <c r="SCY13" s="57"/>
      <c r="SCZ13" s="57"/>
      <c r="SDA13" s="57"/>
      <c r="SDB13" s="57"/>
      <c r="SDC13" s="57"/>
      <c r="SDD13" s="57"/>
      <c r="SDE13" s="57"/>
      <c r="SDF13" s="57"/>
      <c r="SDG13" s="57"/>
      <c r="SDH13" s="57"/>
      <c r="SDI13" s="57"/>
      <c r="SDJ13" s="57"/>
      <c r="SDK13" s="57"/>
      <c r="SDL13" s="57"/>
      <c r="SDM13" s="57"/>
      <c r="SDN13" s="57"/>
      <c r="SDO13" s="57"/>
      <c r="SDP13" s="57"/>
      <c r="SDQ13" s="57"/>
      <c r="SDR13" s="57"/>
      <c r="SDS13" s="57"/>
      <c r="SDT13" s="57"/>
      <c r="SDU13" s="57"/>
      <c r="SDV13" s="57"/>
      <c r="SDW13" s="57"/>
      <c r="SDX13" s="57"/>
      <c r="SDY13" s="57"/>
      <c r="SDZ13" s="57"/>
      <c r="SEA13" s="57"/>
      <c r="SEB13" s="57"/>
      <c r="SEC13" s="57"/>
      <c r="SED13" s="57"/>
      <c r="SEE13" s="57"/>
      <c r="SEF13" s="57"/>
      <c r="SEG13" s="57"/>
      <c r="SEH13" s="57"/>
      <c r="SEI13" s="57"/>
      <c r="SEJ13" s="57"/>
      <c r="SEK13" s="57"/>
      <c r="SEL13" s="57"/>
      <c r="SEM13" s="57"/>
      <c r="SEN13" s="57"/>
      <c r="SEO13" s="57"/>
      <c r="SEP13" s="57"/>
      <c r="SEQ13" s="57"/>
      <c r="SER13" s="57"/>
      <c r="SES13" s="57"/>
      <c r="SET13" s="57"/>
      <c r="SEU13" s="57"/>
      <c r="SEV13" s="57"/>
      <c r="SEW13" s="57"/>
      <c r="SEX13" s="57"/>
      <c r="SEY13" s="57"/>
      <c r="SEZ13" s="57"/>
      <c r="SFA13" s="57"/>
      <c r="SFB13" s="57"/>
      <c r="SFC13" s="57"/>
      <c r="SFD13" s="57"/>
      <c r="SFE13" s="57"/>
      <c r="SFF13" s="57"/>
      <c r="SFG13" s="57"/>
      <c r="SFH13" s="57"/>
      <c r="SFI13" s="57"/>
      <c r="SFJ13" s="57"/>
      <c r="SFK13" s="57"/>
      <c r="SFL13" s="57"/>
      <c r="SFM13" s="57"/>
      <c r="SFN13" s="57"/>
      <c r="SFO13" s="57"/>
      <c r="SFP13" s="57"/>
      <c r="SFQ13" s="57"/>
      <c r="SFR13" s="57"/>
      <c r="SFS13" s="57"/>
      <c r="SFT13" s="57"/>
      <c r="SFU13" s="57"/>
      <c r="SFV13" s="57"/>
      <c r="SFW13" s="57"/>
      <c r="SFX13" s="57"/>
      <c r="SFY13" s="57"/>
      <c r="SFZ13" s="57"/>
      <c r="SGA13" s="57"/>
      <c r="SGB13" s="57"/>
      <c r="SGC13" s="57"/>
      <c r="SGD13" s="57"/>
      <c r="SGE13" s="57"/>
      <c r="SGF13" s="57"/>
      <c r="SGG13" s="57"/>
      <c r="SGH13" s="57"/>
      <c r="SGI13" s="57"/>
      <c r="SGJ13" s="57"/>
      <c r="SGK13" s="57"/>
      <c r="SGL13" s="57"/>
      <c r="SGM13" s="57"/>
      <c r="SGN13" s="57"/>
      <c r="SGO13" s="57"/>
      <c r="SGP13" s="57"/>
      <c r="SGQ13" s="57"/>
      <c r="SGR13" s="57"/>
      <c r="SGS13" s="57"/>
      <c r="SGT13" s="57"/>
      <c r="SGU13" s="57"/>
      <c r="SGV13" s="57"/>
      <c r="SGW13" s="57"/>
      <c r="SGX13" s="57"/>
      <c r="SGY13" s="57"/>
      <c r="SGZ13" s="57"/>
      <c r="SHA13" s="57"/>
      <c r="SHB13" s="57"/>
      <c r="SHC13" s="57"/>
      <c r="SHD13" s="57"/>
      <c r="SHE13" s="57"/>
      <c r="SHF13" s="57"/>
      <c r="SHG13" s="57"/>
      <c r="SHH13" s="57"/>
      <c r="SHI13" s="57"/>
      <c r="SHJ13" s="57"/>
      <c r="SHK13" s="57"/>
      <c r="SHL13" s="57"/>
      <c r="SHM13" s="57"/>
      <c r="SHN13" s="57"/>
      <c r="SHO13" s="57"/>
      <c r="SHP13" s="57"/>
      <c r="SHQ13" s="57"/>
      <c r="SHR13" s="57"/>
      <c r="SHS13" s="57"/>
      <c r="SHT13" s="57"/>
      <c r="SHU13" s="57"/>
      <c r="SHV13" s="57"/>
      <c r="SHW13" s="57"/>
      <c r="SHX13" s="57"/>
      <c r="SHY13" s="57"/>
      <c r="SHZ13" s="57"/>
      <c r="SIA13" s="57"/>
      <c r="SIB13" s="57"/>
      <c r="SIC13" s="57"/>
      <c r="SID13" s="57"/>
      <c r="SIE13" s="57"/>
      <c r="SIF13" s="57"/>
      <c r="SIG13" s="57"/>
      <c r="SIH13" s="57"/>
      <c r="SII13" s="57"/>
      <c r="SIJ13" s="57"/>
      <c r="SIK13" s="57"/>
      <c r="SIL13" s="57"/>
      <c r="SIM13" s="57"/>
      <c r="SIN13" s="57"/>
      <c r="SIO13" s="57"/>
      <c r="SIP13" s="57"/>
      <c r="SIQ13" s="57"/>
      <c r="SIR13" s="57"/>
      <c r="SIS13" s="57"/>
      <c r="SIT13" s="57"/>
      <c r="SIU13" s="57"/>
      <c r="SIV13" s="57"/>
      <c r="SIW13" s="57"/>
      <c r="SIX13" s="57"/>
      <c r="SIY13" s="57"/>
      <c r="SIZ13" s="57"/>
      <c r="SJA13" s="57"/>
      <c r="SJB13" s="57"/>
      <c r="SJC13" s="57"/>
      <c r="SJD13" s="57"/>
      <c r="SJE13" s="57"/>
      <c r="SJF13" s="57"/>
      <c r="SJG13" s="57"/>
      <c r="SJH13" s="57"/>
      <c r="SJI13" s="57"/>
      <c r="SJJ13" s="57"/>
      <c r="SJK13" s="57"/>
      <c r="SJL13" s="57"/>
      <c r="SJM13" s="57"/>
      <c r="SJN13" s="57"/>
      <c r="SJO13" s="57"/>
      <c r="SJP13" s="57"/>
      <c r="SJQ13" s="57"/>
      <c r="SJR13" s="57"/>
      <c r="SJS13" s="57"/>
      <c r="SJT13" s="57"/>
      <c r="SJU13" s="57"/>
      <c r="SJV13" s="57"/>
      <c r="SJW13" s="57"/>
      <c r="SJX13" s="57"/>
      <c r="SJY13" s="57"/>
      <c r="SJZ13" s="57"/>
      <c r="SKA13" s="57"/>
      <c r="SKB13" s="57"/>
      <c r="SKC13" s="57"/>
      <c r="SKD13" s="57"/>
      <c r="SKE13" s="57"/>
      <c r="SKF13" s="57"/>
      <c r="SKG13" s="57"/>
      <c r="SKH13" s="57"/>
      <c r="SKI13" s="57"/>
      <c r="SKJ13" s="57"/>
      <c r="SKK13" s="57"/>
      <c r="SKL13" s="57"/>
      <c r="SKM13" s="57"/>
      <c r="SKN13" s="57"/>
      <c r="SKO13" s="57"/>
      <c r="SKP13" s="57"/>
      <c r="SKQ13" s="57"/>
      <c r="SKR13" s="57"/>
      <c r="SKS13" s="57"/>
      <c r="SKT13" s="57"/>
      <c r="SKU13" s="57"/>
      <c r="SKV13" s="57"/>
      <c r="SKW13" s="57"/>
      <c r="SKX13" s="57"/>
      <c r="SKY13" s="57"/>
      <c r="SKZ13" s="57"/>
      <c r="SLA13" s="57"/>
      <c r="SLB13" s="57"/>
      <c r="SLC13" s="57"/>
      <c r="SLD13" s="57"/>
      <c r="SLE13" s="57"/>
      <c r="SLF13" s="57"/>
      <c r="SLG13" s="57"/>
      <c r="SLH13" s="57"/>
      <c r="SLI13" s="57"/>
      <c r="SLJ13" s="57"/>
      <c r="SLK13" s="57"/>
      <c r="SLL13" s="57"/>
      <c r="SLM13" s="57"/>
      <c r="SLN13" s="57"/>
      <c r="SLO13" s="57"/>
      <c r="SLP13" s="57"/>
      <c r="SLQ13" s="57"/>
      <c r="SLR13" s="57"/>
      <c r="SLS13" s="57"/>
      <c r="SLT13" s="57"/>
      <c r="SLU13" s="57"/>
      <c r="SLV13" s="57"/>
      <c r="SLW13" s="57"/>
      <c r="SLX13" s="57"/>
      <c r="SLY13" s="57"/>
      <c r="SLZ13" s="57"/>
      <c r="SMA13" s="57"/>
      <c r="SMB13" s="57"/>
      <c r="SMC13" s="57"/>
      <c r="SMD13" s="57"/>
      <c r="SME13" s="57"/>
      <c r="SMF13" s="57"/>
      <c r="SMG13" s="57"/>
      <c r="SMH13" s="57"/>
      <c r="SMI13" s="57"/>
      <c r="SMJ13" s="57"/>
      <c r="SMK13" s="57"/>
      <c r="SML13" s="57"/>
      <c r="SMM13" s="57"/>
      <c r="SMN13" s="57"/>
      <c r="SMO13" s="57"/>
      <c r="SMP13" s="57"/>
      <c r="SMQ13" s="57"/>
      <c r="SMR13" s="57"/>
      <c r="SMS13" s="57"/>
      <c r="SMT13" s="57"/>
      <c r="SMU13" s="57"/>
      <c r="SMV13" s="57"/>
      <c r="SMW13" s="57"/>
      <c r="SMX13" s="57"/>
      <c r="SMY13" s="57"/>
      <c r="SMZ13" s="57"/>
      <c r="SNA13" s="57"/>
      <c r="SNB13" s="57"/>
      <c r="SNC13" s="57"/>
      <c r="SND13" s="57"/>
      <c r="SNE13" s="57"/>
      <c r="SNF13" s="57"/>
      <c r="SNG13" s="57"/>
      <c r="SNH13" s="57"/>
      <c r="SNI13" s="57"/>
      <c r="SNJ13" s="57"/>
      <c r="SNK13" s="57"/>
      <c r="SNL13" s="57"/>
      <c r="SNM13" s="57"/>
      <c r="SNN13" s="57"/>
      <c r="SNO13" s="57"/>
      <c r="SNP13" s="57"/>
      <c r="SNQ13" s="57"/>
      <c r="SNR13" s="57"/>
      <c r="SNS13" s="57"/>
      <c r="SNT13" s="57"/>
      <c r="SNU13" s="57"/>
      <c r="SNV13" s="57"/>
      <c r="SNW13" s="57"/>
      <c r="SNX13" s="57"/>
      <c r="SNY13" s="57"/>
      <c r="SNZ13" s="57"/>
      <c r="SOA13" s="57"/>
      <c r="SOB13" s="57"/>
      <c r="SOC13" s="57"/>
      <c r="SOD13" s="57"/>
      <c r="SOE13" s="57"/>
      <c r="SOF13" s="57"/>
      <c r="SOG13" s="57"/>
      <c r="SOH13" s="57"/>
      <c r="SOI13" s="57"/>
      <c r="SOJ13" s="57"/>
      <c r="SOK13" s="57"/>
      <c r="SOL13" s="57"/>
      <c r="SOM13" s="57"/>
      <c r="SON13" s="57"/>
      <c r="SOO13" s="57"/>
      <c r="SOP13" s="57"/>
      <c r="SOQ13" s="57"/>
      <c r="SOR13" s="57"/>
      <c r="SOS13" s="57"/>
      <c r="SOT13" s="57"/>
      <c r="SOU13" s="57"/>
      <c r="SOV13" s="57"/>
      <c r="SOW13" s="57"/>
      <c r="SOX13" s="57"/>
      <c r="SOY13" s="57"/>
      <c r="SOZ13" s="57"/>
      <c r="SPA13" s="57"/>
      <c r="SPB13" s="57"/>
      <c r="SPC13" s="57"/>
      <c r="SPD13" s="57"/>
      <c r="SPE13" s="57"/>
      <c r="SPF13" s="57"/>
      <c r="SPG13" s="57"/>
      <c r="SPH13" s="57"/>
      <c r="SPI13" s="57"/>
      <c r="SPJ13" s="57"/>
      <c r="SPK13" s="57"/>
      <c r="SPL13" s="57"/>
      <c r="SPM13" s="57"/>
      <c r="SPN13" s="57"/>
      <c r="SPO13" s="57"/>
      <c r="SPP13" s="57"/>
      <c r="SPQ13" s="57"/>
      <c r="SPR13" s="57"/>
      <c r="SPS13" s="57"/>
      <c r="SPT13" s="57"/>
      <c r="SPU13" s="57"/>
      <c r="SPV13" s="57"/>
      <c r="SPW13" s="57"/>
      <c r="SPX13" s="57"/>
      <c r="SPY13" s="57"/>
      <c r="SPZ13" s="57"/>
      <c r="SQA13" s="57"/>
      <c r="SQB13" s="57"/>
      <c r="SQC13" s="57"/>
      <c r="SQD13" s="57"/>
      <c r="SQE13" s="57"/>
      <c r="SQF13" s="57"/>
      <c r="SQG13" s="57"/>
      <c r="SQH13" s="57"/>
      <c r="SQI13" s="57"/>
      <c r="SQJ13" s="57"/>
      <c r="SQK13" s="57"/>
      <c r="SQL13" s="57"/>
      <c r="SQM13" s="57"/>
      <c r="SQN13" s="57"/>
      <c r="SQO13" s="57"/>
      <c r="SQP13" s="57"/>
      <c r="SQQ13" s="57"/>
      <c r="SQR13" s="57"/>
      <c r="SQS13" s="57"/>
      <c r="SQT13" s="57"/>
      <c r="SQU13" s="57"/>
      <c r="SQV13" s="57"/>
      <c r="SQW13" s="57"/>
      <c r="SQX13" s="57"/>
      <c r="SQY13" s="57"/>
      <c r="SQZ13" s="57"/>
      <c r="SRA13" s="57"/>
      <c r="SRB13" s="57"/>
      <c r="SRC13" s="57"/>
      <c r="SRD13" s="57"/>
      <c r="SRE13" s="57"/>
      <c r="SRF13" s="57"/>
      <c r="SRG13" s="57"/>
      <c r="SRH13" s="57"/>
      <c r="SRI13" s="57"/>
      <c r="SRJ13" s="57"/>
      <c r="SRK13" s="57"/>
      <c r="SRL13" s="57"/>
      <c r="SRM13" s="57"/>
      <c r="SRN13" s="57"/>
      <c r="SRO13" s="57"/>
      <c r="SRP13" s="57"/>
      <c r="SRQ13" s="57"/>
      <c r="SRR13" s="57"/>
      <c r="SRS13" s="57"/>
      <c r="SRT13" s="57"/>
      <c r="SRU13" s="57"/>
      <c r="SRV13" s="57"/>
      <c r="SRW13" s="57"/>
      <c r="SRX13" s="57"/>
      <c r="SRY13" s="57"/>
      <c r="SRZ13" s="57"/>
      <c r="SSA13" s="57"/>
      <c r="SSB13" s="57"/>
      <c r="SSC13" s="57"/>
      <c r="SSD13" s="57"/>
      <c r="SSE13" s="57"/>
      <c r="SSF13" s="57"/>
      <c r="SSG13" s="57"/>
      <c r="SSH13" s="57"/>
      <c r="SSI13" s="57"/>
      <c r="SSJ13" s="57"/>
      <c r="SSK13" s="57"/>
      <c r="SSL13" s="57"/>
      <c r="SSM13" s="57"/>
      <c r="SSN13" s="57"/>
      <c r="SSO13" s="57"/>
      <c r="SSP13" s="57"/>
      <c r="SSQ13" s="57"/>
      <c r="SSR13" s="57"/>
      <c r="SSS13" s="57"/>
      <c r="SST13" s="57"/>
      <c r="SSU13" s="57"/>
      <c r="SSV13" s="57"/>
      <c r="SSW13" s="57"/>
      <c r="SSX13" s="57"/>
      <c r="SSY13" s="57"/>
      <c r="SSZ13" s="57"/>
      <c r="STA13" s="57"/>
      <c r="STB13" s="57"/>
      <c r="STC13" s="57"/>
      <c r="STD13" s="57"/>
      <c r="STE13" s="57"/>
      <c r="STF13" s="57"/>
      <c r="STG13" s="57"/>
      <c r="STH13" s="57"/>
      <c r="STI13" s="57"/>
      <c r="STJ13" s="57"/>
      <c r="STK13" s="57"/>
      <c r="STL13" s="57"/>
      <c r="STM13" s="57"/>
      <c r="STN13" s="57"/>
      <c r="STO13" s="57"/>
      <c r="STP13" s="57"/>
      <c r="STQ13" s="57"/>
      <c r="STR13" s="57"/>
      <c r="STS13" s="57"/>
      <c r="STT13" s="57"/>
      <c r="STU13" s="57"/>
      <c r="STV13" s="57"/>
      <c r="STW13" s="57"/>
      <c r="STX13" s="57"/>
      <c r="STY13" s="57"/>
      <c r="STZ13" s="57"/>
      <c r="SUA13" s="57"/>
      <c r="SUB13" s="57"/>
      <c r="SUC13" s="57"/>
      <c r="SUD13" s="57"/>
      <c r="SUE13" s="57"/>
      <c r="SUF13" s="57"/>
      <c r="SUG13" s="57"/>
      <c r="SUH13" s="57"/>
      <c r="SUI13" s="57"/>
      <c r="SUJ13" s="57"/>
      <c r="SUK13" s="57"/>
      <c r="SUL13" s="57"/>
      <c r="SUM13" s="57"/>
      <c r="SUN13" s="57"/>
      <c r="SUO13" s="57"/>
      <c r="SUP13" s="57"/>
      <c r="SUQ13" s="57"/>
      <c r="SUR13" s="57"/>
      <c r="SUS13" s="57"/>
      <c r="SUT13" s="57"/>
      <c r="SUU13" s="57"/>
      <c r="SUV13" s="57"/>
      <c r="SUW13" s="57"/>
      <c r="SUX13" s="57"/>
      <c r="SUY13" s="57"/>
      <c r="SUZ13" s="57"/>
      <c r="SVA13" s="57"/>
      <c r="SVB13" s="57"/>
      <c r="SVC13" s="57"/>
      <c r="SVD13" s="57"/>
      <c r="SVE13" s="57"/>
      <c r="SVF13" s="57"/>
      <c r="SVG13" s="57"/>
      <c r="SVH13" s="57"/>
      <c r="SVI13" s="57"/>
      <c r="SVJ13" s="57"/>
      <c r="SVK13" s="57"/>
      <c r="SVL13" s="57"/>
      <c r="SVM13" s="57"/>
      <c r="SVN13" s="57"/>
      <c r="SVO13" s="57"/>
      <c r="SVP13" s="57"/>
      <c r="SVQ13" s="57"/>
      <c r="SVR13" s="57"/>
      <c r="SVS13" s="57"/>
      <c r="SVT13" s="57"/>
      <c r="SVU13" s="57"/>
      <c r="SVV13" s="57"/>
      <c r="SVW13" s="57"/>
      <c r="SVX13" s="57"/>
      <c r="SVY13" s="57"/>
      <c r="SVZ13" s="57"/>
      <c r="SWA13" s="57"/>
      <c r="SWB13" s="57"/>
      <c r="SWC13" s="57"/>
      <c r="SWD13" s="57"/>
      <c r="SWE13" s="57"/>
      <c r="SWF13" s="57"/>
      <c r="SWG13" s="57"/>
      <c r="SWH13" s="57"/>
      <c r="SWI13" s="57"/>
      <c r="SWJ13" s="57"/>
      <c r="SWK13" s="57"/>
      <c r="SWL13" s="57"/>
      <c r="SWM13" s="57"/>
      <c r="SWN13" s="57"/>
      <c r="SWO13" s="57"/>
      <c r="SWP13" s="57"/>
      <c r="SWQ13" s="57"/>
      <c r="SWR13" s="57"/>
      <c r="SWS13" s="57"/>
      <c r="SWT13" s="57"/>
      <c r="SWU13" s="57"/>
      <c r="SWV13" s="57"/>
      <c r="SWW13" s="57"/>
      <c r="SWX13" s="57"/>
      <c r="SWY13" s="57"/>
      <c r="SWZ13" s="57"/>
      <c r="SXA13" s="57"/>
      <c r="SXB13" s="57"/>
      <c r="SXC13" s="57"/>
      <c r="SXD13" s="57"/>
      <c r="SXE13" s="57"/>
      <c r="SXF13" s="57"/>
      <c r="SXG13" s="57"/>
      <c r="SXH13" s="57"/>
      <c r="SXI13" s="57"/>
      <c r="SXJ13" s="57"/>
      <c r="SXK13" s="57"/>
      <c r="SXL13" s="57"/>
      <c r="SXM13" s="57"/>
      <c r="SXN13" s="57"/>
      <c r="SXO13" s="57"/>
      <c r="SXP13" s="57"/>
      <c r="SXQ13" s="57"/>
      <c r="SXR13" s="57"/>
      <c r="SXS13" s="57"/>
      <c r="SXT13" s="57"/>
      <c r="SXU13" s="57"/>
      <c r="SXV13" s="57"/>
      <c r="SXW13" s="57"/>
      <c r="SXX13" s="57"/>
      <c r="SXY13" s="57"/>
      <c r="SXZ13" s="57"/>
      <c r="SYA13" s="57"/>
      <c r="SYB13" s="57"/>
      <c r="SYC13" s="57"/>
      <c r="SYD13" s="57"/>
      <c r="SYE13" s="57"/>
      <c r="SYF13" s="57"/>
      <c r="SYG13" s="57"/>
      <c r="SYH13" s="57"/>
      <c r="SYI13" s="57"/>
      <c r="SYJ13" s="57"/>
      <c r="SYK13" s="57"/>
      <c r="SYL13" s="57"/>
      <c r="SYM13" s="57"/>
      <c r="SYN13" s="57"/>
      <c r="SYO13" s="57"/>
      <c r="SYP13" s="57"/>
      <c r="SYQ13" s="57"/>
      <c r="SYR13" s="57"/>
      <c r="SYS13" s="57"/>
      <c r="SYT13" s="57"/>
      <c r="SYU13" s="57"/>
      <c r="SYV13" s="57"/>
      <c r="SYW13" s="57"/>
      <c r="SYX13" s="57"/>
      <c r="SYY13" s="57"/>
      <c r="SYZ13" s="57"/>
      <c r="SZA13" s="57"/>
      <c r="SZB13" s="57"/>
      <c r="SZC13" s="57"/>
      <c r="SZD13" s="57"/>
      <c r="SZE13" s="57"/>
      <c r="SZF13" s="57"/>
      <c r="SZG13" s="57"/>
      <c r="SZH13" s="57"/>
      <c r="SZI13" s="57"/>
      <c r="SZJ13" s="57"/>
      <c r="SZK13" s="57"/>
      <c r="SZL13" s="57"/>
      <c r="SZM13" s="57"/>
      <c r="SZN13" s="57"/>
      <c r="SZO13" s="57"/>
      <c r="SZP13" s="57"/>
      <c r="SZQ13" s="57"/>
      <c r="SZR13" s="57"/>
      <c r="SZS13" s="57"/>
      <c r="SZT13" s="57"/>
      <c r="SZU13" s="57"/>
      <c r="SZV13" s="57"/>
      <c r="SZW13" s="57"/>
      <c r="SZX13" s="57"/>
      <c r="SZY13" s="57"/>
      <c r="SZZ13" s="57"/>
      <c r="TAA13" s="57"/>
      <c r="TAB13" s="57"/>
      <c r="TAC13" s="57"/>
      <c r="TAD13" s="57"/>
      <c r="TAE13" s="57"/>
      <c r="TAF13" s="57"/>
      <c r="TAG13" s="57"/>
      <c r="TAH13" s="57"/>
      <c r="TAI13" s="57"/>
      <c r="TAJ13" s="57"/>
      <c r="TAK13" s="57"/>
      <c r="TAL13" s="57"/>
      <c r="TAM13" s="57"/>
      <c r="TAN13" s="57"/>
      <c r="TAO13" s="57"/>
      <c r="TAP13" s="57"/>
      <c r="TAQ13" s="57"/>
      <c r="TAR13" s="57"/>
      <c r="TAS13" s="57"/>
      <c r="TAT13" s="57"/>
      <c r="TAU13" s="57"/>
      <c r="TAV13" s="57"/>
      <c r="TAW13" s="57"/>
      <c r="TAX13" s="57"/>
      <c r="TAY13" s="57"/>
      <c r="TAZ13" s="57"/>
      <c r="TBA13" s="57"/>
      <c r="TBB13" s="57"/>
      <c r="TBC13" s="57"/>
      <c r="TBD13" s="57"/>
      <c r="TBE13" s="57"/>
      <c r="TBF13" s="57"/>
      <c r="TBG13" s="57"/>
      <c r="TBH13" s="57"/>
      <c r="TBI13" s="57"/>
      <c r="TBJ13" s="57"/>
      <c r="TBK13" s="57"/>
      <c r="TBL13" s="57"/>
      <c r="TBM13" s="57"/>
      <c r="TBN13" s="57"/>
      <c r="TBO13" s="57"/>
      <c r="TBP13" s="57"/>
      <c r="TBQ13" s="57"/>
      <c r="TBR13" s="57"/>
      <c r="TBS13" s="57"/>
      <c r="TBT13" s="57"/>
      <c r="TBU13" s="57"/>
      <c r="TBV13" s="57"/>
      <c r="TBW13" s="57"/>
      <c r="TBX13" s="57"/>
      <c r="TBY13" s="57"/>
      <c r="TBZ13" s="57"/>
      <c r="TCA13" s="57"/>
      <c r="TCB13" s="57"/>
      <c r="TCC13" s="57"/>
      <c r="TCD13" s="57"/>
      <c r="TCE13" s="57"/>
      <c r="TCF13" s="57"/>
      <c r="TCG13" s="57"/>
      <c r="TCH13" s="57"/>
      <c r="TCI13" s="57"/>
      <c r="TCJ13" s="57"/>
      <c r="TCK13" s="57"/>
      <c r="TCL13" s="57"/>
      <c r="TCM13" s="57"/>
      <c r="TCN13" s="57"/>
      <c r="TCO13" s="57"/>
      <c r="TCP13" s="57"/>
      <c r="TCQ13" s="57"/>
      <c r="TCR13" s="57"/>
      <c r="TCS13" s="57"/>
      <c r="TCT13" s="57"/>
      <c r="TCU13" s="57"/>
      <c r="TCV13" s="57"/>
      <c r="TCW13" s="57"/>
      <c r="TCX13" s="57"/>
      <c r="TCY13" s="57"/>
      <c r="TCZ13" s="57"/>
      <c r="TDA13" s="57"/>
      <c r="TDB13" s="57"/>
      <c r="TDC13" s="57"/>
      <c r="TDD13" s="57"/>
      <c r="TDE13" s="57"/>
      <c r="TDF13" s="57"/>
      <c r="TDG13" s="57"/>
      <c r="TDH13" s="57"/>
      <c r="TDI13" s="57"/>
      <c r="TDJ13" s="57"/>
      <c r="TDK13" s="57"/>
      <c r="TDL13" s="57"/>
      <c r="TDM13" s="57"/>
      <c r="TDN13" s="57"/>
      <c r="TDO13" s="57"/>
      <c r="TDP13" s="57"/>
      <c r="TDQ13" s="57"/>
      <c r="TDR13" s="57"/>
      <c r="TDS13" s="57"/>
      <c r="TDT13" s="57"/>
      <c r="TDU13" s="57"/>
      <c r="TDV13" s="57"/>
      <c r="TDW13" s="57"/>
      <c r="TDX13" s="57"/>
      <c r="TDY13" s="57"/>
      <c r="TDZ13" s="57"/>
      <c r="TEA13" s="57"/>
      <c r="TEB13" s="57"/>
      <c r="TEC13" s="57"/>
      <c r="TED13" s="57"/>
      <c r="TEE13" s="57"/>
      <c r="TEF13" s="57"/>
      <c r="TEG13" s="57"/>
      <c r="TEH13" s="57"/>
      <c r="TEI13" s="57"/>
      <c r="TEJ13" s="57"/>
      <c r="TEK13" s="57"/>
      <c r="TEL13" s="57"/>
      <c r="TEM13" s="57"/>
      <c r="TEN13" s="57"/>
      <c r="TEO13" s="57"/>
      <c r="TEP13" s="57"/>
      <c r="TEQ13" s="57"/>
      <c r="TER13" s="57"/>
      <c r="TES13" s="57"/>
      <c r="TET13" s="57"/>
      <c r="TEU13" s="57"/>
      <c r="TEV13" s="57"/>
      <c r="TEW13" s="57"/>
      <c r="TEX13" s="57"/>
      <c r="TEY13" s="57"/>
      <c r="TEZ13" s="57"/>
      <c r="TFA13" s="57"/>
      <c r="TFB13" s="57"/>
      <c r="TFC13" s="57"/>
      <c r="TFD13" s="57"/>
      <c r="TFE13" s="57"/>
      <c r="TFF13" s="57"/>
      <c r="TFG13" s="57"/>
      <c r="TFH13" s="57"/>
      <c r="TFI13" s="57"/>
      <c r="TFJ13" s="57"/>
      <c r="TFK13" s="57"/>
      <c r="TFL13" s="57"/>
      <c r="TFM13" s="57"/>
      <c r="TFN13" s="57"/>
      <c r="TFO13" s="57"/>
      <c r="TFP13" s="57"/>
      <c r="TFQ13" s="57"/>
      <c r="TFR13" s="57"/>
      <c r="TFS13" s="57"/>
      <c r="TFT13" s="57"/>
      <c r="TFU13" s="57"/>
      <c r="TFV13" s="57"/>
      <c r="TFW13" s="57"/>
      <c r="TFX13" s="57"/>
      <c r="TFY13" s="57"/>
      <c r="TFZ13" s="57"/>
      <c r="TGA13" s="57"/>
      <c r="TGB13" s="57"/>
      <c r="TGC13" s="57"/>
      <c r="TGD13" s="57"/>
      <c r="TGE13" s="57"/>
      <c r="TGF13" s="57"/>
      <c r="TGG13" s="57"/>
      <c r="TGH13" s="57"/>
      <c r="TGI13" s="57"/>
      <c r="TGJ13" s="57"/>
      <c r="TGK13" s="57"/>
      <c r="TGL13" s="57"/>
      <c r="TGM13" s="57"/>
      <c r="TGN13" s="57"/>
      <c r="TGO13" s="57"/>
      <c r="TGP13" s="57"/>
      <c r="TGQ13" s="57"/>
      <c r="TGR13" s="57"/>
      <c r="TGS13" s="57"/>
      <c r="TGT13" s="57"/>
      <c r="TGU13" s="57"/>
      <c r="TGV13" s="57"/>
      <c r="TGW13" s="57"/>
      <c r="TGX13" s="57"/>
      <c r="TGY13" s="57"/>
      <c r="TGZ13" s="57"/>
      <c r="THA13" s="57"/>
      <c r="THB13" s="57"/>
      <c r="THC13" s="57"/>
      <c r="THD13" s="57"/>
      <c r="THE13" s="57"/>
      <c r="THF13" s="57"/>
      <c r="THG13" s="57"/>
      <c r="THH13" s="57"/>
      <c r="THI13" s="57"/>
      <c r="THJ13" s="57"/>
      <c r="THK13" s="57"/>
      <c r="THL13" s="57"/>
      <c r="THM13" s="57"/>
      <c r="THN13" s="57"/>
      <c r="THO13" s="57"/>
      <c r="THP13" s="57"/>
      <c r="THQ13" s="57"/>
      <c r="THR13" s="57"/>
      <c r="THS13" s="57"/>
      <c r="THT13" s="57"/>
      <c r="THU13" s="57"/>
      <c r="THV13" s="57"/>
      <c r="THW13" s="57"/>
      <c r="THX13" s="57"/>
      <c r="THY13" s="57"/>
      <c r="THZ13" s="57"/>
      <c r="TIA13" s="57"/>
      <c r="TIB13" s="57"/>
      <c r="TIC13" s="57"/>
      <c r="TID13" s="57"/>
      <c r="TIE13" s="57"/>
      <c r="TIF13" s="57"/>
      <c r="TIG13" s="57"/>
      <c r="TIH13" s="57"/>
      <c r="TII13" s="57"/>
      <c r="TIJ13" s="57"/>
      <c r="TIK13" s="57"/>
      <c r="TIL13" s="57"/>
      <c r="TIM13" s="57"/>
      <c r="TIN13" s="57"/>
      <c r="TIO13" s="57"/>
      <c r="TIP13" s="57"/>
      <c r="TIQ13" s="57"/>
      <c r="TIR13" s="57"/>
      <c r="TIS13" s="57"/>
      <c r="TIT13" s="57"/>
      <c r="TIU13" s="57"/>
      <c r="TIV13" s="57"/>
      <c r="TIW13" s="57"/>
      <c r="TIX13" s="57"/>
      <c r="TIY13" s="57"/>
      <c r="TIZ13" s="57"/>
      <c r="TJA13" s="57"/>
      <c r="TJB13" s="57"/>
      <c r="TJC13" s="57"/>
      <c r="TJD13" s="57"/>
      <c r="TJE13" s="57"/>
      <c r="TJF13" s="57"/>
      <c r="TJG13" s="57"/>
      <c r="TJH13" s="57"/>
      <c r="TJI13" s="57"/>
      <c r="TJJ13" s="57"/>
      <c r="TJK13" s="57"/>
      <c r="TJL13" s="57"/>
      <c r="TJM13" s="57"/>
      <c r="TJN13" s="57"/>
      <c r="TJO13" s="57"/>
      <c r="TJP13" s="57"/>
      <c r="TJQ13" s="57"/>
      <c r="TJR13" s="57"/>
      <c r="TJS13" s="57"/>
      <c r="TJT13" s="57"/>
      <c r="TJU13" s="57"/>
      <c r="TJV13" s="57"/>
      <c r="TJW13" s="57"/>
      <c r="TJX13" s="57"/>
      <c r="TJY13" s="57"/>
      <c r="TJZ13" s="57"/>
      <c r="TKA13" s="57"/>
      <c r="TKB13" s="57"/>
      <c r="TKC13" s="57"/>
      <c r="TKD13" s="57"/>
      <c r="TKE13" s="57"/>
      <c r="TKF13" s="57"/>
      <c r="TKG13" s="57"/>
      <c r="TKH13" s="57"/>
      <c r="TKI13" s="57"/>
      <c r="TKJ13" s="57"/>
      <c r="TKK13" s="57"/>
      <c r="TKL13" s="57"/>
      <c r="TKM13" s="57"/>
      <c r="TKN13" s="57"/>
      <c r="TKO13" s="57"/>
      <c r="TKP13" s="57"/>
      <c r="TKQ13" s="57"/>
      <c r="TKR13" s="57"/>
      <c r="TKS13" s="57"/>
      <c r="TKT13" s="57"/>
      <c r="TKU13" s="57"/>
      <c r="TKV13" s="57"/>
      <c r="TKW13" s="57"/>
      <c r="TKX13" s="57"/>
      <c r="TKY13" s="57"/>
      <c r="TKZ13" s="57"/>
      <c r="TLA13" s="57"/>
      <c r="TLB13" s="57"/>
      <c r="TLC13" s="57"/>
      <c r="TLD13" s="57"/>
      <c r="TLE13" s="57"/>
      <c r="TLF13" s="57"/>
      <c r="TLG13" s="57"/>
      <c r="TLH13" s="57"/>
      <c r="TLI13" s="57"/>
      <c r="TLJ13" s="57"/>
      <c r="TLK13" s="57"/>
      <c r="TLL13" s="57"/>
      <c r="TLM13" s="57"/>
      <c r="TLN13" s="57"/>
      <c r="TLO13" s="57"/>
      <c r="TLP13" s="57"/>
      <c r="TLQ13" s="57"/>
      <c r="TLR13" s="57"/>
      <c r="TLS13" s="57"/>
      <c r="TLT13" s="57"/>
      <c r="TLU13" s="57"/>
      <c r="TLV13" s="57"/>
      <c r="TLW13" s="57"/>
      <c r="TLX13" s="57"/>
      <c r="TLY13" s="57"/>
      <c r="TLZ13" s="57"/>
      <c r="TMA13" s="57"/>
      <c r="TMB13" s="57"/>
      <c r="TMC13" s="57"/>
      <c r="TMD13" s="57"/>
      <c r="TME13" s="57"/>
      <c r="TMF13" s="57"/>
      <c r="TMG13" s="57"/>
      <c r="TMH13" s="57"/>
      <c r="TMI13" s="57"/>
      <c r="TMJ13" s="57"/>
      <c r="TMK13" s="57"/>
      <c r="TML13" s="57"/>
      <c r="TMM13" s="57"/>
      <c r="TMN13" s="57"/>
      <c r="TMO13" s="57"/>
      <c r="TMP13" s="57"/>
      <c r="TMQ13" s="57"/>
      <c r="TMR13" s="57"/>
      <c r="TMS13" s="57"/>
      <c r="TMT13" s="57"/>
      <c r="TMU13" s="57"/>
      <c r="TMV13" s="57"/>
      <c r="TMW13" s="57"/>
      <c r="TMX13" s="57"/>
      <c r="TMY13" s="57"/>
      <c r="TMZ13" s="57"/>
      <c r="TNA13" s="57"/>
      <c r="TNB13" s="57"/>
      <c r="TNC13" s="57"/>
      <c r="TND13" s="57"/>
      <c r="TNE13" s="57"/>
      <c r="TNF13" s="57"/>
      <c r="TNG13" s="57"/>
      <c r="TNH13" s="57"/>
      <c r="TNI13" s="57"/>
      <c r="TNJ13" s="57"/>
      <c r="TNK13" s="57"/>
      <c r="TNL13" s="57"/>
      <c r="TNM13" s="57"/>
      <c r="TNN13" s="57"/>
      <c r="TNO13" s="57"/>
      <c r="TNP13" s="57"/>
      <c r="TNQ13" s="57"/>
      <c r="TNR13" s="57"/>
      <c r="TNS13" s="57"/>
      <c r="TNT13" s="57"/>
      <c r="TNU13" s="57"/>
      <c r="TNV13" s="57"/>
      <c r="TNW13" s="57"/>
      <c r="TNX13" s="57"/>
      <c r="TNY13" s="57"/>
      <c r="TNZ13" s="57"/>
      <c r="TOA13" s="57"/>
      <c r="TOB13" s="57"/>
      <c r="TOC13" s="57"/>
      <c r="TOD13" s="57"/>
      <c r="TOE13" s="57"/>
      <c r="TOF13" s="57"/>
      <c r="TOG13" s="57"/>
      <c r="TOH13" s="57"/>
      <c r="TOI13" s="57"/>
      <c r="TOJ13" s="57"/>
      <c r="TOK13" s="57"/>
      <c r="TOL13" s="57"/>
      <c r="TOM13" s="57"/>
      <c r="TON13" s="57"/>
      <c r="TOO13" s="57"/>
      <c r="TOP13" s="57"/>
      <c r="TOQ13" s="57"/>
      <c r="TOR13" s="57"/>
      <c r="TOS13" s="57"/>
      <c r="TOT13" s="57"/>
      <c r="TOU13" s="57"/>
      <c r="TOV13" s="57"/>
      <c r="TOW13" s="57"/>
      <c r="TOX13" s="57"/>
      <c r="TOY13" s="57"/>
      <c r="TOZ13" s="57"/>
      <c r="TPA13" s="57"/>
      <c r="TPB13" s="57"/>
      <c r="TPC13" s="57"/>
      <c r="TPD13" s="57"/>
      <c r="TPE13" s="57"/>
      <c r="TPF13" s="57"/>
      <c r="TPG13" s="57"/>
      <c r="TPH13" s="57"/>
      <c r="TPI13" s="57"/>
      <c r="TPJ13" s="57"/>
      <c r="TPK13" s="57"/>
      <c r="TPL13" s="57"/>
      <c r="TPM13" s="57"/>
      <c r="TPN13" s="57"/>
      <c r="TPO13" s="57"/>
      <c r="TPP13" s="57"/>
      <c r="TPQ13" s="57"/>
      <c r="TPR13" s="57"/>
      <c r="TPS13" s="57"/>
      <c r="TPT13" s="57"/>
      <c r="TPU13" s="57"/>
      <c r="TPV13" s="57"/>
      <c r="TPW13" s="57"/>
      <c r="TPX13" s="57"/>
      <c r="TPY13" s="57"/>
      <c r="TPZ13" s="57"/>
      <c r="TQA13" s="57"/>
      <c r="TQB13" s="57"/>
      <c r="TQC13" s="57"/>
      <c r="TQD13" s="57"/>
      <c r="TQE13" s="57"/>
      <c r="TQF13" s="57"/>
      <c r="TQG13" s="57"/>
      <c r="TQH13" s="57"/>
      <c r="TQI13" s="57"/>
      <c r="TQJ13" s="57"/>
      <c r="TQK13" s="57"/>
      <c r="TQL13" s="57"/>
      <c r="TQM13" s="57"/>
      <c r="TQN13" s="57"/>
      <c r="TQO13" s="57"/>
      <c r="TQP13" s="57"/>
      <c r="TQQ13" s="57"/>
      <c r="TQR13" s="57"/>
      <c r="TQS13" s="57"/>
      <c r="TQT13" s="57"/>
      <c r="TQU13" s="57"/>
      <c r="TQV13" s="57"/>
      <c r="TQW13" s="57"/>
      <c r="TQX13" s="57"/>
      <c r="TQY13" s="57"/>
      <c r="TQZ13" s="57"/>
      <c r="TRA13" s="57"/>
      <c r="TRB13" s="57"/>
      <c r="TRC13" s="57"/>
      <c r="TRD13" s="57"/>
      <c r="TRE13" s="57"/>
      <c r="TRF13" s="57"/>
      <c r="TRG13" s="57"/>
      <c r="TRH13" s="57"/>
      <c r="TRI13" s="57"/>
      <c r="TRJ13" s="57"/>
      <c r="TRK13" s="57"/>
      <c r="TRL13" s="57"/>
      <c r="TRM13" s="57"/>
      <c r="TRN13" s="57"/>
      <c r="TRO13" s="57"/>
      <c r="TRP13" s="57"/>
      <c r="TRQ13" s="57"/>
      <c r="TRR13" s="57"/>
      <c r="TRS13" s="57"/>
      <c r="TRT13" s="57"/>
      <c r="TRU13" s="57"/>
      <c r="TRV13" s="57"/>
      <c r="TRW13" s="57"/>
      <c r="TRX13" s="57"/>
      <c r="TRY13" s="57"/>
      <c r="TRZ13" s="57"/>
      <c r="TSA13" s="57"/>
      <c r="TSB13" s="57"/>
      <c r="TSC13" s="57"/>
      <c r="TSD13" s="57"/>
      <c r="TSE13" s="57"/>
      <c r="TSF13" s="57"/>
      <c r="TSG13" s="57"/>
      <c r="TSH13" s="57"/>
      <c r="TSI13" s="57"/>
      <c r="TSJ13" s="57"/>
      <c r="TSK13" s="57"/>
      <c r="TSL13" s="57"/>
      <c r="TSM13" s="57"/>
      <c r="TSN13" s="57"/>
      <c r="TSO13" s="57"/>
      <c r="TSP13" s="57"/>
      <c r="TSQ13" s="57"/>
      <c r="TSR13" s="57"/>
      <c r="TSS13" s="57"/>
      <c r="TST13" s="57"/>
      <c r="TSU13" s="57"/>
      <c r="TSV13" s="57"/>
      <c r="TSW13" s="57"/>
      <c r="TSX13" s="57"/>
      <c r="TSY13" s="57"/>
      <c r="TSZ13" s="57"/>
      <c r="TTA13" s="57"/>
      <c r="TTB13" s="57"/>
      <c r="TTC13" s="57"/>
      <c r="TTD13" s="57"/>
      <c r="TTE13" s="57"/>
      <c r="TTF13" s="57"/>
      <c r="TTG13" s="57"/>
      <c r="TTH13" s="57"/>
      <c r="TTI13" s="57"/>
      <c r="TTJ13" s="57"/>
      <c r="TTK13" s="57"/>
      <c r="TTL13" s="57"/>
      <c r="TTM13" s="57"/>
      <c r="TTN13" s="57"/>
      <c r="TTO13" s="57"/>
      <c r="TTP13" s="57"/>
      <c r="TTQ13" s="57"/>
      <c r="TTR13" s="57"/>
      <c r="TTS13" s="57"/>
      <c r="TTT13" s="57"/>
      <c r="TTU13" s="57"/>
      <c r="TTV13" s="57"/>
      <c r="TTW13" s="57"/>
      <c r="TTX13" s="57"/>
      <c r="TTY13" s="57"/>
      <c r="TTZ13" s="57"/>
      <c r="TUA13" s="57"/>
      <c r="TUB13" s="57"/>
      <c r="TUC13" s="57"/>
      <c r="TUD13" s="57"/>
      <c r="TUE13" s="57"/>
      <c r="TUF13" s="57"/>
      <c r="TUG13" s="57"/>
      <c r="TUH13" s="57"/>
      <c r="TUI13" s="57"/>
      <c r="TUJ13" s="57"/>
      <c r="TUK13" s="57"/>
      <c r="TUL13" s="57"/>
      <c r="TUM13" s="57"/>
      <c r="TUN13" s="57"/>
      <c r="TUO13" s="57"/>
      <c r="TUP13" s="57"/>
      <c r="TUQ13" s="57"/>
      <c r="TUR13" s="57"/>
      <c r="TUS13" s="57"/>
      <c r="TUT13" s="57"/>
      <c r="TUU13" s="57"/>
      <c r="TUV13" s="57"/>
      <c r="TUW13" s="57"/>
      <c r="TUX13" s="57"/>
      <c r="TUY13" s="57"/>
      <c r="TUZ13" s="57"/>
      <c r="TVA13" s="57"/>
      <c r="TVB13" s="57"/>
      <c r="TVC13" s="57"/>
      <c r="TVD13" s="57"/>
      <c r="TVE13" s="57"/>
      <c r="TVF13" s="57"/>
      <c r="TVG13" s="57"/>
      <c r="TVH13" s="57"/>
      <c r="TVI13" s="57"/>
      <c r="TVJ13" s="57"/>
      <c r="TVK13" s="57"/>
      <c r="TVL13" s="57"/>
      <c r="TVM13" s="57"/>
      <c r="TVN13" s="57"/>
      <c r="TVO13" s="57"/>
      <c r="TVP13" s="57"/>
      <c r="TVQ13" s="57"/>
      <c r="TVR13" s="57"/>
      <c r="TVS13" s="57"/>
      <c r="TVT13" s="57"/>
      <c r="TVU13" s="57"/>
      <c r="TVV13" s="57"/>
      <c r="TVW13" s="57"/>
      <c r="TVX13" s="57"/>
      <c r="TVY13" s="57"/>
      <c r="TVZ13" s="57"/>
      <c r="TWA13" s="57"/>
      <c r="TWB13" s="57"/>
      <c r="TWC13" s="57"/>
      <c r="TWD13" s="57"/>
      <c r="TWE13" s="57"/>
      <c r="TWF13" s="57"/>
      <c r="TWG13" s="57"/>
      <c r="TWH13" s="57"/>
      <c r="TWI13" s="57"/>
      <c r="TWJ13" s="57"/>
      <c r="TWK13" s="57"/>
      <c r="TWL13" s="57"/>
      <c r="TWM13" s="57"/>
      <c r="TWN13" s="57"/>
      <c r="TWO13" s="57"/>
      <c r="TWP13" s="57"/>
      <c r="TWQ13" s="57"/>
      <c r="TWR13" s="57"/>
      <c r="TWS13" s="57"/>
      <c r="TWT13" s="57"/>
      <c r="TWU13" s="57"/>
      <c r="TWV13" s="57"/>
      <c r="TWW13" s="57"/>
      <c r="TWX13" s="57"/>
      <c r="TWY13" s="57"/>
      <c r="TWZ13" s="57"/>
      <c r="TXA13" s="57"/>
      <c r="TXB13" s="57"/>
      <c r="TXC13" s="57"/>
      <c r="TXD13" s="57"/>
      <c r="TXE13" s="57"/>
      <c r="TXF13" s="57"/>
      <c r="TXG13" s="57"/>
      <c r="TXH13" s="57"/>
      <c r="TXI13" s="57"/>
      <c r="TXJ13" s="57"/>
      <c r="TXK13" s="57"/>
      <c r="TXL13" s="57"/>
      <c r="TXM13" s="57"/>
      <c r="TXN13" s="57"/>
      <c r="TXO13" s="57"/>
      <c r="TXP13" s="57"/>
      <c r="TXQ13" s="57"/>
      <c r="TXR13" s="57"/>
      <c r="TXS13" s="57"/>
      <c r="TXT13" s="57"/>
      <c r="TXU13" s="57"/>
      <c r="TXV13" s="57"/>
      <c r="TXW13" s="57"/>
      <c r="TXX13" s="57"/>
      <c r="TXY13" s="57"/>
      <c r="TXZ13" s="57"/>
      <c r="TYA13" s="57"/>
      <c r="TYB13" s="57"/>
      <c r="TYC13" s="57"/>
      <c r="TYD13" s="57"/>
      <c r="TYE13" s="57"/>
      <c r="TYF13" s="57"/>
      <c r="TYG13" s="57"/>
      <c r="TYH13" s="57"/>
      <c r="TYI13" s="57"/>
      <c r="TYJ13" s="57"/>
      <c r="TYK13" s="57"/>
      <c r="TYL13" s="57"/>
      <c r="TYM13" s="57"/>
      <c r="TYN13" s="57"/>
      <c r="TYO13" s="57"/>
      <c r="TYP13" s="57"/>
      <c r="TYQ13" s="57"/>
      <c r="TYR13" s="57"/>
      <c r="TYS13" s="57"/>
      <c r="TYT13" s="57"/>
      <c r="TYU13" s="57"/>
      <c r="TYV13" s="57"/>
      <c r="TYW13" s="57"/>
      <c r="TYX13" s="57"/>
      <c r="TYY13" s="57"/>
      <c r="TYZ13" s="57"/>
      <c r="TZA13" s="57"/>
      <c r="TZB13" s="57"/>
      <c r="TZC13" s="57"/>
      <c r="TZD13" s="57"/>
      <c r="TZE13" s="57"/>
      <c r="TZF13" s="57"/>
      <c r="TZG13" s="57"/>
      <c r="TZH13" s="57"/>
      <c r="TZI13" s="57"/>
      <c r="TZJ13" s="57"/>
      <c r="TZK13" s="57"/>
      <c r="TZL13" s="57"/>
      <c r="TZM13" s="57"/>
      <c r="TZN13" s="57"/>
      <c r="TZO13" s="57"/>
      <c r="TZP13" s="57"/>
      <c r="TZQ13" s="57"/>
      <c r="TZR13" s="57"/>
      <c r="TZS13" s="57"/>
      <c r="TZT13" s="57"/>
      <c r="TZU13" s="57"/>
      <c r="TZV13" s="57"/>
      <c r="TZW13" s="57"/>
      <c r="TZX13" s="57"/>
      <c r="TZY13" s="57"/>
      <c r="TZZ13" s="57"/>
      <c r="UAA13" s="57"/>
      <c r="UAB13" s="57"/>
      <c r="UAC13" s="57"/>
      <c r="UAD13" s="57"/>
      <c r="UAE13" s="57"/>
      <c r="UAF13" s="57"/>
      <c r="UAG13" s="57"/>
      <c r="UAH13" s="57"/>
      <c r="UAI13" s="57"/>
      <c r="UAJ13" s="57"/>
      <c r="UAK13" s="57"/>
      <c r="UAL13" s="57"/>
      <c r="UAM13" s="57"/>
      <c r="UAN13" s="57"/>
      <c r="UAO13" s="57"/>
      <c r="UAP13" s="57"/>
      <c r="UAQ13" s="57"/>
      <c r="UAR13" s="57"/>
      <c r="UAS13" s="57"/>
      <c r="UAT13" s="57"/>
      <c r="UAU13" s="57"/>
      <c r="UAV13" s="57"/>
      <c r="UAW13" s="57"/>
      <c r="UAX13" s="57"/>
      <c r="UAY13" s="57"/>
      <c r="UAZ13" s="57"/>
      <c r="UBA13" s="57"/>
      <c r="UBB13" s="57"/>
      <c r="UBC13" s="57"/>
      <c r="UBD13" s="57"/>
      <c r="UBE13" s="57"/>
      <c r="UBF13" s="57"/>
      <c r="UBG13" s="57"/>
      <c r="UBH13" s="57"/>
      <c r="UBI13" s="57"/>
      <c r="UBJ13" s="57"/>
      <c r="UBK13" s="57"/>
      <c r="UBL13" s="57"/>
      <c r="UBM13" s="57"/>
      <c r="UBN13" s="57"/>
      <c r="UBO13" s="57"/>
      <c r="UBP13" s="57"/>
      <c r="UBQ13" s="57"/>
      <c r="UBR13" s="57"/>
      <c r="UBS13" s="57"/>
      <c r="UBT13" s="57"/>
      <c r="UBU13" s="57"/>
      <c r="UBV13" s="57"/>
      <c r="UBW13" s="57"/>
      <c r="UBX13" s="57"/>
      <c r="UBY13" s="57"/>
      <c r="UBZ13" s="57"/>
      <c r="UCA13" s="57"/>
      <c r="UCB13" s="57"/>
      <c r="UCC13" s="57"/>
      <c r="UCD13" s="57"/>
      <c r="UCE13" s="57"/>
      <c r="UCF13" s="57"/>
      <c r="UCG13" s="57"/>
      <c r="UCH13" s="57"/>
      <c r="UCI13" s="57"/>
      <c r="UCJ13" s="57"/>
      <c r="UCK13" s="57"/>
      <c r="UCL13" s="57"/>
      <c r="UCM13" s="57"/>
      <c r="UCN13" s="57"/>
      <c r="UCO13" s="57"/>
      <c r="UCP13" s="57"/>
      <c r="UCQ13" s="57"/>
      <c r="UCR13" s="57"/>
      <c r="UCS13" s="57"/>
      <c r="UCT13" s="57"/>
      <c r="UCU13" s="57"/>
      <c r="UCV13" s="57"/>
      <c r="UCW13" s="57"/>
      <c r="UCX13" s="57"/>
      <c r="UCY13" s="57"/>
      <c r="UCZ13" s="57"/>
      <c r="UDA13" s="57"/>
      <c r="UDB13" s="57"/>
      <c r="UDC13" s="57"/>
      <c r="UDD13" s="57"/>
      <c r="UDE13" s="57"/>
      <c r="UDF13" s="57"/>
      <c r="UDG13" s="57"/>
      <c r="UDH13" s="57"/>
      <c r="UDI13" s="57"/>
      <c r="UDJ13" s="57"/>
      <c r="UDK13" s="57"/>
      <c r="UDL13" s="57"/>
      <c r="UDM13" s="57"/>
      <c r="UDN13" s="57"/>
      <c r="UDO13" s="57"/>
      <c r="UDP13" s="57"/>
      <c r="UDQ13" s="57"/>
      <c r="UDR13" s="57"/>
      <c r="UDS13" s="57"/>
      <c r="UDT13" s="57"/>
      <c r="UDU13" s="57"/>
      <c r="UDV13" s="57"/>
      <c r="UDW13" s="57"/>
      <c r="UDX13" s="57"/>
      <c r="UDY13" s="57"/>
      <c r="UDZ13" s="57"/>
      <c r="UEA13" s="57"/>
      <c r="UEB13" s="57"/>
      <c r="UEC13" s="57"/>
      <c r="UED13" s="57"/>
      <c r="UEE13" s="57"/>
      <c r="UEF13" s="57"/>
      <c r="UEG13" s="57"/>
      <c r="UEH13" s="57"/>
      <c r="UEI13" s="57"/>
      <c r="UEJ13" s="57"/>
      <c r="UEK13" s="57"/>
      <c r="UEL13" s="57"/>
      <c r="UEM13" s="57"/>
      <c r="UEN13" s="57"/>
      <c r="UEO13" s="57"/>
      <c r="UEP13" s="57"/>
      <c r="UEQ13" s="57"/>
      <c r="UER13" s="57"/>
      <c r="UES13" s="57"/>
      <c r="UET13" s="57"/>
      <c r="UEU13" s="57"/>
      <c r="UEV13" s="57"/>
      <c r="UEW13" s="57"/>
      <c r="UEX13" s="57"/>
      <c r="UEY13" s="57"/>
      <c r="UEZ13" s="57"/>
      <c r="UFA13" s="57"/>
      <c r="UFB13" s="57"/>
      <c r="UFC13" s="57"/>
      <c r="UFD13" s="57"/>
      <c r="UFE13" s="57"/>
      <c r="UFF13" s="57"/>
      <c r="UFG13" s="57"/>
      <c r="UFH13" s="57"/>
      <c r="UFI13" s="57"/>
      <c r="UFJ13" s="57"/>
      <c r="UFK13" s="57"/>
      <c r="UFL13" s="57"/>
      <c r="UFM13" s="57"/>
      <c r="UFN13" s="57"/>
      <c r="UFO13" s="57"/>
      <c r="UFP13" s="57"/>
      <c r="UFQ13" s="57"/>
      <c r="UFR13" s="57"/>
      <c r="UFS13" s="57"/>
      <c r="UFT13" s="57"/>
      <c r="UFU13" s="57"/>
      <c r="UFV13" s="57"/>
      <c r="UFW13" s="57"/>
      <c r="UFX13" s="57"/>
      <c r="UFY13" s="57"/>
      <c r="UFZ13" s="57"/>
      <c r="UGA13" s="57"/>
      <c r="UGB13" s="57"/>
      <c r="UGC13" s="57"/>
      <c r="UGD13" s="57"/>
      <c r="UGE13" s="57"/>
      <c r="UGF13" s="57"/>
      <c r="UGG13" s="57"/>
      <c r="UGH13" s="57"/>
      <c r="UGI13" s="57"/>
      <c r="UGJ13" s="57"/>
      <c r="UGK13" s="57"/>
      <c r="UGL13" s="57"/>
      <c r="UGM13" s="57"/>
      <c r="UGN13" s="57"/>
      <c r="UGO13" s="57"/>
      <c r="UGP13" s="57"/>
      <c r="UGQ13" s="57"/>
      <c r="UGR13" s="57"/>
      <c r="UGS13" s="57"/>
      <c r="UGT13" s="57"/>
      <c r="UGU13" s="57"/>
      <c r="UGV13" s="57"/>
      <c r="UGW13" s="57"/>
      <c r="UGX13" s="57"/>
      <c r="UGY13" s="57"/>
      <c r="UGZ13" s="57"/>
      <c r="UHA13" s="57"/>
      <c r="UHB13" s="57"/>
      <c r="UHC13" s="57"/>
      <c r="UHD13" s="57"/>
      <c r="UHE13" s="57"/>
      <c r="UHF13" s="57"/>
      <c r="UHG13" s="57"/>
      <c r="UHH13" s="57"/>
      <c r="UHI13" s="57"/>
      <c r="UHJ13" s="57"/>
      <c r="UHK13" s="57"/>
      <c r="UHL13" s="57"/>
      <c r="UHM13" s="57"/>
      <c r="UHN13" s="57"/>
      <c r="UHO13" s="57"/>
      <c r="UHP13" s="57"/>
      <c r="UHQ13" s="57"/>
      <c r="UHR13" s="57"/>
      <c r="UHS13" s="57"/>
      <c r="UHT13" s="57"/>
      <c r="UHU13" s="57"/>
      <c r="UHV13" s="57"/>
      <c r="UHW13" s="57"/>
      <c r="UHX13" s="57"/>
      <c r="UHY13" s="57"/>
      <c r="UHZ13" s="57"/>
      <c r="UIA13" s="57"/>
      <c r="UIB13" s="57"/>
      <c r="UIC13" s="57"/>
      <c r="UID13" s="57"/>
      <c r="UIE13" s="57"/>
      <c r="UIF13" s="57"/>
      <c r="UIG13" s="57"/>
      <c r="UIH13" s="57"/>
      <c r="UII13" s="57"/>
      <c r="UIJ13" s="57"/>
      <c r="UIK13" s="57"/>
      <c r="UIL13" s="57"/>
      <c r="UIM13" s="57"/>
      <c r="UIN13" s="57"/>
      <c r="UIO13" s="57"/>
      <c r="UIP13" s="57"/>
      <c r="UIQ13" s="57"/>
      <c r="UIR13" s="57"/>
      <c r="UIS13" s="57"/>
      <c r="UIT13" s="57"/>
      <c r="UIU13" s="57"/>
      <c r="UIV13" s="57"/>
      <c r="UIW13" s="57"/>
      <c r="UIX13" s="57"/>
      <c r="UIY13" s="57"/>
      <c r="UIZ13" s="57"/>
      <c r="UJA13" s="57"/>
      <c r="UJB13" s="57"/>
      <c r="UJC13" s="57"/>
      <c r="UJD13" s="57"/>
      <c r="UJE13" s="57"/>
      <c r="UJF13" s="57"/>
      <c r="UJG13" s="57"/>
      <c r="UJH13" s="57"/>
      <c r="UJI13" s="57"/>
      <c r="UJJ13" s="57"/>
      <c r="UJK13" s="57"/>
      <c r="UJL13" s="57"/>
      <c r="UJM13" s="57"/>
      <c r="UJN13" s="57"/>
      <c r="UJO13" s="57"/>
      <c r="UJP13" s="57"/>
      <c r="UJQ13" s="57"/>
      <c r="UJR13" s="57"/>
      <c r="UJS13" s="57"/>
      <c r="UJT13" s="57"/>
      <c r="UJU13" s="57"/>
      <c r="UJV13" s="57"/>
      <c r="UJW13" s="57"/>
      <c r="UJX13" s="57"/>
      <c r="UJY13" s="57"/>
      <c r="UJZ13" s="57"/>
      <c r="UKA13" s="57"/>
      <c r="UKB13" s="57"/>
      <c r="UKC13" s="57"/>
      <c r="UKD13" s="57"/>
      <c r="UKE13" s="57"/>
      <c r="UKF13" s="57"/>
      <c r="UKG13" s="57"/>
      <c r="UKH13" s="57"/>
      <c r="UKI13" s="57"/>
      <c r="UKJ13" s="57"/>
      <c r="UKK13" s="57"/>
      <c r="UKL13" s="57"/>
      <c r="UKM13" s="57"/>
      <c r="UKN13" s="57"/>
      <c r="UKO13" s="57"/>
      <c r="UKP13" s="57"/>
      <c r="UKQ13" s="57"/>
      <c r="UKR13" s="57"/>
      <c r="UKS13" s="57"/>
      <c r="UKT13" s="57"/>
      <c r="UKU13" s="57"/>
      <c r="UKV13" s="57"/>
      <c r="UKW13" s="57"/>
      <c r="UKX13" s="57"/>
      <c r="UKY13" s="57"/>
      <c r="UKZ13" s="57"/>
      <c r="ULA13" s="57"/>
      <c r="ULB13" s="57"/>
      <c r="ULC13" s="57"/>
      <c r="ULD13" s="57"/>
      <c r="ULE13" s="57"/>
      <c r="ULF13" s="57"/>
      <c r="ULG13" s="57"/>
      <c r="ULH13" s="57"/>
      <c r="ULI13" s="57"/>
      <c r="ULJ13" s="57"/>
      <c r="ULK13" s="57"/>
      <c r="ULL13" s="57"/>
      <c r="ULM13" s="57"/>
      <c r="ULN13" s="57"/>
      <c r="ULO13" s="57"/>
      <c r="ULP13" s="57"/>
      <c r="ULQ13" s="57"/>
      <c r="ULR13" s="57"/>
      <c r="ULS13" s="57"/>
      <c r="ULT13" s="57"/>
      <c r="ULU13" s="57"/>
      <c r="ULV13" s="57"/>
      <c r="ULW13" s="57"/>
      <c r="ULX13" s="57"/>
      <c r="ULY13" s="57"/>
      <c r="ULZ13" s="57"/>
      <c r="UMA13" s="57"/>
      <c r="UMB13" s="57"/>
      <c r="UMC13" s="57"/>
      <c r="UMD13" s="57"/>
      <c r="UME13" s="57"/>
      <c r="UMF13" s="57"/>
      <c r="UMG13" s="57"/>
      <c r="UMH13" s="57"/>
      <c r="UMI13" s="57"/>
      <c r="UMJ13" s="57"/>
      <c r="UMK13" s="57"/>
      <c r="UML13" s="57"/>
      <c r="UMM13" s="57"/>
      <c r="UMN13" s="57"/>
      <c r="UMO13" s="57"/>
      <c r="UMP13" s="57"/>
      <c r="UMQ13" s="57"/>
      <c r="UMR13" s="57"/>
      <c r="UMS13" s="57"/>
      <c r="UMT13" s="57"/>
      <c r="UMU13" s="57"/>
      <c r="UMV13" s="57"/>
      <c r="UMW13" s="57"/>
      <c r="UMX13" s="57"/>
      <c r="UMY13" s="57"/>
      <c r="UMZ13" s="57"/>
      <c r="UNA13" s="57"/>
      <c r="UNB13" s="57"/>
      <c r="UNC13" s="57"/>
      <c r="UND13" s="57"/>
      <c r="UNE13" s="57"/>
      <c r="UNF13" s="57"/>
      <c r="UNG13" s="57"/>
      <c r="UNH13" s="57"/>
      <c r="UNI13" s="57"/>
      <c r="UNJ13" s="57"/>
      <c r="UNK13" s="57"/>
      <c r="UNL13" s="57"/>
      <c r="UNM13" s="57"/>
      <c r="UNN13" s="57"/>
      <c r="UNO13" s="57"/>
      <c r="UNP13" s="57"/>
      <c r="UNQ13" s="57"/>
      <c r="UNR13" s="57"/>
      <c r="UNS13" s="57"/>
      <c r="UNT13" s="57"/>
      <c r="UNU13" s="57"/>
      <c r="UNV13" s="57"/>
      <c r="UNW13" s="57"/>
      <c r="UNX13" s="57"/>
      <c r="UNY13" s="57"/>
      <c r="UNZ13" s="57"/>
      <c r="UOA13" s="57"/>
      <c r="UOB13" s="57"/>
      <c r="UOC13" s="57"/>
      <c r="UOD13" s="57"/>
      <c r="UOE13" s="57"/>
      <c r="UOF13" s="57"/>
      <c r="UOG13" s="57"/>
      <c r="UOH13" s="57"/>
      <c r="UOI13" s="57"/>
      <c r="UOJ13" s="57"/>
      <c r="UOK13" s="57"/>
      <c r="UOL13" s="57"/>
      <c r="UOM13" s="57"/>
      <c r="UON13" s="57"/>
      <c r="UOO13" s="57"/>
      <c r="UOP13" s="57"/>
      <c r="UOQ13" s="57"/>
      <c r="UOR13" s="57"/>
      <c r="UOS13" s="57"/>
      <c r="UOT13" s="57"/>
      <c r="UOU13" s="57"/>
      <c r="UOV13" s="57"/>
      <c r="UOW13" s="57"/>
      <c r="UOX13" s="57"/>
      <c r="UOY13" s="57"/>
      <c r="UOZ13" s="57"/>
      <c r="UPA13" s="57"/>
      <c r="UPB13" s="57"/>
      <c r="UPC13" s="57"/>
      <c r="UPD13" s="57"/>
      <c r="UPE13" s="57"/>
      <c r="UPF13" s="57"/>
      <c r="UPG13" s="57"/>
      <c r="UPH13" s="57"/>
      <c r="UPI13" s="57"/>
      <c r="UPJ13" s="57"/>
      <c r="UPK13" s="57"/>
      <c r="UPL13" s="57"/>
      <c r="UPM13" s="57"/>
      <c r="UPN13" s="57"/>
      <c r="UPO13" s="57"/>
      <c r="UPP13" s="57"/>
      <c r="UPQ13" s="57"/>
      <c r="UPR13" s="57"/>
      <c r="UPS13" s="57"/>
      <c r="UPT13" s="57"/>
      <c r="UPU13" s="57"/>
      <c r="UPV13" s="57"/>
      <c r="UPW13" s="57"/>
      <c r="UPX13" s="57"/>
      <c r="UPY13" s="57"/>
      <c r="UPZ13" s="57"/>
      <c r="UQA13" s="57"/>
      <c r="UQB13" s="57"/>
      <c r="UQC13" s="57"/>
      <c r="UQD13" s="57"/>
      <c r="UQE13" s="57"/>
      <c r="UQF13" s="57"/>
      <c r="UQG13" s="57"/>
      <c r="UQH13" s="57"/>
      <c r="UQI13" s="57"/>
      <c r="UQJ13" s="57"/>
      <c r="UQK13" s="57"/>
      <c r="UQL13" s="57"/>
      <c r="UQM13" s="57"/>
      <c r="UQN13" s="57"/>
      <c r="UQO13" s="57"/>
      <c r="UQP13" s="57"/>
      <c r="UQQ13" s="57"/>
      <c r="UQR13" s="57"/>
      <c r="UQS13" s="57"/>
      <c r="UQT13" s="57"/>
      <c r="UQU13" s="57"/>
      <c r="UQV13" s="57"/>
      <c r="UQW13" s="57"/>
      <c r="UQX13" s="57"/>
      <c r="UQY13" s="57"/>
      <c r="UQZ13" s="57"/>
      <c r="URA13" s="57"/>
      <c r="URB13" s="57"/>
      <c r="URC13" s="57"/>
      <c r="URD13" s="57"/>
      <c r="URE13" s="57"/>
      <c r="URF13" s="57"/>
      <c r="URG13" s="57"/>
      <c r="URH13" s="57"/>
      <c r="URI13" s="57"/>
      <c r="URJ13" s="57"/>
      <c r="URK13" s="57"/>
      <c r="URL13" s="57"/>
      <c r="URM13" s="57"/>
      <c r="URN13" s="57"/>
      <c r="URO13" s="57"/>
      <c r="URP13" s="57"/>
      <c r="URQ13" s="57"/>
      <c r="URR13" s="57"/>
      <c r="URS13" s="57"/>
      <c r="URT13" s="57"/>
      <c r="URU13" s="57"/>
      <c r="URV13" s="57"/>
      <c r="URW13" s="57"/>
      <c r="URX13" s="57"/>
      <c r="URY13" s="57"/>
      <c r="URZ13" s="57"/>
      <c r="USA13" s="57"/>
      <c r="USB13" s="57"/>
      <c r="USC13" s="57"/>
      <c r="USD13" s="57"/>
      <c r="USE13" s="57"/>
      <c r="USF13" s="57"/>
      <c r="USG13" s="57"/>
      <c r="USH13" s="57"/>
      <c r="USI13" s="57"/>
      <c r="USJ13" s="57"/>
      <c r="USK13" s="57"/>
      <c r="USL13" s="57"/>
      <c r="USM13" s="57"/>
      <c r="USN13" s="57"/>
      <c r="USO13" s="57"/>
      <c r="USP13" s="57"/>
      <c r="USQ13" s="57"/>
      <c r="USR13" s="57"/>
      <c r="USS13" s="57"/>
      <c r="UST13" s="57"/>
      <c r="USU13" s="57"/>
      <c r="USV13" s="57"/>
      <c r="USW13" s="57"/>
      <c r="USX13" s="57"/>
      <c r="USY13" s="57"/>
      <c r="USZ13" s="57"/>
      <c r="UTA13" s="57"/>
      <c r="UTB13" s="57"/>
      <c r="UTC13" s="57"/>
      <c r="UTD13" s="57"/>
      <c r="UTE13" s="57"/>
      <c r="UTF13" s="57"/>
      <c r="UTG13" s="57"/>
      <c r="UTH13" s="57"/>
      <c r="UTI13" s="57"/>
      <c r="UTJ13" s="57"/>
      <c r="UTK13" s="57"/>
      <c r="UTL13" s="57"/>
      <c r="UTM13" s="57"/>
      <c r="UTN13" s="57"/>
      <c r="UTO13" s="57"/>
      <c r="UTP13" s="57"/>
      <c r="UTQ13" s="57"/>
      <c r="UTR13" s="57"/>
      <c r="UTS13" s="57"/>
      <c r="UTT13" s="57"/>
      <c r="UTU13" s="57"/>
      <c r="UTV13" s="57"/>
      <c r="UTW13" s="57"/>
      <c r="UTX13" s="57"/>
      <c r="UTY13" s="57"/>
      <c r="UTZ13" s="57"/>
      <c r="UUA13" s="57"/>
      <c r="UUB13" s="57"/>
      <c r="UUC13" s="57"/>
      <c r="UUD13" s="57"/>
      <c r="UUE13" s="57"/>
      <c r="UUF13" s="57"/>
      <c r="UUG13" s="57"/>
      <c r="UUH13" s="57"/>
      <c r="UUI13" s="57"/>
      <c r="UUJ13" s="57"/>
      <c r="UUK13" s="57"/>
      <c r="UUL13" s="57"/>
      <c r="UUM13" s="57"/>
      <c r="UUN13" s="57"/>
      <c r="UUO13" s="57"/>
      <c r="UUP13" s="57"/>
      <c r="UUQ13" s="57"/>
      <c r="UUR13" s="57"/>
      <c r="UUS13" s="57"/>
      <c r="UUT13" s="57"/>
      <c r="UUU13" s="57"/>
      <c r="UUV13" s="57"/>
      <c r="UUW13" s="57"/>
      <c r="UUX13" s="57"/>
      <c r="UUY13" s="57"/>
      <c r="UUZ13" s="57"/>
      <c r="UVA13" s="57"/>
      <c r="UVB13" s="57"/>
      <c r="UVC13" s="57"/>
      <c r="UVD13" s="57"/>
      <c r="UVE13" s="57"/>
      <c r="UVF13" s="57"/>
      <c r="UVG13" s="57"/>
      <c r="UVH13" s="57"/>
      <c r="UVI13" s="57"/>
      <c r="UVJ13" s="57"/>
      <c r="UVK13" s="57"/>
      <c r="UVL13" s="57"/>
      <c r="UVM13" s="57"/>
      <c r="UVN13" s="57"/>
      <c r="UVO13" s="57"/>
      <c r="UVP13" s="57"/>
      <c r="UVQ13" s="57"/>
      <c r="UVR13" s="57"/>
      <c r="UVS13" s="57"/>
      <c r="UVT13" s="57"/>
      <c r="UVU13" s="57"/>
      <c r="UVV13" s="57"/>
      <c r="UVW13" s="57"/>
      <c r="UVX13" s="57"/>
      <c r="UVY13" s="57"/>
      <c r="UVZ13" s="57"/>
      <c r="UWA13" s="57"/>
      <c r="UWB13" s="57"/>
      <c r="UWC13" s="57"/>
      <c r="UWD13" s="57"/>
      <c r="UWE13" s="57"/>
      <c r="UWF13" s="57"/>
      <c r="UWG13" s="57"/>
      <c r="UWH13" s="57"/>
      <c r="UWI13" s="57"/>
      <c r="UWJ13" s="57"/>
      <c r="UWK13" s="57"/>
      <c r="UWL13" s="57"/>
      <c r="UWM13" s="57"/>
      <c r="UWN13" s="57"/>
      <c r="UWO13" s="57"/>
      <c r="UWP13" s="57"/>
      <c r="UWQ13" s="57"/>
      <c r="UWR13" s="57"/>
      <c r="UWS13" s="57"/>
      <c r="UWT13" s="57"/>
      <c r="UWU13" s="57"/>
      <c r="UWV13" s="57"/>
      <c r="UWW13" s="57"/>
      <c r="UWX13" s="57"/>
      <c r="UWY13" s="57"/>
      <c r="UWZ13" s="57"/>
      <c r="UXA13" s="57"/>
      <c r="UXB13" s="57"/>
      <c r="UXC13" s="57"/>
      <c r="UXD13" s="57"/>
      <c r="UXE13" s="57"/>
      <c r="UXF13" s="57"/>
      <c r="UXG13" s="57"/>
      <c r="UXH13" s="57"/>
      <c r="UXI13" s="57"/>
      <c r="UXJ13" s="57"/>
      <c r="UXK13" s="57"/>
      <c r="UXL13" s="57"/>
      <c r="UXM13" s="57"/>
      <c r="UXN13" s="57"/>
      <c r="UXO13" s="57"/>
      <c r="UXP13" s="57"/>
      <c r="UXQ13" s="57"/>
      <c r="UXR13" s="57"/>
      <c r="UXS13" s="57"/>
      <c r="UXT13" s="57"/>
      <c r="UXU13" s="57"/>
      <c r="UXV13" s="57"/>
      <c r="UXW13" s="57"/>
      <c r="UXX13" s="57"/>
      <c r="UXY13" s="57"/>
      <c r="UXZ13" s="57"/>
      <c r="UYA13" s="57"/>
      <c r="UYB13" s="57"/>
      <c r="UYC13" s="57"/>
      <c r="UYD13" s="57"/>
      <c r="UYE13" s="57"/>
      <c r="UYF13" s="57"/>
      <c r="UYG13" s="57"/>
      <c r="UYH13" s="57"/>
      <c r="UYI13" s="57"/>
      <c r="UYJ13" s="57"/>
      <c r="UYK13" s="57"/>
      <c r="UYL13" s="57"/>
      <c r="UYM13" s="57"/>
      <c r="UYN13" s="57"/>
      <c r="UYO13" s="57"/>
      <c r="UYP13" s="57"/>
      <c r="UYQ13" s="57"/>
      <c r="UYR13" s="57"/>
      <c r="UYS13" s="57"/>
      <c r="UYT13" s="57"/>
      <c r="UYU13" s="57"/>
      <c r="UYV13" s="57"/>
      <c r="UYW13" s="57"/>
      <c r="UYX13" s="57"/>
      <c r="UYY13" s="57"/>
      <c r="UYZ13" s="57"/>
      <c r="UZA13" s="57"/>
      <c r="UZB13" s="57"/>
      <c r="UZC13" s="57"/>
      <c r="UZD13" s="57"/>
      <c r="UZE13" s="57"/>
      <c r="UZF13" s="57"/>
      <c r="UZG13" s="57"/>
      <c r="UZH13" s="57"/>
      <c r="UZI13" s="57"/>
      <c r="UZJ13" s="57"/>
      <c r="UZK13" s="57"/>
      <c r="UZL13" s="57"/>
      <c r="UZM13" s="57"/>
      <c r="UZN13" s="57"/>
      <c r="UZO13" s="57"/>
      <c r="UZP13" s="57"/>
      <c r="UZQ13" s="57"/>
      <c r="UZR13" s="57"/>
      <c r="UZS13" s="57"/>
      <c r="UZT13" s="57"/>
      <c r="UZU13" s="57"/>
      <c r="UZV13" s="57"/>
      <c r="UZW13" s="57"/>
      <c r="UZX13" s="57"/>
      <c r="UZY13" s="57"/>
      <c r="UZZ13" s="57"/>
      <c r="VAA13" s="57"/>
      <c r="VAB13" s="57"/>
      <c r="VAC13" s="57"/>
      <c r="VAD13" s="57"/>
      <c r="VAE13" s="57"/>
      <c r="VAF13" s="57"/>
      <c r="VAG13" s="57"/>
      <c r="VAH13" s="57"/>
      <c r="VAI13" s="57"/>
      <c r="VAJ13" s="57"/>
      <c r="VAK13" s="57"/>
      <c r="VAL13" s="57"/>
      <c r="VAM13" s="57"/>
      <c r="VAN13" s="57"/>
      <c r="VAO13" s="57"/>
      <c r="VAP13" s="57"/>
      <c r="VAQ13" s="57"/>
      <c r="VAR13" s="57"/>
      <c r="VAS13" s="57"/>
      <c r="VAT13" s="57"/>
      <c r="VAU13" s="57"/>
      <c r="VAV13" s="57"/>
      <c r="VAW13" s="57"/>
      <c r="VAX13" s="57"/>
      <c r="VAY13" s="57"/>
      <c r="VAZ13" s="57"/>
      <c r="VBA13" s="57"/>
      <c r="VBB13" s="57"/>
      <c r="VBC13" s="57"/>
      <c r="VBD13" s="57"/>
      <c r="VBE13" s="57"/>
      <c r="VBF13" s="57"/>
      <c r="VBG13" s="57"/>
      <c r="VBH13" s="57"/>
      <c r="VBI13" s="57"/>
      <c r="VBJ13" s="57"/>
      <c r="VBK13" s="57"/>
      <c r="VBL13" s="57"/>
      <c r="VBM13" s="57"/>
      <c r="VBN13" s="57"/>
      <c r="VBO13" s="57"/>
      <c r="VBP13" s="57"/>
      <c r="VBQ13" s="57"/>
      <c r="VBR13" s="57"/>
      <c r="VBS13" s="57"/>
      <c r="VBT13" s="57"/>
      <c r="VBU13" s="57"/>
      <c r="VBV13" s="57"/>
      <c r="VBW13" s="57"/>
      <c r="VBX13" s="57"/>
      <c r="VBY13" s="57"/>
      <c r="VBZ13" s="57"/>
      <c r="VCA13" s="57"/>
      <c r="VCB13" s="57"/>
      <c r="VCC13" s="57"/>
      <c r="VCD13" s="57"/>
      <c r="VCE13" s="57"/>
      <c r="VCF13" s="57"/>
      <c r="VCG13" s="57"/>
      <c r="VCH13" s="57"/>
      <c r="VCI13" s="57"/>
      <c r="VCJ13" s="57"/>
      <c r="VCK13" s="57"/>
      <c r="VCL13" s="57"/>
      <c r="VCM13" s="57"/>
      <c r="VCN13" s="57"/>
      <c r="VCO13" s="57"/>
      <c r="VCP13" s="57"/>
      <c r="VCQ13" s="57"/>
      <c r="VCR13" s="57"/>
      <c r="VCS13" s="57"/>
      <c r="VCT13" s="57"/>
      <c r="VCU13" s="57"/>
      <c r="VCV13" s="57"/>
      <c r="VCW13" s="57"/>
      <c r="VCX13" s="57"/>
      <c r="VCY13" s="57"/>
      <c r="VCZ13" s="57"/>
      <c r="VDA13" s="57"/>
      <c r="VDB13" s="57"/>
      <c r="VDC13" s="57"/>
      <c r="VDD13" s="57"/>
      <c r="VDE13" s="57"/>
      <c r="VDF13" s="57"/>
      <c r="VDG13" s="57"/>
      <c r="VDH13" s="57"/>
      <c r="VDI13" s="57"/>
      <c r="VDJ13" s="57"/>
      <c r="VDK13" s="57"/>
      <c r="VDL13" s="57"/>
      <c r="VDM13" s="57"/>
      <c r="VDN13" s="57"/>
      <c r="VDO13" s="57"/>
      <c r="VDP13" s="57"/>
      <c r="VDQ13" s="57"/>
      <c r="VDR13" s="57"/>
      <c r="VDS13" s="57"/>
      <c r="VDT13" s="57"/>
      <c r="VDU13" s="57"/>
      <c r="VDV13" s="57"/>
      <c r="VDW13" s="57"/>
      <c r="VDX13" s="57"/>
      <c r="VDY13" s="57"/>
      <c r="VDZ13" s="57"/>
      <c r="VEA13" s="57"/>
      <c r="VEB13" s="57"/>
      <c r="VEC13" s="57"/>
      <c r="VED13" s="57"/>
      <c r="VEE13" s="57"/>
      <c r="VEF13" s="57"/>
      <c r="VEG13" s="57"/>
      <c r="VEH13" s="57"/>
      <c r="VEI13" s="57"/>
      <c r="VEJ13" s="57"/>
      <c r="VEK13" s="57"/>
      <c r="VEL13" s="57"/>
      <c r="VEM13" s="57"/>
      <c r="VEN13" s="57"/>
      <c r="VEO13" s="57"/>
      <c r="VEP13" s="57"/>
      <c r="VEQ13" s="57"/>
      <c r="VER13" s="57"/>
      <c r="VES13" s="57"/>
      <c r="VET13" s="57"/>
      <c r="VEU13" s="57"/>
      <c r="VEV13" s="57"/>
      <c r="VEW13" s="57"/>
      <c r="VEX13" s="57"/>
      <c r="VEY13" s="57"/>
      <c r="VEZ13" s="57"/>
      <c r="VFA13" s="57"/>
      <c r="VFB13" s="57"/>
      <c r="VFC13" s="57"/>
      <c r="VFD13" s="57"/>
      <c r="VFE13" s="57"/>
      <c r="VFF13" s="57"/>
      <c r="VFG13" s="57"/>
      <c r="VFH13" s="57"/>
      <c r="VFI13" s="57"/>
      <c r="VFJ13" s="57"/>
      <c r="VFK13" s="57"/>
      <c r="VFL13" s="57"/>
      <c r="VFM13" s="57"/>
      <c r="VFN13" s="57"/>
      <c r="VFO13" s="57"/>
      <c r="VFP13" s="57"/>
      <c r="VFQ13" s="57"/>
      <c r="VFR13" s="57"/>
      <c r="VFS13" s="57"/>
      <c r="VFT13" s="57"/>
      <c r="VFU13" s="57"/>
      <c r="VFV13" s="57"/>
      <c r="VFW13" s="57"/>
      <c r="VFX13" s="57"/>
      <c r="VFY13" s="57"/>
      <c r="VFZ13" s="57"/>
      <c r="VGA13" s="57"/>
      <c r="VGB13" s="57"/>
      <c r="VGC13" s="57"/>
      <c r="VGD13" s="57"/>
      <c r="VGE13" s="57"/>
      <c r="VGF13" s="57"/>
      <c r="VGG13" s="57"/>
      <c r="VGH13" s="57"/>
      <c r="VGI13" s="57"/>
      <c r="VGJ13" s="57"/>
      <c r="VGK13" s="57"/>
      <c r="VGL13" s="57"/>
      <c r="VGM13" s="57"/>
      <c r="VGN13" s="57"/>
      <c r="VGO13" s="57"/>
      <c r="VGP13" s="57"/>
      <c r="VGQ13" s="57"/>
      <c r="VGR13" s="57"/>
      <c r="VGS13" s="57"/>
      <c r="VGT13" s="57"/>
      <c r="VGU13" s="57"/>
      <c r="VGV13" s="57"/>
      <c r="VGW13" s="57"/>
      <c r="VGX13" s="57"/>
      <c r="VGY13" s="57"/>
      <c r="VGZ13" s="57"/>
      <c r="VHA13" s="57"/>
      <c r="VHB13" s="57"/>
      <c r="VHC13" s="57"/>
      <c r="VHD13" s="57"/>
      <c r="VHE13" s="57"/>
      <c r="VHF13" s="57"/>
      <c r="VHG13" s="57"/>
      <c r="VHH13" s="57"/>
      <c r="VHI13" s="57"/>
      <c r="VHJ13" s="57"/>
      <c r="VHK13" s="57"/>
      <c r="VHL13" s="57"/>
      <c r="VHM13" s="57"/>
      <c r="VHN13" s="57"/>
      <c r="VHO13" s="57"/>
      <c r="VHP13" s="57"/>
      <c r="VHQ13" s="57"/>
      <c r="VHR13" s="57"/>
      <c r="VHS13" s="57"/>
      <c r="VHT13" s="57"/>
      <c r="VHU13" s="57"/>
      <c r="VHV13" s="57"/>
      <c r="VHW13" s="57"/>
      <c r="VHX13" s="57"/>
      <c r="VHY13" s="57"/>
      <c r="VHZ13" s="57"/>
      <c r="VIA13" s="57"/>
      <c r="VIB13" s="57"/>
      <c r="VIC13" s="57"/>
      <c r="VID13" s="57"/>
      <c r="VIE13" s="57"/>
      <c r="VIF13" s="57"/>
      <c r="VIG13" s="57"/>
      <c r="VIH13" s="57"/>
      <c r="VII13" s="57"/>
      <c r="VIJ13" s="57"/>
      <c r="VIK13" s="57"/>
      <c r="VIL13" s="57"/>
      <c r="VIM13" s="57"/>
      <c r="VIN13" s="57"/>
      <c r="VIO13" s="57"/>
      <c r="VIP13" s="57"/>
      <c r="VIQ13" s="57"/>
      <c r="VIR13" s="57"/>
      <c r="VIS13" s="57"/>
      <c r="VIT13" s="57"/>
      <c r="VIU13" s="57"/>
      <c r="VIV13" s="57"/>
      <c r="VIW13" s="57"/>
      <c r="VIX13" s="57"/>
      <c r="VIY13" s="57"/>
      <c r="VIZ13" s="57"/>
      <c r="VJA13" s="57"/>
      <c r="VJB13" s="57"/>
      <c r="VJC13" s="57"/>
      <c r="VJD13" s="57"/>
      <c r="VJE13" s="57"/>
      <c r="VJF13" s="57"/>
      <c r="VJG13" s="57"/>
      <c r="VJH13" s="57"/>
      <c r="VJI13" s="57"/>
      <c r="VJJ13" s="57"/>
      <c r="VJK13" s="57"/>
      <c r="VJL13" s="57"/>
      <c r="VJM13" s="57"/>
      <c r="VJN13" s="57"/>
      <c r="VJO13" s="57"/>
      <c r="VJP13" s="57"/>
      <c r="VJQ13" s="57"/>
      <c r="VJR13" s="57"/>
      <c r="VJS13" s="57"/>
      <c r="VJT13" s="57"/>
      <c r="VJU13" s="57"/>
      <c r="VJV13" s="57"/>
      <c r="VJW13" s="57"/>
      <c r="VJX13" s="57"/>
      <c r="VJY13" s="57"/>
      <c r="VJZ13" s="57"/>
      <c r="VKA13" s="57"/>
      <c r="VKB13" s="57"/>
      <c r="VKC13" s="57"/>
      <c r="VKD13" s="57"/>
      <c r="VKE13" s="57"/>
      <c r="VKF13" s="57"/>
      <c r="VKG13" s="57"/>
      <c r="VKH13" s="57"/>
      <c r="VKI13" s="57"/>
      <c r="VKJ13" s="57"/>
      <c r="VKK13" s="57"/>
      <c r="VKL13" s="57"/>
      <c r="VKM13" s="57"/>
      <c r="VKN13" s="57"/>
      <c r="VKO13" s="57"/>
      <c r="VKP13" s="57"/>
      <c r="VKQ13" s="57"/>
      <c r="VKR13" s="57"/>
      <c r="VKS13" s="57"/>
      <c r="VKT13" s="57"/>
      <c r="VKU13" s="57"/>
      <c r="VKV13" s="57"/>
      <c r="VKW13" s="57"/>
      <c r="VKX13" s="57"/>
      <c r="VKY13" s="57"/>
      <c r="VKZ13" s="57"/>
      <c r="VLA13" s="57"/>
      <c r="VLB13" s="57"/>
      <c r="VLC13" s="57"/>
      <c r="VLD13" s="57"/>
      <c r="VLE13" s="57"/>
      <c r="VLF13" s="57"/>
      <c r="VLG13" s="57"/>
      <c r="VLH13" s="57"/>
      <c r="VLI13" s="57"/>
      <c r="VLJ13" s="57"/>
      <c r="VLK13" s="57"/>
      <c r="VLL13" s="57"/>
      <c r="VLM13" s="57"/>
      <c r="VLN13" s="57"/>
      <c r="VLO13" s="57"/>
      <c r="VLP13" s="57"/>
      <c r="VLQ13" s="57"/>
      <c r="VLR13" s="57"/>
      <c r="VLS13" s="57"/>
      <c r="VLT13" s="57"/>
      <c r="VLU13" s="57"/>
      <c r="VLV13" s="57"/>
      <c r="VLW13" s="57"/>
      <c r="VLX13" s="57"/>
      <c r="VLY13" s="57"/>
      <c r="VLZ13" s="57"/>
      <c r="VMA13" s="57"/>
      <c r="VMB13" s="57"/>
      <c r="VMC13" s="57"/>
      <c r="VMD13" s="57"/>
      <c r="VME13" s="57"/>
      <c r="VMF13" s="57"/>
      <c r="VMG13" s="57"/>
      <c r="VMH13" s="57"/>
      <c r="VMI13" s="57"/>
      <c r="VMJ13" s="57"/>
      <c r="VMK13" s="57"/>
      <c r="VML13" s="57"/>
      <c r="VMM13" s="57"/>
      <c r="VMN13" s="57"/>
      <c r="VMO13" s="57"/>
      <c r="VMP13" s="57"/>
      <c r="VMQ13" s="57"/>
      <c r="VMR13" s="57"/>
      <c r="VMS13" s="57"/>
      <c r="VMT13" s="57"/>
      <c r="VMU13" s="57"/>
      <c r="VMV13" s="57"/>
      <c r="VMW13" s="57"/>
      <c r="VMX13" s="57"/>
      <c r="VMY13" s="57"/>
      <c r="VMZ13" s="57"/>
      <c r="VNA13" s="57"/>
      <c r="VNB13" s="57"/>
      <c r="VNC13" s="57"/>
      <c r="VND13" s="57"/>
      <c r="VNE13" s="57"/>
      <c r="VNF13" s="57"/>
      <c r="VNG13" s="57"/>
      <c r="VNH13" s="57"/>
      <c r="VNI13" s="57"/>
      <c r="VNJ13" s="57"/>
      <c r="VNK13" s="57"/>
      <c r="VNL13" s="57"/>
      <c r="VNM13" s="57"/>
      <c r="VNN13" s="57"/>
      <c r="VNO13" s="57"/>
      <c r="VNP13" s="57"/>
      <c r="VNQ13" s="57"/>
      <c r="VNR13" s="57"/>
      <c r="VNS13" s="57"/>
      <c r="VNT13" s="57"/>
      <c r="VNU13" s="57"/>
      <c r="VNV13" s="57"/>
      <c r="VNW13" s="57"/>
      <c r="VNX13" s="57"/>
      <c r="VNY13" s="57"/>
      <c r="VNZ13" s="57"/>
      <c r="VOA13" s="57"/>
      <c r="VOB13" s="57"/>
      <c r="VOC13" s="57"/>
      <c r="VOD13" s="57"/>
      <c r="VOE13" s="57"/>
      <c r="VOF13" s="57"/>
      <c r="VOG13" s="57"/>
      <c r="VOH13" s="57"/>
      <c r="VOI13" s="57"/>
      <c r="VOJ13" s="57"/>
      <c r="VOK13" s="57"/>
      <c r="VOL13" s="57"/>
      <c r="VOM13" s="57"/>
      <c r="VON13" s="57"/>
      <c r="VOO13" s="57"/>
      <c r="VOP13" s="57"/>
      <c r="VOQ13" s="57"/>
      <c r="VOR13" s="57"/>
      <c r="VOS13" s="57"/>
      <c r="VOT13" s="57"/>
      <c r="VOU13" s="57"/>
      <c r="VOV13" s="57"/>
      <c r="VOW13" s="57"/>
      <c r="VOX13" s="57"/>
      <c r="VOY13" s="57"/>
      <c r="VOZ13" s="57"/>
      <c r="VPA13" s="57"/>
      <c r="VPB13" s="57"/>
      <c r="VPC13" s="57"/>
      <c r="VPD13" s="57"/>
      <c r="VPE13" s="57"/>
      <c r="VPF13" s="57"/>
      <c r="VPG13" s="57"/>
      <c r="VPH13" s="57"/>
      <c r="VPI13" s="57"/>
      <c r="VPJ13" s="57"/>
      <c r="VPK13" s="57"/>
      <c r="VPL13" s="57"/>
      <c r="VPM13" s="57"/>
      <c r="VPN13" s="57"/>
      <c r="VPO13" s="57"/>
      <c r="VPP13" s="57"/>
      <c r="VPQ13" s="57"/>
      <c r="VPR13" s="57"/>
      <c r="VPS13" s="57"/>
      <c r="VPT13" s="57"/>
      <c r="VPU13" s="57"/>
      <c r="VPV13" s="57"/>
      <c r="VPW13" s="57"/>
      <c r="VPX13" s="57"/>
      <c r="VPY13" s="57"/>
      <c r="VPZ13" s="57"/>
      <c r="VQA13" s="57"/>
      <c r="VQB13" s="57"/>
      <c r="VQC13" s="57"/>
      <c r="VQD13" s="57"/>
      <c r="VQE13" s="57"/>
      <c r="VQF13" s="57"/>
      <c r="VQG13" s="57"/>
      <c r="VQH13" s="57"/>
      <c r="VQI13" s="57"/>
      <c r="VQJ13" s="57"/>
      <c r="VQK13" s="57"/>
      <c r="VQL13" s="57"/>
      <c r="VQM13" s="57"/>
      <c r="VQN13" s="57"/>
      <c r="VQO13" s="57"/>
      <c r="VQP13" s="57"/>
      <c r="VQQ13" s="57"/>
      <c r="VQR13" s="57"/>
      <c r="VQS13" s="57"/>
      <c r="VQT13" s="57"/>
      <c r="VQU13" s="57"/>
      <c r="VQV13" s="57"/>
      <c r="VQW13" s="57"/>
      <c r="VQX13" s="57"/>
      <c r="VQY13" s="57"/>
      <c r="VQZ13" s="57"/>
      <c r="VRA13" s="57"/>
      <c r="VRB13" s="57"/>
      <c r="VRC13" s="57"/>
      <c r="VRD13" s="57"/>
      <c r="VRE13" s="57"/>
      <c r="VRF13" s="57"/>
      <c r="VRG13" s="57"/>
      <c r="VRH13" s="57"/>
      <c r="VRI13" s="57"/>
      <c r="VRJ13" s="57"/>
      <c r="VRK13" s="57"/>
      <c r="VRL13" s="57"/>
      <c r="VRM13" s="57"/>
      <c r="VRN13" s="57"/>
      <c r="VRO13" s="57"/>
      <c r="VRP13" s="57"/>
      <c r="VRQ13" s="57"/>
      <c r="VRR13" s="57"/>
      <c r="VRS13" s="57"/>
      <c r="VRT13" s="57"/>
      <c r="VRU13" s="57"/>
      <c r="VRV13" s="57"/>
      <c r="VRW13" s="57"/>
      <c r="VRX13" s="57"/>
      <c r="VRY13" s="57"/>
      <c r="VRZ13" s="57"/>
      <c r="VSA13" s="57"/>
      <c r="VSB13" s="57"/>
      <c r="VSC13" s="57"/>
      <c r="VSD13" s="57"/>
      <c r="VSE13" s="57"/>
      <c r="VSF13" s="57"/>
      <c r="VSG13" s="57"/>
      <c r="VSH13" s="57"/>
      <c r="VSI13" s="57"/>
      <c r="VSJ13" s="57"/>
      <c r="VSK13" s="57"/>
      <c r="VSL13" s="57"/>
      <c r="VSM13" s="57"/>
      <c r="VSN13" s="57"/>
      <c r="VSO13" s="57"/>
      <c r="VSP13" s="57"/>
      <c r="VSQ13" s="57"/>
      <c r="VSR13" s="57"/>
      <c r="VSS13" s="57"/>
      <c r="VST13" s="57"/>
      <c r="VSU13" s="57"/>
      <c r="VSV13" s="57"/>
      <c r="VSW13" s="57"/>
      <c r="VSX13" s="57"/>
      <c r="VSY13" s="57"/>
      <c r="VSZ13" s="57"/>
      <c r="VTA13" s="57"/>
      <c r="VTB13" s="57"/>
      <c r="VTC13" s="57"/>
      <c r="VTD13" s="57"/>
      <c r="VTE13" s="57"/>
      <c r="VTF13" s="57"/>
      <c r="VTG13" s="57"/>
      <c r="VTH13" s="57"/>
      <c r="VTI13" s="57"/>
      <c r="VTJ13" s="57"/>
      <c r="VTK13" s="57"/>
      <c r="VTL13" s="57"/>
      <c r="VTM13" s="57"/>
      <c r="VTN13" s="57"/>
      <c r="VTO13" s="57"/>
      <c r="VTP13" s="57"/>
      <c r="VTQ13" s="57"/>
      <c r="VTR13" s="57"/>
      <c r="VTS13" s="57"/>
      <c r="VTT13" s="57"/>
      <c r="VTU13" s="57"/>
      <c r="VTV13" s="57"/>
      <c r="VTW13" s="57"/>
      <c r="VTX13" s="57"/>
      <c r="VTY13" s="57"/>
      <c r="VTZ13" s="57"/>
      <c r="VUA13" s="57"/>
      <c r="VUB13" s="57"/>
      <c r="VUC13" s="57"/>
      <c r="VUD13" s="57"/>
      <c r="VUE13" s="57"/>
      <c r="VUF13" s="57"/>
      <c r="VUG13" s="57"/>
      <c r="VUH13" s="57"/>
      <c r="VUI13" s="57"/>
      <c r="VUJ13" s="57"/>
      <c r="VUK13" s="57"/>
      <c r="VUL13" s="57"/>
      <c r="VUM13" s="57"/>
      <c r="VUN13" s="57"/>
      <c r="VUO13" s="57"/>
      <c r="VUP13" s="57"/>
      <c r="VUQ13" s="57"/>
      <c r="VUR13" s="57"/>
      <c r="VUS13" s="57"/>
      <c r="VUT13" s="57"/>
      <c r="VUU13" s="57"/>
      <c r="VUV13" s="57"/>
      <c r="VUW13" s="57"/>
      <c r="VUX13" s="57"/>
      <c r="VUY13" s="57"/>
      <c r="VUZ13" s="57"/>
      <c r="VVA13" s="57"/>
      <c r="VVB13" s="57"/>
      <c r="VVC13" s="57"/>
      <c r="VVD13" s="57"/>
      <c r="VVE13" s="57"/>
      <c r="VVF13" s="57"/>
      <c r="VVG13" s="57"/>
      <c r="VVH13" s="57"/>
      <c r="VVI13" s="57"/>
      <c r="VVJ13" s="57"/>
      <c r="VVK13" s="57"/>
      <c r="VVL13" s="57"/>
      <c r="VVM13" s="57"/>
      <c r="VVN13" s="57"/>
      <c r="VVO13" s="57"/>
      <c r="VVP13" s="57"/>
      <c r="VVQ13" s="57"/>
      <c r="VVR13" s="57"/>
      <c r="VVS13" s="57"/>
      <c r="VVT13" s="57"/>
      <c r="VVU13" s="57"/>
      <c r="VVV13" s="57"/>
      <c r="VVW13" s="57"/>
      <c r="VVX13" s="57"/>
      <c r="VVY13" s="57"/>
      <c r="VVZ13" s="57"/>
      <c r="VWA13" s="57"/>
      <c r="VWB13" s="57"/>
      <c r="VWC13" s="57"/>
      <c r="VWD13" s="57"/>
      <c r="VWE13" s="57"/>
      <c r="VWF13" s="57"/>
      <c r="VWG13" s="57"/>
      <c r="VWH13" s="57"/>
      <c r="VWI13" s="57"/>
      <c r="VWJ13" s="57"/>
      <c r="VWK13" s="57"/>
      <c r="VWL13" s="57"/>
      <c r="VWM13" s="57"/>
      <c r="VWN13" s="57"/>
      <c r="VWO13" s="57"/>
      <c r="VWP13" s="57"/>
      <c r="VWQ13" s="57"/>
      <c r="VWR13" s="57"/>
      <c r="VWS13" s="57"/>
      <c r="VWT13" s="57"/>
      <c r="VWU13" s="57"/>
      <c r="VWV13" s="57"/>
      <c r="VWW13" s="57"/>
      <c r="VWX13" s="57"/>
      <c r="VWY13" s="57"/>
      <c r="VWZ13" s="57"/>
      <c r="VXA13" s="57"/>
      <c r="VXB13" s="57"/>
      <c r="VXC13" s="57"/>
      <c r="VXD13" s="57"/>
      <c r="VXE13" s="57"/>
      <c r="VXF13" s="57"/>
      <c r="VXG13" s="57"/>
      <c r="VXH13" s="57"/>
      <c r="VXI13" s="57"/>
      <c r="VXJ13" s="57"/>
      <c r="VXK13" s="57"/>
      <c r="VXL13" s="57"/>
      <c r="VXM13" s="57"/>
      <c r="VXN13" s="57"/>
      <c r="VXO13" s="57"/>
      <c r="VXP13" s="57"/>
      <c r="VXQ13" s="57"/>
      <c r="VXR13" s="57"/>
      <c r="VXS13" s="57"/>
      <c r="VXT13" s="57"/>
      <c r="VXU13" s="57"/>
      <c r="VXV13" s="57"/>
      <c r="VXW13" s="57"/>
      <c r="VXX13" s="57"/>
      <c r="VXY13" s="57"/>
      <c r="VXZ13" s="57"/>
      <c r="VYA13" s="57"/>
      <c r="VYB13" s="57"/>
      <c r="VYC13" s="57"/>
      <c r="VYD13" s="57"/>
      <c r="VYE13" s="57"/>
      <c r="VYF13" s="57"/>
      <c r="VYG13" s="57"/>
      <c r="VYH13" s="57"/>
      <c r="VYI13" s="57"/>
      <c r="VYJ13" s="57"/>
      <c r="VYK13" s="57"/>
      <c r="VYL13" s="57"/>
      <c r="VYM13" s="57"/>
      <c r="VYN13" s="57"/>
      <c r="VYO13" s="57"/>
      <c r="VYP13" s="57"/>
      <c r="VYQ13" s="57"/>
      <c r="VYR13" s="57"/>
      <c r="VYS13" s="57"/>
      <c r="VYT13" s="57"/>
      <c r="VYU13" s="57"/>
      <c r="VYV13" s="57"/>
      <c r="VYW13" s="57"/>
      <c r="VYX13" s="57"/>
      <c r="VYY13" s="57"/>
      <c r="VYZ13" s="57"/>
      <c r="VZA13" s="57"/>
      <c r="VZB13" s="57"/>
      <c r="VZC13" s="57"/>
      <c r="VZD13" s="57"/>
      <c r="VZE13" s="57"/>
      <c r="VZF13" s="57"/>
      <c r="VZG13" s="57"/>
      <c r="VZH13" s="57"/>
      <c r="VZI13" s="57"/>
      <c r="VZJ13" s="57"/>
      <c r="VZK13" s="57"/>
      <c r="VZL13" s="57"/>
      <c r="VZM13" s="57"/>
      <c r="VZN13" s="57"/>
      <c r="VZO13" s="57"/>
      <c r="VZP13" s="57"/>
      <c r="VZQ13" s="57"/>
      <c r="VZR13" s="57"/>
      <c r="VZS13" s="57"/>
      <c r="VZT13" s="57"/>
      <c r="VZU13" s="57"/>
      <c r="VZV13" s="57"/>
      <c r="VZW13" s="57"/>
      <c r="VZX13" s="57"/>
      <c r="VZY13" s="57"/>
      <c r="VZZ13" s="57"/>
      <c r="WAA13" s="57"/>
      <c r="WAB13" s="57"/>
      <c r="WAC13" s="57"/>
      <c r="WAD13" s="57"/>
      <c r="WAE13" s="57"/>
      <c r="WAF13" s="57"/>
      <c r="WAG13" s="57"/>
      <c r="WAH13" s="57"/>
      <c r="WAI13" s="57"/>
      <c r="WAJ13" s="57"/>
      <c r="WAK13" s="57"/>
      <c r="WAL13" s="57"/>
      <c r="WAM13" s="57"/>
      <c r="WAN13" s="57"/>
      <c r="WAO13" s="57"/>
      <c r="WAP13" s="57"/>
      <c r="WAQ13" s="57"/>
      <c r="WAR13" s="57"/>
      <c r="WAS13" s="57"/>
      <c r="WAT13" s="57"/>
      <c r="WAU13" s="57"/>
      <c r="WAV13" s="57"/>
      <c r="WAW13" s="57"/>
      <c r="WAX13" s="57"/>
      <c r="WAY13" s="57"/>
      <c r="WAZ13" s="57"/>
      <c r="WBA13" s="57"/>
      <c r="WBB13" s="57"/>
      <c r="WBC13" s="57"/>
      <c r="WBD13" s="57"/>
      <c r="WBE13" s="57"/>
      <c r="WBF13" s="57"/>
      <c r="WBG13" s="57"/>
      <c r="WBH13" s="57"/>
      <c r="WBI13" s="57"/>
      <c r="WBJ13" s="57"/>
      <c r="WBK13" s="57"/>
      <c r="WBL13" s="57"/>
      <c r="WBM13" s="57"/>
      <c r="WBN13" s="57"/>
      <c r="WBO13" s="57"/>
      <c r="WBP13" s="57"/>
      <c r="WBQ13" s="57"/>
      <c r="WBR13" s="57"/>
      <c r="WBS13" s="57"/>
      <c r="WBT13" s="57"/>
      <c r="WBU13" s="57"/>
      <c r="WBV13" s="57"/>
      <c r="WBW13" s="57"/>
      <c r="WBX13" s="57"/>
      <c r="WBY13" s="57"/>
      <c r="WBZ13" s="57"/>
      <c r="WCA13" s="57"/>
      <c r="WCB13" s="57"/>
      <c r="WCC13" s="57"/>
      <c r="WCD13" s="57"/>
      <c r="WCE13" s="57"/>
      <c r="WCF13" s="57"/>
      <c r="WCG13" s="57"/>
      <c r="WCH13" s="57"/>
      <c r="WCI13" s="57"/>
      <c r="WCJ13" s="57"/>
      <c r="WCK13" s="57"/>
      <c r="WCL13" s="57"/>
      <c r="WCM13" s="57"/>
      <c r="WCN13" s="57"/>
      <c r="WCO13" s="57"/>
      <c r="WCP13" s="57"/>
      <c r="WCQ13" s="57"/>
      <c r="WCR13" s="57"/>
      <c r="WCS13" s="57"/>
      <c r="WCT13" s="57"/>
      <c r="WCU13" s="57"/>
      <c r="WCV13" s="57"/>
      <c r="WCW13" s="57"/>
      <c r="WCX13" s="57"/>
      <c r="WCY13" s="57"/>
      <c r="WCZ13" s="57"/>
      <c r="WDA13" s="57"/>
      <c r="WDB13" s="57"/>
      <c r="WDC13" s="57"/>
      <c r="WDD13" s="57"/>
      <c r="WDE13" s="57"/>
      <c r="WDF13" s="57"/>
      <c r="WDG13" s="57"/>
      <c r="WDH13" s="57"/>
      <c r="WDI13" s="57"/>
      <c r="WDJ13" s="57"/>
      <c r="WDK13" s="57"/>
      <c r="WDL13" s="57"/>
      <c r="WDM13" s="57"/>
      <c r="WDN13" s="57"/>
      <c r="WDO13" s="57"/>
      <c r="WDP13" s="57"/>
      <c r="WDQ13" s="57"/>
      <c r="WDR13" s="57"/>
      <c r="WDS13" s="57"/>
      <c r="WDT13" s="57"/>
      <c r="WDU13" s="57"/>
      <c r="WDV13" s="57"/>
      <c r="WDW13" s="57"/>
      <c r="WDX13" s="57"/>
      <c r="WDY13" s="57"/>
      <c r="WDZ13" s="57"/>
      <c r="WEA13" s="57"/>
      <c r="WEB13" s="57"/>
      <c r="WEC13" s="57"/>
      <c r="WED13" s="57"/>
      <c r="WEE13" s="57"/>
      <c r="WEF13" s="57"/>
      <c r="WEG13" s="57"/>
      <c r="WEH13" s="57"/>
      <c r="WEI13" s="57"/>
      <c r="WEJ13" s="57"/>
      <c r="WEK13" s="57"/>
      <c r="WEL13" s="57"/>
      <c r="WEM13" s="57"/>
      <c r="WEN13" s="57"/>
      <c r="WEO13" s="57"/>
      <c r="WEP13" s="57"/>
      <c r="WEQ13" s="57"/>
      <c r="WER13" s="57"/>
      <c r="WES13" s="57"/>
      <c r="WET13" s="57"/>
      <c r="WEU13" s="57"/>
      <c r="WEV13" s="57"/>
      <c r="WEW13" s="57"/>
      <c r="WEX13" s="57"/>
      <c r="WEY13" s="57"/>
      <c r="WEZ13" s="57"/>
      <c r="WFA13" s="57"/>
      <c r="WFB13" s="57"/>
      <c r="WFC13" s="57"/>
      <c r="WFD13" s="57"/>
      <c r="WFE13" s="57"/>
      <c r="WFF13" s="57"/>
      <c r="WFG13" s="57"/>
      <c r="WFH13" s="57"/>
      <c r="WFI13" s="57"/>
      <c r="WFJ13" s="57"/>
      <c r="WFK13" s="57"/>
      <c r="WFL13" s="57"/>
      <c r="WFM13" s="57"/>
      <c r="WFN13" s="57"/>
      <c r="WFO13" s="57"/>
      <c r="WFP13" s="57"/>
      <c r="WFQ13" s="57"/>
      <c r="WFR13" s="57"/>
      <c r="WFS13" s="57"/>
      <c r="WFT13" s="57"/>
      <c r="WFU13" s="57"/>
      <c r="WFV13" s="57"/>
      <c r="WFW13" s="57"/>
      <c r="WFX13" s="57"/>
      <c r="WFY13" s="57"/>
      <c r="WFZ13" s="57"/>
      <c r="WGA13" s="57"/>
      <c r="WGB13" s="57"/>
      <c r="WGC13" s="57"/>
      <c r="WGD13" s="57"/>
      <c r="WGE13" s="57"/>
      <c r="WGF13" s="57"/>
      <c r="WGG13" s="57"/>
      <c r="WGH13" s="57"/>
      <c r="WGI13" s="57"/>
      <c r="WGJ13" s="57"/>
      <c r="WGK13" s="57"/>
      <c r="WGL13" s="57"/>
      <c r="WGM13" s="57"/>
      <c r="WGN13" s="57"/>
      <c r="WGO13" s="57"/>
      <c r="WGP13" s="57"/>
      <c r="WGQ13" s="57"/>
      <c r="WGR13" s="57"/>
      <c r="WGS13" s="57"/>
      <c r="WGT13" s="57"/>
      <c r="WGU13" s="57"/>
      <c r="WGV13" s="57"/>
      <c r="WGW13" s="57"/>
      <c r="WGX13" s="57"/>
      <c r="WGY13" s="57"/>
      <c r="WGZ13" s="57"/>
      <c r="WHA13" s="57"/>
      <c r="WHB13" s="57"/>
      <c r="WHC13" s="57"/>
      <c r="WHD13" s="57"/>
      <c r="WHE13" s="57"/>
      <c r="WHF13" s="57"/>
      <c r="WHG13" s="57"/>
      <c r="WHH13" s="57"/>
      <c r="WHI13" s="57"/>
      <c r="WHJ13" s="57"/>
      <c r="WHK13" s="57"/>
      <c r="WHL13" s="57"/>
      <c r="WHM13" s="57"/>
      <c r="WHN13" s="57"/>
      <c r="WHO13" s="57"/>
      <c r="WHP13" s="57"/>
      <c r="WHQ13" s="57"/>
      <c r="WHR13" s="57"/>
      <c r="WHS13" s="57"/>
      <c r="WHT13" s="57"/>
      <c r="WHU13" s="57"/>
      <c r="WHV13" s="57"/>
      <c r="WHW13" s="57"/>
      <c r="WHX13" s="57"/>
      <c r="WHY13" s="57"/>
      <c r="WHZ13" s="57"/>
      <c r="WIA13" s="57"/>
      <c r="WIB13" s="57"/>
      <c r="WIC13" s="57"/>
      <c r="WID13" s="57"/>
      <c r="WIE13" s="57"/>
      <c r="WIF13" s="57"/>
      <c r="WIG13" s="57"/>
      <c r="WIH13" s="57"/>
      <c r="WII13" s="57"/>
      <c r="WIJ13" s="57"/>
      <c r="WIK13" s="57"/>
      <c r="WIL13" s="57"/>
      <c r="WIM13" s="57"/>
      <c r="WIN13" s="57"/>
      <c r="WIO13" s="57"/>
      <c r="WIP13" s="57"/>
      <c r="WIQ13" s="57"/>
      <c r="WIR13" s="57"/>
      <c r="WIS13" s="57"/>
      <c r="WIT13" s="57"/>
      <c r="WIU13" s="57"/>
      <c r="WIV13" s="57"/>
      <c r="WIW13" s="57"/>
      <c r="WIX13" s="57"/>
      <c r="WIY13" s="57"/>
      <c r="WIZ13" s="57"/>
      <c r="WJA13" s="57"/>
      <c r="WJB13" s="57"/>
      <c r="WJC13" s="57"/>
      <c r="WJD13" s="57"/>
      <c r="WJE13" s="57"/>
      <c r="WJF13" s="57"/>
      <c r="WJG13" s="57"/>
      <c r="WJH13" s="57"/>
      <c r="WJI13" s="57"/>
      <c r="WJJ13" s="57"/>
      <c r="WJK13" s="57"/>
      <c r="WJL13" s="57"/>
      <c r="WJM13" s="57"/>
      <c r="WJN13" s="57"/>
      <c r="WJO13" s="57"/>
      <c r="WJP13" s="57"/>
      <c r="WJQ13" s="57"/>
      <c r="WJR13" s="57"/>
      <c r="WJS13" s="57"/>
      <c r="WJT13" s="57"/>
      <c r="WJU13" s="57"/>
      <c r="WJV13" s="57"/>
      <c r="WJW13" s="57"/>
      <c r="WJX13" s="57"/>
      <c r="WJY13" s="57"/>
      <c r="WJZ13" s="57"/>
      <c r="WKA13" s="57"/>
      <c r="WKB13" s="57"/>
      <c r="WKC13" s="57"/>
      <c r="WKD13" s="57"/>
      <c r="WKE13" s="57"/>
      <c r="WKF13" s="57"/>
      <c r="WKG13" s="57"/>
      <c r="WKH13" s="57"/>
      <c r="WKI13" s="57"/>
      <c r="WKJ13" s="57"/>
      <c r="WKK13" s="57"/>
      <c r="WKL13" s="57"/>
      <c r="WKM13" s="57"/>
      <c r="WKN13" s="57"/>
      <c r="WKO13" s="57"/>
      <c r="WKP13" s="57"/>
      <c r="WKQ13" s="57"/>
      <c r="WKR13" s="57"/>
      <c r="WKS13" s="57"/>
      <c r="WKT13" s="57"/>
      <c r="WKU13" s="57"/>
      <c r="WKV13" s="57"/>
      <c r="WKW13" s="57"/>
      <c r="WKX13" s="57"/>
      <c r="WKY13" s="57"/>
      <c r="WKZ13" s="57"/>
      <c r="WLA13" s="57"/>
      <c r="WLB13" s="57"/>
      <c r="WLC13" s="57"/>
      <c r="WLD13" s="57"/>
      <c r="WLE13" s="57"/>
      <c r="WLF13" s="57"/>
      <c r="WLG13" s="57"/>
      <c r="WLH13" s="57"/>
      <c r="WLI13" s="57"/>
      <c r="WLJ13" s="57"/>
      <c r="WLK13" s="57"/>
      <c r="WLL13" s="57"/>
      <c r="WLM13" s="57"/>
      <c r="WLN13" s="57"/>
      <c r="WLO13" s="57"/>
      <c r="WLP13" s="57"/>
      <c r="WLQ13" s="57"/>
      <c r="WLR13" s="57"/>
      <c r="WLS13" s="57"/>
      <c r="WLT13" s="57"/>
      <c r="WLU13" s="57"/>
      <c r="WLV13" s="57"/>
      <c r="WLW13" s="57"/>
      <c r="WLX13" s="57"/>
      <c r="WLY13" s="57"/>
      <c r="WLZ13" s="57"/>
      <c r="WMA13" s="57"/>
      <c r="WMB13" s="57"/>
      <c r="WMC13" s="57"/>
      <c r="WMD13" s="57"/>
      <c r="WME13" s="57"/>
      <c r="WMF13" s="57"/>
      <c r="WMG13" s="57"/>
      <c r="WMH13" s="57"/>
      <c r="WMI13" s="57"/>
      <c r="WMJ13" s="57"/>
      <c r="WMK13" s="57"/>
      <c r="WML13" s="57"/>
      <c r="WMM13" s="57"/>
      <c r="WMN13" s="57"/>
      <c r="WMO13" s="57"/>
      <c r="WMP13" s="57"/>
      <c r="WMQ13" s="57"/>
      <c r="WMR13" s="57"/>
      <c r="WMS13" s="57"/>
      <c r="WMT13" s="57"/>
      <c r="WMU13" s="57"/>
      <c r="WMV13" s="57"/>
      <c r="WMW13" s="57"/>
      <c r="WMX13" s="57"/>
      <c r="WMY13" s="57"/>
      <c r="WMZ13" s="57"/>
      <c r="WNA13" s="57"/>
      <c r="WNB13" s="57"/>
      <c r="WNC13" s="57"/>
      <c r="WND13" s="57"/>
      <c r="WNE13" s="57"/>
      <c r="WNF13" s="57"/>
      <c r="WNG13" s="57"/>
      <c r="WNH13" s="57"/>
      <c r="WNI13" s="57"/>
      <c r="WNJ13" s="57"/>
      <c r="WNK13" s="57"/>
      <c r="WNL13" s="57"/>
      <c r="WNM13" s="57"/>
      <c r="WNN13" s="57"/>
      <c r="WNO13" s="57"/>
      <c r="WNP13" s="57"/>
      <c r="WNQ13" s="57"/>
      <c r="WNR13" s="57"/>
      <c r="WNS13" s="57"/>
      <c r="WNT13" s="57"/>
      <c r="WNU13" s="57"/>
      <c r="WNV13" s="57"/>
      <c r="WNW13" s="57"/>
      <c r="WNX13" s="57"/>
      <c r="WNY13" s="57"/>
      <c r="WNZ13" s="57"/>
      <c r="WOA13" s="57"/>
      <c r="WOB13" s="57"/>
      <c r="WOC13" s="57"/>
      <c r="WOD13" s="57"/>
      <c r="WOE13" s="57"/>
      <c r="WOF13" s="57"/>
      <c r="WOG13" s="57"/>
      <c r="WOH13" s="57"/>
      <c r="WOI13" s="57"/>
      <c r="WOJ13" s="57"/>
      <c r="WOK13" s="57"/>
      <c r="WOL13" s="57"/>
      <c r="WOM13" s="57"/>
      <c r="WON13" s="57"/>
      <c r="WOO13" s="57"/>
      <c r="WOP13" s="57"/>
      <c r="WOQ13" s="57"/>
      <c r="WOR13" s="57"/>
      <c r="WOS13" s="57"/>
      <c r="WOT13" s="57"/>
      <c r="WOU13" s="57"/>
      <c r="WOV13" s="57"/>
      <c r="WOW13" s="57"/>
      <c r="WOX13" s="57"/>
      <c r="WOY13" s="57"/>
      <c r="WOZ13" s="57"/>
      <c r="WPA13" s="57"/>
      <c r="WPB13" s="57"/>
      <c r="WPC13" s="57"/>
      <c r="WPD13" s="57"/>
      <c r="WPE13" s="57"/>
      <c r="WPF13" s="57"/>
      <c r="WPG13" s="57"/>
      <c r="WPH13" s="57"/>
      <c r="WPI13" s="57"/>
      <c r="WPJ13" s="57"/>
      <c r="WPK13" s="57"/>
      <c r="WPL13" s="57"/>
      <c r="WPM13" s="57"/>
      <c r="WPN13" s="57"/>
      <c r="WPO13" s="57"/>
      <c r="WPP13" s="57"/>
      <c r="WPQ13" s="57"/>
      <c r="WPR13" s="57"/>
      <c r="WPS13" s="57"/>
      <c r="WPT13" s="57"/>
      <c r="WPU13" s="57"/>
      <c r="WPV13" s="57"/>
      <c r="WPW13" s="57"/>
      <c r="WPX13" s="57"/>
      <c r="WPY13" s="57"/>
      <c r="WPZ13" s="57"/>
      <c r="WQA13" s="57"/>
      <c r="WQB13" s="57"/>
      <c r="WQC13" s="57"/>
      <c r="WQD13" s="57"/>
      <c r="WQE13" s="57"/>
      <c r="WQF13" s="57"/>
      <c r="WQG13" s="57"/>
      <c r="WQH13" s="57"/>
      <c r="WQI13" s="57"/>
      <c r="WQJ13" s="57"/>
      <c r="WQK13" s="57"/>
      <c r="WQL13" s="57"/>
      <c r="WQM13" s="57"/>
      <c r="WQN13" s="57"/>
      <c r="WQO13" s="57"/>
      <c r="WQP13" s="57"/>
      <c r="WQQ13" s="57"/>
      <c r="WQR13" s="57"/>
      <c r="WQS13" s="57"/>
      <c r="WQT13" s="57"/>
      <c r="WQU13" s="57"/>
      <c r="WQV13" s="57"/>
      <c r="WQW13" s="57"/>
      <c r="WQX13" s="57"/>
      <c r="WQY13" s="57"/>
      <c r="WQZ13" s="57"/>
      <c r="WRA13" s="57"/>
      <c r="WRB13" s="57"/>
      <c r="WRC13" s="57"/>
      <c r="WRD13" s="57"/>
      <c r="WRE13" s="57"/>
      <c r="WRF13" s="57"/>
      <c r="WRG13" s="57"/>
      <c r="WRH13" s="57"/>
      <c r="WRI13" s="57"/>
      <c r="WRJ13" s="57"/>
      <c r="WRK13" s="57"/>
      <c r="WRL13" s="57"/>
      <c r="WRM13" s="57"/>
      <c r="WRN13" s="57"/>
      <c r="WRO13" s="57"/>
      <c r="WRP13" s="57"/>
      <c r="WRQ13" s="57"/>
      <c r="WRR13" s="57"/>
      <c r="WRS13" s="57"/>
      <c r="WRT13" s="57"/>
      <c r="WRU13" s="57"/>
      <c r="WRV13" s="57"/>
      <c r="WRW13" s="57"/>
      <c r="WRX13" s="57"/>
      <c r="WRY13" s="57"/>
      <c r="WRZ13" s="57"/>
      <c r="WSA13" s="57"/>
      <c r="WSB13" s="57"/>
      <c r="WSC13" s="57"/>
      <c r="WSD13" s="57"/>
      <c r="WSE13" s="57"/>
      <c r="WSF13" s="57"/>
      <c r="WSG13" s="57"/>
      <c r="WSH13" s="57"/>
      <c r="WSI13" s="57"/>
      <c r="WSJ13" s="57"/>
      <c r="WSK13" s="57"/>
      <c r="WSL13" s="57"/>
      <c r="WSM13" s="57"/>
      <c r="WSN13" s="57"/>
      <c r="WSO13" s="57"/>
      <c r="WSP13" s="57"/>
      <c r="WSQ13" s="57"/>
      <c r="WSR13" s="57"/>
      <c r="WSS13" s="57"/>
      <c r="WST13" s="57"/>
      <c r="WSU13" s="57"/>
      <c r="WSV13" s="57"/>
      <c r="WSW13" s="57"/>
      <c r="WSX13" s="57"/>
      <c r="WSY13" s="57"/>
      <c r="WSZ13" s="57"/>
      <c r="WTA13" s="57"/>
      <c r="WTB13" s="57"/>
      <c r="WTC13" s="57"/>
      <c r="WTD13" s="57"/>
      <c r="WTE13" s="57"/>
      <c r="WTF13" s="57"/>
      <c r="WTG13" s="57"/>
      <c r="WTH13" s="57"/>
      <c r="WTI13" s="57"/>
      <c r="WTJ13" s="57"/>
      <c r="WTK13" s="57"/>
      <c r="WTL13" s="57"/>
      <c r="WTM13" s="57"/>
      <c r="WTN13" s="57"/>
      <c r="WTO13" s="57"/>
      <c r="WTP13" s="57"/>
      <c r="WTQ13" s="57"/>
      <c r="WTR13" s="57"/>
      <c r="WTS13" s="57"/>
      <c r="WTT13" s="57"/>
      <c r="WTU13" s="57"/>
      <c r="WTV13" s="57"/>
      <c r="WTW13" s="57"/>
      <c r="WTX13" s="57"/>
      <c r="WTY13" s="57"/>
      <c r="WTZ13" s="57"/>
      <c r="WUA13" s="57"/>
      <c r="WUB13" s="57"/>
      <c r="WUC13" s="57"/>
      <c r="WUD13" s="57"/>
      <c r="WUE13" s="57"/>
      <c r="WUF13" s="57"/>
      <c r="WUG13" s="57"/>
      <c r="WUH13" s="57"/>
      <c r="WUI13" s="57"/>
      <c r="WUJ13" s="57"/>
      <c r="WUK13" s="57"/>
      <c r="WUL13" s="57"/>
      <c r="WUM13" s="57"/>
      <c r="WUN13" s="57"/>
      <c r="WUO13" s="57"/>
      <c r="WUP13" s="57"/>
      <c r="WUQ13" s="57"/>
      <c r="WUR13" s="57"/>
      <c r="WUS13" s="57"/>
      <c r="WUT13" s="57"/>
      <c r="WUU13" s="57"/>
      <c r="WUV13" s="57"/>
      <c r="WUW13" s="57"/>
      <c r="WUX13" s="57"/>
      <c r="WUY13" s="57"/>
      <c r="WUZ13" s="57"/>
      <c r="WVA13" s="57"/>
      <c r="WVB13" s="57"/>
      <c r="WVC13" s="57"/>
      <c r="WVD13" s="57"/>
      <c r="WVE13" s="57"/>
      <c r="WVF13" s="57"/>
      <c r="WVG13" s="57"/>
      <c r="WVH13" s="57"/>
      <c r="WVI13" s="57"/>
      <c r="WVJ13" s="57"/>
      <c r="WVK13" s="57"/>
      <c r="WVL13" s="57"/>
      <c r="WVM13" s="57"/>
    </row>
    <row r="14" spans="1:16133" s="148" customFormat="1" ht="18.75" x14ac:dyDescent="0.2">
      <c r="A14" s="147"/>
      <c r="B14" s="73" t="s">
        <v>94</v>
      </c>
      <c r="C14" s="402">
        <f>C6+C7+C8+C9+C10+C11+C12+C13</f>
        <v>337211.43999999994</v>
      </c>
      <c r="D14" s="402">
        <f>D6+D7+D8+D9+D10+D11+D12+D13</f>
        <v>334663.62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9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9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9"/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9"/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9"/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  <c r="LR14" s="149"/>
      <c r="LS14" s="149"/>
      <c r="LT14" s="149"/>
      <c r="LU14" s="149"/>
      <c r="LV14" s="149"/>
      <c r="LW14" s="149"/>
      <c r="LX14" s="149"/>
      <c r="LY14" s="149"/>
      <c r="LZ14" s="149"/>
      <c r="MA14" s="149"/>
      <c r="MB14" s="149"/>
      <c r="MC14" s="149"/>
      <c r="MD14" s="149"/>
      <c r="ME14" s="149"/>
      <c r="MF14" s="149"/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  <c r="ZL14" s="149"/>
      <c r="ZM14" s="149"/>
      <c r="ZN14" s="149"/>
      <c r="ZO14" s="149"/>
      <c r="ZP14" s="149"/>
      <c r="ZQ14" s="149"/>
      <c r="ZR14" s="149"/>
      <c r="ZS14" s="149"/>
      <c r="ZT14" s="149"/>
      <c r="ZU14" s="149"/>
      <c r="ZV14" s="149"/>
      <c r="ZW14" s="149"/>
      <c r="ZX14" s="149"/>
      <c r="ZY14" s="149"/>
      <c r="ZZ14" s="149"/>
      <c r="AAA14" s="149"/>
      <c r="AAB14" s="149"/>
      <c r="AAC14" s="149"/>
      <c r="AAD14" s="149"/>
      <c r="AAE14" s="149"/>
      <c r="AAF14" s="149"/>
      <c r="AAG14" s="149"/>
      <c r="AAH14" s="149"/>
      <c r="AAI14" s="149"/>
      <c r="AAJ14" s="149"/>
      <c r="AAK14" s="149"/>
      <c r="AAL14" s="149"/>
      <c r="AAM14" s="149"/>
      <c r="AAN14" s="149"/>
      <c r="AAO14" s="149"/>
      <c r="AAP14" s="149"/>
      <c r="AAQ14" s="149"/>
      <c r="AAR14" s="149"/>
      <c r="AAS14" s="149"/>
      <c r="AAT14" s="149"/>
      <c r="AAU14" s="149"/>
      <c r="AAV14" s="149"/>
      <c r="AAW14" s="149"/>
      <c r="AAX14" s="149"/>
      <c r="AAY14" s="149"/>
      <c r="AAZ14" s="149"/>
      <c r="ABA14" s="149"/>
      <c r="ABB14" s="149"/>
      <c r="ABC14" s="149"/>
      <c r="ABD14" s="149"/>
      <c r="ABE14" s="149"/>
      <c r="ABF14" s="149"/>
      <c r="ABG14" s="149"/>
      <c r="ABH14" s="149"/>
      <c r="ABI14" s="149"/>
      <c r="ABJ14" s="149"/>
      <c r="ABK14" s="149"/>
      <c r="ABL14" s="149"/>
      <c r="ABM14" s="149"/>
      <c r="ABN14" s="149"/>
      <c r="ABO14" s="149"/>
      <c r="ABP14" s="149"/>
      <c r="ABQ14" s="149"/>
      <c r="ABR14" s="149"/>
      <c r="ABS14" s="149"/>
      <c r="ABT14" s="149"/>
      <c r="ABU14" s="149"/>
      <c r="ABV14" s="149"/>
      <c r="ABW14" s="149"/>
      <c r="ABX14" s="149"/>
      <c r="ABY14" s="149"/>
      <c r="ABZ14" s="149"/>
      <c r="ACA14" s="149"/>
      <c r="ACB14" s="149"/>
      <c r="ACC14" s="149"/>
      <c r="ACD14" s="149"/>
      <c r="ACE14" s="149"/>
      <c r="ACF14" s="149"/>
      <c r="ACG14" s="149"/>
      <c r="ACH14" s="149"/>
      <c r="ACI14" s="149"/>
      <c r="ACJ14" s="149"/>
      <c r="ACK14" s="149"/>
      <c r="ACL14" s="149"/>
      <c r="ACM14" s="149"/>
      <c r="ACN14" s="149"/>
      <c r="ACO14" s="149"/>
      <c r="ACP14" s="149"/>
      <c r="ACQ14" s="149"/>
      <c r="ACR14" s="149"/>
      <c r="ACS14" s="149"/>
      <c r="ACT14" s="149"/>
      <c r="ACU14" s="149"/>
      <c r="ACV14" s="149"/>
      <c r="ACW14" s="149"/>
      <c r="ACX14" s="149"/>
      <c r="ACY14" s="149"/>
      <c r="ACZ14" s="149"/>
      <c r="ADA14" s="149"/>
      <c r="ADB14" s="149"/>
      <c r="ADC14" s="149"/>
      <c r="ADD14" s="149"/>
      <c r="ADE14" s="149"/>
      <c r="ADF14" s="149"/>
      <c r="ADG14" s="149"/>
      <c r="ADH14" s="149"/>
      <c r="ADI14" s="149"/>
      <c r="ADJ14" s="149"/>
      <c r="ADK14" s="149"/>
      <c r="ADL14" s="149"/>
      <c r="ADM14" s="149"/>
      <c r="ADN14" s="149"/>
      <c r="ADO14" s="149"/>
      <c r="ADP14" s="149"/>
      <c r="ADQ14" s="149"/>
      <c r="ADR14" s="149"/>
      <c r="ADS14" s="149"/>
      <c r="ADT14" s="149"/>
      <c r="ADU14" s="149"/>
      <c r="ADV14" s="149"/>
      <c r="ADW14" s="149"/>
      <c r="ADX14" s="149"/>
      <c r="ADY14" s="149"/>
      <c r="ADZ14" s="149"/>
      <c r="AEA14" s="149"/>
      <c r="AEB14" s="149"/>
      <c r="AEC14" s="149"/>
      <c r="AED14" s="149"/>
      <c r="AEE14" s="149"/>
      <c r="AEF14" s="149"/>
      <c r="AEG14" s="149"/>
      <c r="AEH14" s="149"/>
      <c r="AEI14" s="149"/>
      <c r="AEJ14" s="149"/>
      <c r="AEK14" s="149"/>
      <c r="AEL14" s="149"/>
      <c r="AEM14" s="149"/>
      <c r="AEN14" s="149"/>
      <c r="AEO14" s="149"/>
      <c r="AEP14" s="149"/>
      <c r="AEQ14" s="149"/>
      <c r="AER14" s="149"/>
      <c r="AES14" s="149"/>
      <c r="AET14" s="149"/>
      <c r="AEU14" s="149"/>
      <c r="AEV14" s="149"/>
      <c r="AEW14" s="149"/>
      <c r="AEX14" s="149"/>
      <c r="AEY14" s="149"/>
      <c r="AEZ14" s="149"/>
      <c r="AFA14" s="149"/>
      <c r="AFB14" s="149"/>
      <c r="AFC14" s="149"/>
      <c r="AFD14" s="149"/>
      <c r="AFE14" s="149"/>
      <c r="AFF14" s="149"/>
      <c r="AFG14" s="149"/>
      <c r="AFH14" s="149"/>
      <c r="AFI14" s="149"/>
      <c r="AFJ14" s="149"/>
      <c r="AFK14" s="149"/>
      <c r="AFL14" s="149"/>
      <c r="AFM14" s="149"/>
      <c r="AFN14" s="149"/>
      <c r="AFO14" s="149"/>
      <c r="AFP14" s="149"/>
      <c r="AFQ14" s="149"/>
      <c r="AFR14" s="149"/>
      <c r="AFS14" s="149"/>
      <c r="AFT14" s="149"/>
      <c r="AFU14" s="149"/>
      <c r="AFV14" s="149"/>
      <c r="AFW14" s="149"/>
      <c r="AFX14" s="149"/>
      <c r="AFY14" s="149"/>
      <c r="AFZ14" s="149"/>
      <c r="AGA14" s="149"/>
      <c r="AGB14" s="149"/>
      <c r="AGC14" s="149"/>
      <c r="AGD14" s="149"/>
      <c r="AGE14" s="149"/>
      <c r="AGF14" s="149"/>
      <c r="AGG14" s="149"/>
      <c r="AGH14" s="149"/>
      <c r="AGI14" s="149"/>
      <c r="AGJ14" s="149"/>
      <c r="AGK14" s="149"/>
      <c r="AGL14" s="149"/>
      <c r="AGM14" s="149"/>
      <c r="AGN14" s="149"/>
      <c r="AGO14" s="149"/>
      <c r="AGP14" s="149"/>
      <c r="AGQ14" s="149"/>
      <c r="AGR14" s="149"/>
      <c r="AGS14" s="149"/>
      <c r="AGT14" s="149"/>
      <c r="AGU14" s="149"/>
      <c r="AGV14" s="149"/>
      <c r="AGW14" s="149"/>
      <c r="AGX14" s="149"/>
      <c r="AGY14" s="149"/>
      <c r="AGZ14" s="149"/>
      <c r="AHA14" s="149"/>
      <c r="AHB14" s="149"/>
      <c r="AHC14" s="149"/>
      <c r="AHD14" s="149"/>
      <c r="AHE14" s="149"/>
      <c r="AHF14" s="149"/>
      <c r="AHG14" s="149"/>
      <c r="AHH14" s="149"/>
      <c r="AHI14" s="149"/>
      <c r="AHJ14" s="149"/>
      <c r="AHK14" s="149"/>
      <c r="AHL14" s="149"/>
      <c r="AHM14" s="149"/>
      <c r="AHN14" s="149"/>
      <c r="AHO14" s="149"/>
      <c r="AHP14" s="149"/>
      <c r="AHQ14" s="149"/>
      <c r="AHR14" s="149"/>
      <c r="AHS14" s="149"/>
      <c r="AHT14" s="149"/>
      <c r="AHU14" s="149"/>
      <c r="AHV14" s="149"/>
      <c r="AHW14" s="149"/>
      <c r="AHX14" s="149"/>
      <c r="AHY14" s="149"/>
      <c r="AHZ14" s="149"/>
      <c r="AIA14" s="149"/>
      <c r="AIB14" s="149"/>
      <c r="AIC14" s="149"/>
      <c r="AID14" s="149"/>
      <c r="AIE14" s="149"/>
      <c r="AIF14" s="149"/>
      <c r="AIG14" s="149"/>
      <c r="AIH14" s="149"/>
      <c r="AII14" s="149"/>
      <c r="AIJ14" s="149"/>
      <c r="AIK14" s="149"/>
      <c r="AIL14" s="149"/>
      <c r="AIM14" s="149"/>
      <c r="AIN14" s="149"/>
      <c r="AIO14" s="149"/>
      <c r="AIP14" s="149"/>
      <c r="AIQ14" s="149"/>
      <c r="AIR14" s="149"/>
      <c r="AIS14" s="149"/>
      <c r="AIT14" s="149"/>
      <c r="AIU14" s="149"/>
      <c r="AIV14" s="149"/>
      <c r="AIW14" s="149"/>
      <c r="AIX14" s="149"/>
      <c r="AIY14" s="149"/>
      <c r="AIZ14" s="149"/>
      <c r="AJA14" s="149"/>
      <c r="AJB14" s="149"/>
      <c r="AJC14" s="149"/>
      <c r="AJD14" s="149"/>
      <c r="AJE14" s="149"/>
      <c r="AJF14" s="149"/>
      <c r="AJG14" s="149"/>
      <c r="AJH14" s="149"/>
      <c r="AJI14" s="149"/>
      <c r="AJJ14" s="149"/>
      <c r="AJK14" s="149"/>
      <c r="AJL14" s="149"/>
      <c r="AJM14" s="149"/>
      <c r="AJN14" s="149"/>
      <c r="AJO14" s="149"/>
      <c r="AJP14" s="149"/>
      <c r="AJQ14" s="149"/>
      <c r="AJR14" s="149"/>
      <c r="AJS14" s="149"/>
      <c r="AJT14" s="149"/>
      <c r="AJU14" s="149"/>
      <c r="AJV14" s="149"/>
      <c r="AJW14" s="149"/>
      <c r="AJX14" s="149"/>
      <c r="AJY14" s="149"/>
      <c r="AJZ14" s="149"/>
      <c r="AKA14" s="149"/>
      <c r="AKB14" s="149"/>
      <c r="AKC14" s="149"/>
      <c r="AKD14" s="149"/>
      <c r="AKE14" s="149"/>
      <c r="AKF14" s="149"/>
      <c r="AKG14" s="149"/>
      <c r="AKH14" s="149"/>
      <c r="AKI14" s="149"/>
      <c r="AKJ14" s="149"/>
      <c r="AKK14" s="149"/>
      <c r="AKL14" s="149"/>
      <c r="AKM14" s="149"/>
      <c r="AKN14" s="149"/>
      <c r="AKO14" s="149"/>
      <c r="AKP14" s="149"/>
      <c r="AKQ14" s="149"/>
      <c r="AKR14" s="149"/>
      <c r="AKS14" s="149"/>
      <c r="AKT14" s="149"/>
      <c r="AKU14" s="149"/>
      <c r="AKV14" s="149"/>
      <c r="AKW14" s="149"/>
      <c r="AKX14" s="149"/>
      <c r="AKY14" s="149"/>
      <c r="AKZ14" s="149"/>
      <c r="ALA14" s="149"/>
      <c r="ALB14" s="149"/>
      <c r="ALC14" s="149"/>
      <c r="ALD14" s="149"/>
      <c r="ALE14" s="149"/>
      <c r="ALF14" s="149"/>
      <c r="ALG14" s="149"/>
      <c r="ALH14" s="149"/>
      <c r="ALI14" s="149"/>
      <c r="ALJ14" s="149"/>
      <c r="ALK14" s="149"/>
      <c r="ALL14" s="149"/>
      <c r="ALM14" s="149"/>
      <c r="ALN14" s="149"/>
      <c r="ALO14" s="149"/>
      <c r="ALP14" s="149"/>
      <c r="ALQ14" s="149"/>
      <c r="ALR14" s="149"/>
      <c r="ALS14" s="149"/>
      <c r="ALT14" s="149"/>
      <c r="ALU14" s="149"/>
      <c r="ALV14" s="149"/>
      <c r="ALW14" s="149"/>
      <c r="ALX14" s="149"/>
      <c r="ALY14" s="149"/>
      <c r="ALZ14" s="149"/>
      <c r="AMA14" s="149"/>
      <c r="AMB14" s="149"/>
      <c r="AMC14" s="149"/>
      <c r="AMD14" s="149"/>
      <c r="AME14" s="149"/>
      <c r="AMF14" s="149"/>
      <c r="AMG14" s="149"/>
      <c r="AMH14" s="149"/>
      <c r="AMI14" s="149"/>
      <c r="AMJ14" s="149"/>
      <c r="AMK14" s="149"/>
      <c r="AML14" s="149"/>
      <c r="AMM14" s="149"/>
      <c r="AMN14" s="149"/>
      <c r="AMO14" s="149"/>
      <c r="AMP14" s="149"/>
      <c r="AMQ14" s="149"/>
      <c r="AMR14" s="149"/>
      <c r="AMS14" s="149"/>
      <c r="AMT14" s="149"/>
      <c r="AMU14" s="149"/>
      <c r="AMV14" s="149"/>
      <c r="AMW14" s="149"/>
      <c r="AMX14" s="149"/>
      <c r="AMY14" s="149"/>
      <c r="AMZ14" s="149"/>
      <c r="ANA14" s="149"/>
      <c r="ANB14" s="149"/>
      <c r="ANC14" s="149"/>
      <c r="AND14" s="149"/>
      <c r="ANE14" s="149"/>
      <c r="ANF14" s="149"/>
      <c r="ANG14" s="149"/>
      <c r="ANH14" s="149"/>
      <c r="ANI14" s="149"/>
      <c r="ANJ14" s="149"/>
      <c r="ANK14" s="149"/>
      <c r="ANL14" s="149"/>
      <c r="ANM14" s="149"/>
      <c r="ANN14" s="149"/>
      <c r="ANO14" s="149"/>
      <c r="ANP14" s="149"/>
      <c r="ANQ14" s="149"/>
      <c r="ANR14" s="149"/>
      <c r="ANS14" s="149"/>
      <c r="ANT14" s="149"/>
      <c r="ANU14" s="149"/>
      <c r="ANV14" s="149"/>
      <c r="ANW14" s="149"/>
      <c r="ANX14" s="149"/>
      <c r="ANY14" s="149"/>
      <c r="ANZ14" s="149"/>
      <c r="AOA14" s="149"/>
      <c r="AOB14" s="149"/>
      <c r="AOC14" s="149"/>
      <c r="AOD14" s="149"/>
      <c r="AOE14" s="149"/>
      <c r="AOF14" s="149"/>
      <c r="AOG14" s="149"/>
      <c r="AOH14" s="149"/>
      <c r="AOI14" s="149"/>
      <c r="AOJ14" s="149"/>
      <c r="AOK14" s="149"/>
      <c r="AOL14" s="149"/>
      <c r="AOM14" s="149"/>
      <c r="AON14" s="149"/>
      <c r="AOO14" s="149"/>
      <c r="AOP14" s="149"/>
      <c r="AOQ14" s="149"/>
      <c r="AOR14" s="149"/>
      <c r="AOS14" s="149"/>
      <c r="AOT14" s="149"/>
      <c r="AOU14" s="149"/>
      <c r="AOV14" s="149"/>
      <c r="AOW14" s="149"/>
      <c r="AOX14" s="149"/>
      <c r="AOY14" s="149"/>
      <c r="AOZ14" s="149"/>
      <c r="APA14" s="149"/>
      <c r="APB14" s="149"/>
      <c r="APC14" s="149"/>
      <c r="APD14" s="149"/>
      <c r="APE14" s="149"/>
      <c r="APF14" s="149"/>
      <c r="APG14" s="149"/>
      <c r="APH14" s="149"/>
      <c r="API14" s="149"/>
      <c r="APJ14" s="149"/>
      <c r="APK14" s="149"/>
      <c r="APL14" s="149"/>
      <c r="APM14" s="149"/>
      <c r="APN14" s="149"/>
      <c r="APO14" s="149"/>
      <c r="APP14" s="149"/>
      <c r="APQ14" s="149"/>
      <c r="APR14" s="149"/>
      <c r="APS14" s="149"/>
      <c r="APT14" s="149"/>
      <c r="APU14" s="149"/>
      <c r="APV14" s="149"/>
      <c r="APW14" s="149"/>
      <c r="APX14" s="149"/>
      <c r="APY14" s="149"/>
      <c r="APZ14" s="149"/>
      <c r="AQA14" s="149"/>
      <c r="AQB14" s="149"/>
      <c r="AQC14" s="149"/>
      <c r="AQD14" s="149"/>
      <c r="AQE14" s="149"/>
      <c r="AQF14" s="149"/>
      <c r="AQG14" s="149"/>
      <c r="AQH14" s="149"/>
      <c r="AQI14" s="149"/>
      <c r="AQJ14" s="149"/>
      <c r="AQK14" s="149"/>
      <c r="AQL14" s="149"/>
      <c r="AQM14" s="149"/>
      <c r="AQN14" s="149"/>
      <c r="AQO14" s="149"/>
      <c r="AQP14" s="149"/>
      <c r="AQQ14" s="149"/>
      <c r="AQR14" s="149"/>
      <c r="AQS14" s="149"/>
      <c r="AQT14" s="149"/>
      <c r="AQU14" s="149"/>
      <c r="AQV14" s="149"/>
      <c r="AQW14" s="149"/>
      <c r="AQX14" s="149"/>
      <c r="AQY14" s="149"/>
      <c r="AQZ14" s="149"/>
      <c r="ARA14" s="149"/>
      <c r="ARB14" s="149"/>
      <c r="ARC14" s="149"/>
      <c r="ARD14" s="149"/>
      <c r="ARE14" s="149"/>
      <c r="ARF14" s="149"/>
      <c r="ARG14" s="149"/>
      <c r="ARH14" s="149"/>
      <c r="ARI14" s="149"/>
      <c r="ARJ14" s="149"/>
      <c r="ARK14" s="149"/>
      <c r="ARL14" s="149"/>
      <c r="ARM14" s="149"/>
      <c r="ARN14" s="149"/>
      <c r="ARO14" s="149"/>
      <c r="ARP14" s="149"/>
      <c r="ARQ14" s="149"/>
      <c r="ARR14" s="149"/>
      <c r="ARS14" s="149"/>
      <c r="ART14" s="149"/>
      <c r="ARU14" s="149"/>
      <c r="ARV14" s="149"/>
      <c r="ARW14" s="149"/>
      <c r="ARX14" s="149"/>
      <c r="ARY14" s="149"/>
      <c r="ARZ14" s="149"/>
      <c r="ASA14" s="149"/>
      <c r="ASB14" s="149"/>
      <c r="ASC14" s="149"/>
      <c r="ASD14" s="149"/>
      <c r="ASE14" s="149"/>
      <c r="ASF14" s="149"/>
      <c r="ASG14" s="149"/>
      <c r="ASH14" s="149"/>
      <c r="ASI14" s="149"/>
      <c r="ASJ14" s="149"/>
      <c r="ASK14" s="149"/>
      <c r="ASL14" s="149"/>
      <c r="ASM14" s="149"/>
      <c r="ASN14" s="149"/>
      <c r="ASO14" s="149"/>
      <c r="ASP14" s="149"/>
      <c r="ASQ14" s="149"/>
      <c r="ASR14" s="149"/>
      <c r="ASS14" s="149"/>
      <c r="AST14" s="149"/>
      <c r="ASU14" s="149"/>
      <c r="ASV14" s="149"/>
      <c r="ASW14" s="149"/>
      <c r="ASX14" s="149"/>
      <c r="ASY14" s="149"/>
      <c r="ASZ14" s="149"/>
      <c r="ATA14" s="149"/>
      <c r="ATB14" s="149"/>
      <c r="ATC14" s="149"/>
      <c r="ATD14" s="149"/>
      <c r="ATE14" s="149"/>
      <c r="ATF14" s="149"/>
      <c r="ATG14" s="149"/>
      <c r="ATH14" s="149"/>
      <c r="ATI14" s="149"/>
      <c r="ATJ14" s="149"/>
      <c r="ATK14" s="149"/>
      <c r="ATL14" s="149"/>
      <c r="ATM14" s="149"/>
      <c r="ATN14" s="149"/>
      <c r="ATO14" s="149"/>
      <c r="ATP14" s="149"/>
      <c r="ATQ14" s="149"/>
      <c r="ATR14" s="149"/>
      <c r="ATS14" s="149"/>
      <c r="ATT14" s="149"/>
      <c r="ATU14" s="149"/>
      <c r="ATV14" s="149"/>
      <c r="ATW14" s="149"/>
      <c r="ATX14" s="149"/>
      <c r="ATY14" s="149"/>
      <c r="ATZ14" s="149"/>
      <c r="AUA14" s="149"/>
      <c r="AUB14" s="149"/>
      <c r="AUC14" s="149"/>
      <c r="AUD14" s="149"/>
      <c r="AUE14" s="149"/>
      <c r="AUF14" s="149"/>
      <c r="AUG14" s="149"/>
      <c r="AUH14" s="149"/>
      <c r="AUI14" s="149"/>
      <c r="AUJ14" s="149"/>
      <c r="AUK14" s="149"/>
      <c r="AUL14" s="149"/>
      <c r="AUM14" s="149"/>
      <c r="AUN14" s="149"/>
      <c r="AUO14" s="149"/>
      <c r="AUP14" s="149"/>
      <c r="AUQ14" s="149"/>
      <c r="AUR14" s="149"/>
      <c r="AUS14" s="149"/>
      <c r="AUT14" s="149"/>
      <c r="AUU14" s="149"/>
      <c r="AUV14" s="149"/>
      <c r="AUW14" s="149"/>
      <c r="AUX14" s="149"/>
      <c r="AUY14" s="149"/>
      <c r="AUZ14" s="149"/>
      <c r="AVA14" s="149"/>
      <c r="AVB14" s="149"/>
      <c r="AVC14" s="149"/>
      <c r="AVD14" s="149"/>
      <c r="AVE14" s="149"/>
      <c r="AVF14" s="149"/>
      <c r="AVG14" s="149"/>
      <c r="AVH14" s="149"/>
      <c r="AVI14" s="149"/>
      <c r="AVJ14" s="149"/>
      <c r="AVK14" s="149"/>
      <c r="AVL14" s="149"/>
      <c r="AVM14" s="149"/>
      <c r="AVN14" s="149"/>
      <c r="AVO14" s="149"/>
      <c r="AVP14" s="149"/>
      <c r="AVQ14" s="149"/>
      <c r="AVR14" s="149"/>
      <c r="AVS14" s="149"/>
      <c r="AVT14" s="149"/>
      <c r="AVU14" s="149"/>
      <c r="AVV14" s="149"/>
      <c r="AVW14" s="149"/>
      <c r="AVX14" s="149"/>
      <c r="AVY14" s="149"/>
      <c r="AVZ14" s="149"/>
      <c r="AWA14" s="149"/>
      <c r="AWB14" s="149"/>
      <c r="AWC14" s="149"/>
      <c r="AWD14" s="149"/>
      <c r="AWE14" s="149"/>
      <c r="AWF14" s="149"/>
      <c r="AWG14" s="149"/>
      <c r="AWH14" s="149"/>
      <c r="AWI14" s="149"/>
      <c r="AWJ14" s="149"/>
      <c r="AWK14" s="149"/>
      <c r="AWL14" s="149"/>
      <c r="AWM14" s="149"/>
      <c r="AWN14" s="149"/>
      <c r="AWO14" s="149"/>
      <c r="AWP14" s="149"/>
      <c r="AWQ14" s="149"/>
      <c r="AWR14" s="149"/>
      <c r="AWS14" s="149"/>
      <c r="AWT14" s="149"/>
      <c r="AWU14" s="149"/>
      <c r="AWV14" s="149"/>
      <c r="AWW14" s="149"/>
      <c r="AWX14" s="149"/>
      <c r="AWY14" s="149"/>
      <c r="AWZ14" s="149"/>
      <c r="AXA14" s="149"/>
      <c r="AXB14" s="149"/>
      <c r="AXC14" s="149"/>
      <c r="AXD14" s="149"/>
      <c r="AXE14" s="149"/>
      <c r="AXF14" s="149"/>
      <c r="AXG14" s="149"/>
      <c r="AXH14" s="149"/>
      <c r="AXI14" s="149"/>
      <c r="AXJ14" s="149"/>
      <c r="AXK14" s="149"/>
      <c r="AXL14" s="149"/>
      <c r="AXM14" s="149"/>
      <c r="AXN14" s="149"/>
      <c r="AXO14" s="149"/>
      <c r="AXP14" s="149"/>
      <c r="AXQ14" s="149"/>
      <c r="AXR14" s="149"/>
      <c r="AXS14" s="149"/>
      <c r="AXT14" s="149"/>
      <c r="AXU14" s="149"/>
      <c r="AXV14" s="149"/>
      <c r="AXW14" s="149"/>
      <c r="AXX14" s="149"/>
      <c r="AXY14" s="149"/>
      <c r="AXZ14" s="149"/>
      <c r="AYA14" s="149"/>
      <c r="AYB14" s="149"/>
      <c r="AYC14" s="149"/>
      <c r="AYD14" s="149"/>
      <c r="AYE14" s="149"/>
      <c r="AYF14" s="149"/>
      <c r="AYG14" s="149"/>
      <c r="AYH14" s="149"/>
      <c r="AYI14" s="149"/>
      <c r="AYJ14" s="149"/>
      <c r="AYK14" s="149"/>
      <c r="AYL14" s="149"/>
      <c r="AYM14" s="149"/>
      <c r="AYN14" s="149"/>
      <c r="AYO14" s="149"/>
      <c r="AYP14" s="149"/>
      <c r="AYQ14" s="149"/>
      <c r="AYR14" s="149"/>
      <c r="AYS14" s="149"/>
      <c r="AYT14" s="149"/>
      <c r="AYU14" s="149"/>
      <c r="AYV14" s="149"/>
      <c r="AYW14" s="149"/>
      <c r="AYX14" s="149"/>
      <c r="AYY14" s="149"/>
      <c r="AYZ14" s="149"/>
      <c r="AZA14" s="149"/>
      <c r="AZB14" s="149"/>
      <c r="AZC14" s="149"/>
      <c r="AZD14" s="149"/>
      <c r="AZE14" s="149"/>
      <c r="AZF14" s="149"/>
      <c r="AZG14" s="149"/>
      <c r="AZH14" s="149"/>
      <c r="AZI14" s="149"/>
      <c r="AZJ14" s="149"/>
      <c r="AZK14" s="149"/>
      <c r="AZL14" s="149"/>
      <c r="AZM14" s="149"/>
      <c r="AZN14" s="149"/>
      <c r="AZO14" s="149"/>
      <c r="AZP14" s="149"/>
      <c r="AZQ14" s="149"/>
      <c r="AZR14" s="149"/>
      <c r="AZS14" s="149"/>
      <c r="AZT14" s="149"/>
      <c r="AZU14" s="149"/>
      <c r="AZV14" s="149"/>
      <c r="AZW14" s="149"/>
      <c r="AZX14" s="149"/>
      <c r="AZY14" s="149"/>
      <c r="AZZ14" s="149"/>
      <c r="BAA14" s="149"/>
      <c r="BAB14" s="149"/>
      <c r="BAC14" s="149"/>
      <c r="BAD14" s="149"/>
      <c r="BAE14" s="149"/>
      <c r="BAF14" s="149"/>
      <c r="BAG14" s="149"/>
      <c r="BAH14" s="149"/>
      <c r="BAI14" s="149"/>
      <c r="BAJ14" s="149"/>
      <c r="BAK14" s="149"/>
      <c r="BAL14" s="149"/>
      <c r="BAM14" s="149"/>
      <c r="BAN14" s="149"/>
      <c r="BAO14" s="149"/>
      <c r="BAP14" s="149"/>
      <c r="BAQ14" s="149"/>
      <c r="BAR14" s="149"/>
      <c r="BAS14" s="149"/>
      <c r="BAT14" s="149"/>
      <c r="BAU14" s="149"/>
      <c r="BAV14" s="149"/>
      <c r="BAW14" s="149"/>
      <c r="BAX14" s="149"/>
      <c r="BAY14" s="149"/>
      <c r="BAZ14" s="149"/>
      <c r="BBA14" s="149"/>
      <c r="BBB14" s="149"/>
      <c r="BBC14" s="149"/>
      <c r="BBD14" s="149"/>
      <c r="BBE14" s="149"/>
      <c r="BBF14" s="149"/>
      <c r="BBG14" s="149"/>
      <c r="BBH14" s="149"/>
      <c r="BBI14" s="149"/>
      <c r="BBJ14" s="149"/>
      <c r="BBK14" s="149"/>
      <c r="BBL14" s="149"/>
      <c r="BBM14" s="149"/>
      <c r="BBN14" s="149"/>
      <c r="BBO14" s="149"/>
      <c r="BBP14" s="149"/>
      <c r="BBQ14" s="149"/>
      <c r="BBR14" s="149"/>
      <c r="BBS14" s="149"/>
      <c r="BBT14" s="149"/>
      <c r="BBU14" s="149"/>
      <c r="BBV14" s="149"/>
      <c r="BBW14" s="149"/>
      <c r="BBX14" s="149"/>
      <c r="BBY14" s="149"/>
      <c r="BBZ14" s="149"/>
      <c r="BCA14" s="149"/>
      <c r="BCB14" s="149"/>
      <c r="BCC14" s="149"/>
      <c r="BCD14" s="149"/>
      <c r="BCE14" s="149"/>
      <c r="BCF14" s="149"/>
      <c r="BCG14" s="149"/>
      <c r="BCH14" s="149"/>
      <c r="BCI14" s="149"/>
      <c r="BCJ14" s="149"/>
      <c r="BCK14" s="149"/>
      <c r="BCL14" s="149"/>
      <c r="BCM14" s="149"/>
      <c r="BCN14" s="149"/>
      <c r="BCO14" s="149"/>
      <c r="BCP14" s="149"/>
      <c r="BCQ14" s="149"/>
      <c r="BCR14" s="149"/>
      <c r="BCS14" s="149"/>
      <c r="BCT14" s="149"/>
      <c r="BCU14" s="149"/>
      <c r="BCV14" s="149"/>
      <c r="BCW14" s="149"/>
      <c r="BCX14" s="149"/>
      <c r="BCY14" s="149"/>
      <c r="BCZ14" s="149"/>
      <c r="BDA14" s="149"/>
      <c r="BDB14" s="149"/>
      <c r="BDC14" s="149"/>
      <c r="BDD14" s="149"/>
      <c r="BDE14" s="149"/>
      <c r="BDF14" s="149"/>
      <c r="BDG14" s="149"/>
      <c r="BDH14" s="149"/>
      <c r="BDI14" s="149"/>
      <c r="BDJ14" s="149"/>
      <c r="BDK14" s="149"/>
      <c r="BDL14" s="149"/>
      <c r="BDM14" s="149"/>
      <c r="BDN14" s="149"/>
      <c r="BDO14" s="149"/>
      <c r="BDP14" s="149"/>
      <c r="BDQ14" s="149"/>
      <c r="BDR14" s="149"/>
      <c r="BDS14" s="149"/>
      <c r="BDT14" s="149"/>
      <c r="BDU14" s="149"/>
      <c r="BDV14" s="149"/>
      <c r="BDW14" s="149"/>
      <c r="BDX14" s="149"/>
      <c r="BDY14" s="149"/>
      <c r="BDZ14" s="149"/>
      <c r="BEA14" s="149"/>
      <c r="BEB14" s="149"/>
      <c r="BEC14" s="149"/>
      <c r="BED14" s="149"/>
      <c r="BEE14" s="149"/>
      <c r="BEF14" s="149"/>
      <c r="BEG14" s="149"/>
      <c r="BEH14" s="149"/>
      <c r="BEI14" s="149"/>
      <c r="BEJ14" s="149"/>
      <c r="BEK14" s="149"/>
      <c r="BEL14" s="149"/>
      <c r="BEM14" s="149"/>
      <c r="BEN14" s="149"/>
      <c r="BEO14" s="149"/>
      <c r="BEP14" s="149"/>
      <c r="BEQ14" s="149"/>
      <c r="BER14" s="149"/>
      <c r="BES14" s="149"/>
      <c r="BET14" s="149"/>
      <c r="BEU14" s="149"/>
      <c r="BEV14" s="149"/>
      <c r="BEW14" s="149"/>
      <c r="BEX14" s="149"/>
      <c r="BEY14" s="149"/>
      <c r="BEZ14" s="149"/>
      <c r="BFA14" s="149"/>
      <c r="BFB14" s="149"/>
      <c r="BFC14" s="149"/>
      <c r="BFD14" s="149"/>
      <c r="BFE14" s="149"/>
      <c r="BFF14" s="149"/>
      <c r="BFG14" s="149"/>
      <c r="BFH14" s="149"/>
      <c r="BFI14" s="149"/>
      <c r="BFJ14" s="149"/>
      <c r="BFK14" s="149"/>
      <c r="BFL14" s="149"/>
      <c r="BFM14" s="149"/>
      <c r="BFN14" s="149"/>
      <c r="BFO14" s="149"/>
      <c r="BFP14" s="149"/>
      <c r="BFQ14" s="149"/>
      <c r="BFR14" s="149"/>
      <c r="BFS14" s="149"/>
      <c r="BFT14" s="149"/>
      <c r="BFU14" s="149"/>
      <c r="BFV14" s="149"/>
      <c r="BFW14" s="149"/>
      <c r="BFX14" s="149"/>
      <c r="BFY14" s="149"/>
      <c r="BFZ14" s="149"/>
      <c r="BGA14" s="149"/>
      <c r="BGB14" s="149"/>
      <c r="BGC14" s="149"/>
      <c r="BGD14" s="149"/>
      <c r="BGE14" s="149"/>
      <c r="BGF14" s="149"/>
      <c r="BGG14" s="149"/>
      <c r="BGH14" s="149"/>
      <c r="BGI14" s="149"/>
      <c r="BGJ14" s="149"/>
      <c r="BGK14" s="149"/>
      <c r="BGL14" s="149"/>
      <c r="BGM14" s="149"/>
      <c r="BGN14" s="149"/>
      <c r="BGO14" s="149"/>
      <c r="BGP14" s="149"/>
      <c r="BGQ14" s="149"/>
      <c r="BGR14" s="149"/>
      <c r="BGS14" s="149"/>
      <c r="BGT14" s="149"/>
      <c r="BGU14" s="149"/>
      <c r="BGV14" s="149"/>
      <c r="BGW14" s="149"/>
      <c r="BGX14" s="149"/>
      <c r="BGY14" s="149"/>
      <c r="BGZ14" s="149"/>
      <c r="BHA14" s="149"/>
      <c r="BHB14" s="149"/>
      <c r="BHC14" s="149"/>
      <c r="BHD14" s="149"/>
      <c r="BHE14" s="149"/>
      <c r="BHF14" s="149"/>
      <c r="BHG14" s="149"/>
      <c r="BHH14" s="149"/>
      <c r="BHI14" s="149"/>
      <c r="BHJ14" s="149"/>
      <c r="BHK14" s="149"/>
      <c r="BHL14" s="149"/>
      <c r="BHM14" s="149"/>
      <c r="BHN14" s="149"/>
      <c r="BHO14" s="149"/>
      <c r="BHP14" s="149"/>
      <c r="BHQ14" s="149"/>
      <c r="BHR14" s="149"/>
      <c r="BHS14" s="149"/>
      <c r="BHT14" s="149"/>
      <c r="BHU14" s="149"/>
      <c r="BHV14" s="149"/>
      <c r="BHW14" s="149"/>
      <c r="BHX14" s="149"/>
      <c r="BHY14" s="149"/>
      <c r="BHZ14" s="149"/>
      <c r="BIA14" s="149"/>
      <c r="BIB14" s="149"/>
      <c r="BIC14" s="149"/>
      <c r="BID14" s="149"/>
      <c r="BIE14" s="149"/>
      <c r="BIF14" s="149"/>
      <c r="BIG14" s="149"/>
      <c r="BIH14" s="149"/>
      <c r="BII14" s="149"/>
      <c r="BIJ14" s="149"/>
      <c r="BIK14" s="149"/>
      <c r="BIL14" s="149"/>
      <c r="BIM14" s="149"/>
      <c r="BIN14" s="149"/>
      <c r="BIO14" s="149"/>
      <c r="BIP14" s="149"/>
      <c r="BIQ14" s="149"/>
      <c r="BIR14" s="149"/>
      <c r="BIS14" s="149"/>
      <c r="BIT14" s="149"/>
      <c r="BIU14" s="149"/>
      <c r="BIV14" s="149"/>
      <c r="BIW14" s="149"/>
      <c r="BIX14" s="149"/>
      <c r="BIY14" s="149"/>
      <c r="BIZ14" s="149"/>
      <c r="BJA14" s="149"/>
      <c r="BJB14" s="149"/>
      <c r="BJC14" s="149"/>
      <c r="BJD14" s="149"/>
      <c r="BJE14" s="149"/>
      <c r="BJF14" s="149"/>
      <c r="BJG14" s="149"/>
      <c r="BJH14" s="149"/>
      <c r="BJI14" s="149"/>
      <c r="BJJ14" s="149"/>
      <c r="BJK14" s="149"/>
      <c r="BJL14" s="149"/>
      <c r="BJM14" s="149"/>
      <c r="BJN14" s="149"/>
      <c r="BJO14" s="149"/>
      <c r="BJP14" s="149"/>
      <c r="BJQ14" s="149"/>
      <c r="BJR14" s="149"/>
      <c r="BJS14" s="149"/>
      <c r="BJT14" s="149"/>
      <c r="BJU14" s="149"/>
      <c r="BJV14" s="149"/>
      <c r="BJW14" s="149"/>
      <c r="BJX14" s="149"/>
      <c r="BJY14" s="149"/>
      <c r="BJZ14" s="149"/>
      <c r="BKA14" s="149"/>
      <c r="BKB14" s="149"/>
      <c r="BKC14" s="149"/>
      <c r="BKD14" s="149"/>
      <c r="BKE14" s="149"/>
      <c r="BKF14" s="149"/>
      <c r="BKG14" s="149"/>
      <c r="BKH14" s="149"/>
      <c r="BKI14" s="149"/>
      <c r="BKJ14" s="149"/>
      <c r="BKK14" s="149"/>
      <c r="BKL14" s="149"/>
      <c r="BKM14" s="149"/>
      <c r="BKN14" s="149"/>
      <c r="BKO14" s="149"/>
      <c r="BKP14" s="149"/>
      <c r="BKQ14" s="149"/>
      <c r="BKR14" s="149"/>
      <c r="BKS14" s="149"/>
      <c r="BKT14" s="149"/>
      <c r="BKU14" s="149"/>
      <c r="BKV14" s="149"/>
      <c r="BKW14" s="149"/>
      <c r="BKX14" s="149"/>
      <c r="BKY14" s="149"/>
      <c r="BKZ14" s="149"/>
      <c r="BLA14" s="149"/>
      <c r="BLB14" s="149"/>
      <c r="BLC14" s="149"/>
      <c r="BLD14" s="149"/>
      <c r="BLE14" s="149"/>
      <c r="BLF14" s="149"/>
      <c r="BLG14" s="149"/>
      <c r="BLH14" s="149"/>
      <c r="BLI14" s="149"/>
      <c r="BLJ14" s="149"/>
      <c r="BLK14" s="149"/>
      <c r="BLL14" s="149"/>
      <c r="BLM14" s="149"/>
      <c r="BLN14" s="149"/>
      <c r="BLO14" s="149"/>
      <c r="BLP14" s="149"/>
      <c r="BLQ14" s="149"/>
      <c r="BLR14" s="149"/>
      <c r="BLS14" s="149"/>
      <c r="BLT14" s="149"/>
      <c r="BLU14" s="149"/>
      <c r="BLV14" s="149"/>
      <c r="BLW14" s="149"/>
      <c r="BLX14" s="149"/>
      <c r="BLY14" s="149"/>
      <c r="BLZ14" s="149"/>
      <c r="BMA14" s="149"/>
      <c r="BMB14" s="149"/>
      <c r="BMC14" s="149"/>
      <c r="BMD14" s="149"/>
      <c r="BME14" s="149"/>
      <c r="BMF14" s="149"/>
      <c r="BMG14" s="149"/>
      <c r="BMH14" s="149"/>
      <c r="BMI14" s="149"/>
      <c r="BMJ14" s="149"/>
      <c r="BMK14" s="149"/>
      <c r="BML14" s="149"/>
      <c r="BMM14" s="149"/>
      <c r="BMN14" s="149"/>
      <c r="BMO14" s="149"/>
      <c r="BMP14" s="149"/>
      <c r="BMQ14" s="149"/>
      <c r="BMR14" s="149"/>
      <c r="BMS14" s="149"/>
      <c r="BMT14" s="149"/>
      <c r="BMU14" s="149"/>
      <c r="BMV14" s="149"/>
      <c r="BMW14" s="149"/>
      <c r="BMX14" s="149"/>
      <c r="BMY14" s="149"/>
      <c r="BMZ14" s="149"/>
      <c r="BNA14" s="149"/>
      <c r="BNB14" s="149"/>
      <c r="BNC14" s="149"/>
      <c r="BND14" s="149"/>
      <c r="BNE14" s="149"/>
      <c r="BNF14" s="149"/>
      <c r="BNG14" s="149"/>
      <c r="BNH14" s="149"/>
      <c r="BNI14" s="149"/>
      <c r="BNJ14" s="149"/>
      <c r="BNK14" s="149"/>
      <c r="BNL14" s="149"/>
      <c r="BNM14" s="149"/>
      <c r="BNN14" s="149"/>
      <c r="BNO14" s="149"/>
      <c r="BNP14" s="149"/>
      <c r="BNQ14" s="149"/>
      <c r="BNR14" s="149"/>
      <c r="BNS14" s="149"/>
      <c r="BNT14" s="149"/>
      <c r="BNU14" s="149"/>
      <c r="BNV14" s="149"/>
      <c r="BNW14" s="149"/>
      <c r="BNX14" s="149"/>
      <c r="BNY14" s="149"/>
      <c r="BNZ14" s="149"/>
      <c r="BOA14" s="149"/>
      <c r="BOB14" s="149"/>
      <c r="BOC14" s="149"/>
      <c r="BOD14" s="149"/>
      <c r="BOE14" s="149"/>
      <c r="BOF14" s="149"/>
      <c r="BOG14" s="149"/>
      <c r="BOH14" s="149"/>
      <c r="BOI14" s="149"/>
      <c r="BOJ14" s="149"/>
      <c r="BOK14" s="149"/>
      <c r="BOL14" s="149"/>
      <c r="BOM14" s="149"/>
      <c r="BON14" s="149"/>
      <c r="BOO14" s="149"/>
      <c r="BOP14" s="149"/>
      <c r="BOQ14" s="149"/>
      <c r="BOR14" s="149"/>
      <c r="BOS14" s="149"/>
      <c r="BOT14" s="149"/>
      <c r="BOU14" s="149"/>
      <c r="BOV14" s="149"/>
      <c r="BOW14" s="149"/>
      <c r="BOX14" s="149"/>
      <c r="BOY14" s="149"/>
      <c r="BOZ14" s="149"/>
      <c r="BPA14" s="149"/>
      <c r="BPB14" s="149"/>
      <c r="BPC14" s="149"/>
      <c r="BPD14" s="149"/>
      <c r="BPE14" s="149"/>
      <c r="BPF14" s="149"/>
      <c r="BPG14" s="149"/>
      <c r="BPH14" s="149"/>
      <c r="BPI14" s="149"/>
      <c r="BPJ14" s="149"/>
      <c r="BPK14" s="149"/>
      <c r="BPL14" s="149"/>
      <c r="BPM14" s="149"/>
      <c r="BPN14" s="149"/>
      <c r="BPO14" s="149"/>
      <c r="BPP14" s="149"/>
      <c r="BPQ14" s="149"/>
      <c r="BPR14" s="149"/>
      <c r="BPS14" s="149"/>
      <c r="BPT14" s="149"/>
      <c r="BPU14" s="149"/>
      <c r="BPV14" s="149"/>
      <c r="BPW14" s="149"/>
      <c r="BPX14" s="149"/>
      <c r="BPY14" s="149"/>
      <c r="BPZ14" s="149"/>
      <c r="BQA14" s="149"/>
      <c r="BQB14" s="149"/>
      <c r="BQC14" s="149"/>
      <c r="BQD14" s="149"/>
      <c r="BQE14" s="149"/>
      <c r="BQF14" s="149"/>
      <c r="BQG14" s="149"/>
      <c r="BQH14" s="149"/>
      <c r="BQI14" s="149"/>
      <c r="BQJ14" s="149"/>
      <c r="BQK14" s="149"/>
      <c r="BQL14" s="149"/>
      <c r="BQM14" s="149"/>
      <c r="BQN14" s="149"/>
      <c r="BQO14" s="149"/>
      <c r="BQP14" s="149"/>
      <c r="BQQ14" s="149"/>
      <c r="BQR14" s="149"/>
      <c r="BQS14" s="149"/>
      <c r="BQT14" s="149"/>
      <c r="BQU14" s="149"/>
      <c r="BQV14" s="149"/>
      <c r="BQW14" s="149"/>
      <c r="BQX14" s="149"/>
      <c r="BQY14" s="149"/>
      <c r="BQZ14" s="149"/>
      <c r="BRA14" s="149"/>
      <c r="BRB14" s="149"/>
      <c r="BRC14" s="149"/>
      <c r="BRD14" s="149"/>
      <c r="BRE14" s="149"/>
      <c r="BRF14" s="149"/>
      <c r="BRG14" s="149"/>
      <c r="BRH14" s="149"/>
      <c r="BRI14" s="149"/>
      <c r="BRJ14" s="149"/>
      <c r="BRK14" s="149"/>
      <c r="BRL14" s="149"/>
      <c r="BRM14" s="149"/>
      <c r="BRN14" s="149"/>
      <c r="BRO14" s="149"/>
      <c r="BRP14" s="149"/>
      <c r="BRQ14" s="149"/>
      <c r="BRR14" s="149"/>
      <c r="BRS14" s="149"/>
      <c r="BRT14" s="149"/>
      <c r="BRU14" s="149"/>
      <c r="BRV14" s="149"/>
      <c r="BRW14" s="149"/>
      <c r="BRX14" s="149"/>
      <c r="BRY14" s="149"/>
      <c r="BRZ14" s="149"/>
      <c r="BSA14" s="149"/>
      <c r="BSB14" s="149"/>
      <c r="BSC14" s="149"/>
      <c r="BSD14" s="149"/>
      <c r="BSE14" s="149"/>
      <c r="BSF14" s="149"/>
      <c r="BSG14" s="149"/>
      <c r="BSH14" s="149"/>
      <c r="BSI14" s="149"/>
      <c r="BSJ14" s="149"/>
      <c r="BSK14" s="149"/>
      <c r="BSL14" s="149"/>
      <c r="BSM14" s="149"/>
      <c r="BSN14" s="149"/>
      <c r="BSO14" s="149"/>
      <c r="BSP14" s="149"/>
      <c r="BSQ14" s="149"/>
      <c r="BSR14" s="149"/>
      <c r="BSS14" s="149"/>
      <c r="BST14" s="149"/>
      <c r="BSU14" s="149"/>
      <c r="BSV14" s="149"/>
      <c r="BSW14" s="149"/>
      <c r="BSX14" s="149"/>
      <c r="BSY14" s="149"/>
      <c r="BSZ14" s="149"/>
      <c r="BTA14" s="149"/>
      <c r="BTB14" s="149"/>
      <c r="BTC14" s="149"/>
      <c r="BTD14" s="149"/>
      <c r="BTE14" s="149"/>
      <c r="BTF14" s="149"/>
      <c r="BTG14" s="149"/>
      <c r="BTH14" s="149"/>
      <c r="BTI14" s="149"/>
      <c r="BTJ14" s="149"/>
      <c r="BTK14" s="149"/>
      <c r="BTL14" s="149"/>
      <c r="BTM14" s="149"/>
      <c r="BTN14" s="149"/>
      <c r="BTO14" s="149"/>
      <c r="BTP14" s="149"/>
      <c r="BTQ14" s="149"/>
      <c r="BTR14" s="149"/>
      <c r="BTS14" s="149"/>
      <c r="BTT14" s="149"/>
      <c r="BTU14" s="149"/>
      <c r="BTV14" s="149"/>
      <c r="BTW14" s="149"/>
      <c r="BTX14" s="149"/>
      <c r="BTY14" s="149"/>
      <c r="BTZ14" s="149"/>
      <c r="BUA14" s="149"/>
      <c r="BUB14" s="149"/>
      <c r="BUC14" s="149"/>
      <c r="BUD14" s="149"/>
      <c r="BUE14" s="149"/>
      <c r="BUF14" s="149"/>
      <c r="BUG14" s="149"/>
      <c r="BUH14" s="149"/>
      <c r="BUI14" s="149"/>
      <c r="BUJ14" s="149"/>
      <c r="BUK14" s="149"/>
      <c r="BUL14" s="149"/>
      <c r="BUM14" s="149"/>
      <c r="BUN14" s="149"/>
      <c r="BUO14" s="149"/>
      <c r="BUP14" s="149"/>
      <c r="BUQ14" s="149"/>
      <c r="BUR14" s="149"/>
      <c r="BUS14" s="149"/>
      <c r="BUT14" s="149"/>
      <c r="BUU14" s="149"/>
      <c r="BUV14" s="149"/>
      <c r="BUW14" s="149"/>
      <c r="BUX14" s="149"/>
      <c r="BUY14" s="149"/>
      <c r="BUZ14" s="149"/>
      <c r="BVA14" s="149"/>
      <c r="BVB14" s="149"/>
      <c r="BVC14" s="149"/>
      <c r="BVD14" s="149"/>
      <c r="BVE14" s="149"/>
      <c r="BVF14" s="149"/>
      <c r="BVG14" s="149"/>
      <c r="BVH14" s="149"/>
      <c r="BVI14" s="149"/>
      <c r="BVJ14" s="149"/>
      <c r="BVK14" s="149"/>
      <c r="BVL14" s="149"/>
      <c r="BVM14" s="149"/>
      <c r="BVN14" s="149"/>
      <c r="BVO14" s="149"/>
      <c r="BVP14" s="149"/>
      <c r="BVQ14" s="149"/>
      <c r="BVR14" s="149"/>
      <c r="BVS14" s="149"/>
      <c r="BVT14" s="149"/>
      <c r="BVU14" s="149"/>
      <c r="BVV14" s="149"/>
      <c r="BVW14" s="149"/>
      <c r="BVX14" s="149"/>
      <c r="BVY14" s="149"/>
      <c r="BVZ14" s="149"/>
      <c r="BWA14" s="149"/>
      <c r="BWB14" s="149"/>
      <c r="BWC14" s="149"/>
      <c r="BWD14" s="149"/>
      <c r="BWE14" s="149"/>
      <c r="BWF14" s="149"/>
      <c r="BWG14" s="149"/>
      <c r="BWH14" s="149"/>
      <c r="BWI14" s="149"/>
      <c r="BWJ14" s="149"/>
      <c r="BWK14" s="149"/>
      <c r="BWL14" s="149"/>
      <c r="BWM14" s="149"/>
      <c r="BWN14" s="149"/>
      <c r="BWO14" s="149"/>
      <c r="BWP14" s="149"/>
      <c r="BWQ14" s="149"/>
      <c r="BWR14" s="149"/>
      <c r="BWS14" s="149"/>
      <c r="BWT14" s="149"/>
      <c r="BWU14" s="149"/>
      <c r="BWV14" s="149"/>
      <c r="BWW14" s="149"/>
      <c r="BWX14" s="149"/>
      <c r="BWY14" s="149"/>
      <c r="BWZ14" s="149"/>
      <c r="BXA14" s="149"/>
      <c r="BXB14" s="149"/>
      <c r="BXC14" s="149"/>
      <c r="BXD14" s="149"/>
      <c r="BXE14" s="149"/>
      <c r="BXF14" s="149"/>
      <c r="BXG14" s="149"/>
      <c r="BXH14" s="149"/>
      <c r="BXI14" s="149"/>
      <c r="BXJ14" s="149"/>
      <c r="BXK14" s="149"/>
      <c r="BXL14" s="149"/>
      <c r="BXM14" s="149"/>
      <c r="BXN14" s="149"/>
      <c r="BXO14" s="149"/>
      <c r="BXP14" s="149"/>
      <c r="BXQ14" s="149"/>
      <c r="BXR14" s="149"/>
      <c r="BXS14" s="149"/>
      <c r="BXT14" s="149"/>
      <c r="BXU14" s="149"/>
      <c r="BXV14" s="149"/>
      <c r="BXW14" s="149"/>
      <c r="BXX14" s="149"/>
      <c r="BXY14" s="149"/>
      <c r="BXZ14" s="149"/>
      <c r="BYA14" s="149"/>
      <c r="BYB14" s="149"/>
      <c r="BYC14" s="149"/>
      <c r="BYD14" s="149"/>
      <c r="BYE14" s="149"/>
      <c r="BYF14" s="149"/>
      <c r="BYG14" s="149"/>
      <c r="BYH14" s="149"/>
      <c r="BYI14" s="149"/>
      <c r="BYJ14" s="149"/>
      <c r="BYK14" s="149"/>
      <c r="BYL14" s="149"/>
      <c r="BYM14" s="149"/>
      <c r="BYN14" s="149"/>
      <c r="BYO14" s="149"/>
      <c r="BYP14" s="149"/>
      <c r="BYQ14" s="149"/>
      <c r="BYR14" s="149"/>
      <c r="BYS14" s="149"/>
      <c r="BYT14" s="149"/>
      <c r="BYU14" s="149"/>
      <c r="BYV14" s="149"/>
      <c r="BYW14" s="149"/>
      <c r="BYX14" s="149"/>
      <c r="BYY14" s="149"/>
      <c r="BYZ14" s="149"/>
      <c r="BZA14" s="149"/>
      <c r="BZB14" s="149"/>
      <c r="BZC14" s="149"/>
      <c r="BZD14" s="149"/>
      <c r="BZE14" s="149"/>
      <c r="BZF14" s="149"/>
      <c r="BZG14" s="149"/>
      <c r="BZH14" s="149"/>
      <c r="BZI14" s="149"/>
      <c r="BZJ14" s="149"/>
      <c r="BZK14" s="149"/>
      <c r="BZL14" s="149"/>
      <c r="BZM14" s="149"/>
      <c r="BZN14" s="149"/>
      <c r="BZO14" s="149"/>
      <c r="BZP14" s="149"/>
      <c r="BZQ14" s="149"/>
      <c r="BZR14" s="149"/>
      <c r="BZS14" s="149"/>
      <c r="BZT14" s="149"/>
      <c r="BZU14" s="149"/>
      <c r="BZV14" s="149"/>
      <c r="BZW14" s="149"/>
      <c r="BZX14" s="149"/>
      <c r="BZY14" s="149"/>
      <c r="BZZ14" s="149"/>
      <c r="CAA14" s="149"/>
      <c r="CAB14" s="149"/>
      <c r="CAC14" s="149"/>
      <c r="CAD14" s="149"/>
      <c r="CAE14" s="149"/>
      <c r="CAF14" s="149"/>
      <c r="CAG14" s="149"/>
      <c r="CAH14" s="149"/>
      <c r="CAI14" s="149"/>
      <c r="CAJ14" s="149"/>
      <c r="CAK14" s="149"/>
      <c r="CAL14" s="149"/>
      <c r="CAM14" s="149"/>
      <c r="CAN14" s="149"/>
      <c r="CAO14" s="149"/>
      <c r="CAP14" s="149"/>
      <c r="CAQ14" s="149"/>
      <c r="CAR14" s="149"/>
      <c r="CAS14" s="149"/>
      <c r="CAT14" s="149"/>
      <c r="CAU14" s="149"/>
      <c r="CAV14" s="149"/>
      <c r="CAW14" s="149"/>
      <c r="CAX14" s="149"/>
      <c r="CAY14" s="149"/>
      <c r="CAZ14" s="149"/>
      <c r="CBA14" s="149"/>
      <c r="CBB14" s="149"/>
      <c r="CBC14" s="149"/>
      <c r="CBD14" s="149"/>
      <c r="CBE14" s="149"/>
      <c r="CBF14" s="149"/>
      <c r="CBG14" s="149"/>
      <c r="CBH14" s="149"/>
      <c r="CBI14" s="149"/>
      <c r="CBJ14" s="149"/>
      <c r="CBK14" s="149"/>
      <c r="CBL14" s="149"/>
      <c r="CBM14" s="149"/>
      <c r="CBN14" s="149"/>
      <c r="CBO14" s="149"/>
      <c r="CBP14" s="149"/>
      <c r="CBQ14" s="149"/>
      <c r="CBR14" s="149"/>
      <c r="CBS14" s="149"/>
      <c r="CBT14" s="149"/>
      <c r="CBU14" s="149"/>
      <c r="CBV14" s="149"/>
      <c r="CBW14" s="149"/>
      <c r="CBX14" s="149"/>
      <c r="CBY14" s="149"/>
      <c r="CBZ14" s="149"/>
      <c r="CCA14" s="149"/>
      <c r="CCB14" s="149"/>
      <c r="CCC14" s="149"/>
      <c r="CCD14" s="149"/>
      <c r="CCE14" s="149"/>
      <c r="CCF14" s="149"/>
      <c r="CCG14" s="149"/>
      <c r="CCH14" s="149"/>
      <c r="CCI14" s="149"/>
      <c r="CCJ14" s="149"/>
      <c r="CCK14" s="149"/>
      <c r="CCL14" s="149"/>
      <c r="CCM14" s="149"/>
      <c r="CCN14" s="149"/>
      <c r="CCO14" s="149"/>
      <c r="CCP14" s="149"/>
      <c r="CCQ14" s="149"/>
      <c r="CCR14" s="149"/>
      <c r="CCS14" s="149"/>
      <c r="CCT14" s="149"/>
      <c r="CCU14" s="149"/>
      <c r="CCV14" s="149"/>
      <c r="CCW14" s="149"/>
      <c r="CCX14" s="149"/>
      <c r="CCY14" s="149"/>
      <c r="CCZ14" s="149"/>
      <c r="CDA14" s="149"/>
      <c r="CDB14" s="149"/>
      <c r="CDC14" s="149"/>
      <c r="CDD14" s="149"/>
      <c r="CDE14" s="149"/>
      <c r="CDF14" s="149"/>
      <c r="CDG14" s="149"/>
      <c r="CDH14" s="149"/>
      <c r="CDI14" s="149"/>
      <c r="CDJ14" s="149"/>
      <c r="CDK14" s="149"/>
      <c r="CDL14" s="149"/>
      <c r="CDM14" s="149"/>
      <c r="CDN14" s="149"/>
      <c r="CDO14" s="149"/>
      <c r="CDP14" s="149"/>
      <c r="CDQ14" s="149"/>
      <c r="CDR14" s="149"/>
      <c r="CDS14" s="149"/>
      <c r="CDT14" s="149"/>
      <c r="CDU14" s="149"/>
      <c r="CDV14" s="149"/>
      <c r="CDW14" s="149"/>
      <c r="CDX14" s="149"/>
      <c r="CDY14" s="149"/>
      <c r="CDZ14" s="149"/>
      <c r="CEA14" s="149"/>
      <c r="CEB14" s="149"/>
      <c r="CEC14" s="149"/>
      <c r="CED14" s="149"/>
      <c r="CEE14" s="149"/>
      <c r="CEF14" s="149"/>
      <c r="CEG14" s="149"/>
      <c r="CEH14" s="149"/>
      <c r="CEI14" s="149"/>
      <c r="CEJ14" s="149"/>
      <c r="CEK14" s="149"/>
      <c r="CEL14" s="149"/>
      <c r="CEM14" s="149"/>
      <c r="CEN14" s="149"/>
      <c r="CEO14" s="149"/>
      <c r="CEP14" s="149"/>
      <c r="CEQ14" s="149"/>
      <c r="CER14" s="149"/>
      <c r="CES14" s="149"/>
      <c r="CET14" s="149"/>
      <c r="CEU14" s="149"/>
      <c r="CEV14" s="149"/>
      <c r="CEW14" s="149"/>
      <c r="CEX14" s="149"/>
      <c r="CEY14" s="149"/>
      <c r="CEZ14" s="149"/>
      <c r="CFA14" s="149"/>
      <c r="CFB14" s="149"/>
      <c r="CFC14" s="149"/>
      <c r="CFD14" s="149"/>
      <c r="CFE14" s="149"/>
      <c r="CFF14" s="149"/>
      <c r="CFG14" s="149"/>
      <c r="CFH14" s="149"/>
      <c r="CFI14" s="149"/>
      <c r="CFJ14" s="149"/>
      <c r="CFK14" s="149"/>
      <c r="CFL14" s="149"/>
      <c r="CFM14" s="149"/>
      <c r="CFN14" s="149"/>
      <c r="CFO14" s="149"/>
      <c r="CFP14" s="149"/>
      <c r="CFQ14" s="149"/>
      <c r="CFR14" s="149"/>
      <c r="CFS14" s="149"/>
      <c r="CFT14" s="149"/>
      <c r="CFU14" s="149"/>
      <c r="CFV14" s="149"/>
      <c r="CFW14" s="149"/>
      <c r="CFX14" s="149"/>
      <c r="CFY14" s="149"/>
      <c r="CFZ14" s="149"/>
      <c r="CGA14" s="149"/>
      <c r="CGB14" s="149"/>
      <c r="CGC14" s="149"/>
      <c r="CGD14" s="149"/>
      <c r="CGE14" s="149"/>
      <c r="CGF14" s="149"/>
      <c r="CGG14" s="149"/>
      <c r="CGH14" s="149"/>
      <c r="CGI14" s="149"/>
      <c r="CGJ14" s="149"/>
      <c r="CGK14" s="149"/>
      <c r="CGL14" s="149"/>
      <c r="CGM14" s="149"/>
      <c r="CGN14" s="149"/>
      <c r="CGO14" s="149"/>
      <c r="CGP14" s="149"/>
      <c r="CGQ14" s="149"/>
      <c r="CGR14" s="149"/>
      <c r="CGS14" s="149"/>
      <c r="CGT14" s="149"/>
      <c r="CGU14" s="149"/>
      <c r="CGV14" s="149"/>
      <c r="CGW14" s="149"/>
      <c r="CGX14" s="149"/>
      <c r="CGY14" s="149"/>
      <c r="CGZ14" s="149"/>
      <c r="CHA14" s="149"/>
      <c r="CHB14" s="149"/>
      <c r="CHC14" s="149"/>
      <c r="CHD14" s="149"/>
      <c r="CHE14" s="149"/>
      <c r="CHF14" s="149"/>
      <c r="CHG14" s="149"/>
      <c r="CHH14" s="149"/>
      <c r="CHI14" s="149"/>
      <c r="CHJ14" s="149"/>
      <c r="CHK14" s="149"/>
      <c r="CHL14" s="149"/>
      <c r="CHM14" s="149"/>
      <c r="CHN14" s="149"/>
      <c r="CHO14" s="149"/>
      <c r="CHP14" s="149"/>
      <c r="CHQ14" s="149"/>
      <c r="CHR14" s="149"/>
      <c r="CHS14" s="149"/>
      <c r="CHT14" s="149"/>
      <c r="CHU14" s="149"/>
      <c r="CHV14" s="149"/>
      <c r="CHW14" s="149"/>
      <c r="CHX14" s="149"/>
      <c r="CHY14" s="149"/>
      <c r="CHZ14" s="149"/>
      <c r="CIA14" s="149"/>
      <c r="CIB14" s="149"/>
      <c r="CIC14" s="149"/>
      <c r="CID14" s="149"/>
      <c r="CIE14" s="149"/>
      <c r="CIF14" s="149"/>
      <c r="CIG14" s="149"/>
      <c r="CIH14" s="149"/>
      <c r="CII14" s="149"/>
      <c r="CIJ14" s="149"/>
      <c r="CIK14" s="149"/>
      <c r="CIL14" s="149"/>
      <c r="CIM14" s="149"/>
      <c r="CIN14" s="149"/>
      <c r="CIO14" s="149"/>
      <c r="CIP14" s="149"/>
      <c r="CIQ14" s="149"/>
      <c r="CIR14" s="149"/>
      <c r="CIS14" s="149"/>
      <c r="CIT14" s="149"/>
      <c r="CIU14" s="149"/>
      <c r="CIV14" s="149"/>
      <c r="CIW14" s="149"/>
      <c r="CIX14" s="149"/>
      <c r="CIY14" s="149"/>
      <c r="CIZ14" s="149"/>
      <c r="CJA14" s="149"/>
      <c r="CJB14" s="149"/>
      <c r="CJC14" s="149"/>
      <c r="CJD14" s="149"/>
      <c r="CJE14" s="149"/>
      <c r="CJF14" s="149"/>
      <c r="CJG14" s="149"/>
      <c r="CJH14" s="149"/>
      <c r="CJI14" s="149"/>
      <c r="CJJ14" s="149"/>
      <c r="CJK14" s="149"/>
      <c r="CJL14" s="149"/>
      <c r="CJM14" s="149"/>
      <c r="CJN14" s="149"/>
      <c r="CJO14" s="149"/>
      <c r="CJP14" s="149"/>
      <c r="CJQ14" s="149"/>
      <c r="CJR14" s="149"/>
      <c r="CJS14" s="149"/>
      <c r="CJT14" s="149"/>
      <c r="CJU14" s="149"/>
      <c r="CJV14" s="149"/>
      <c r="CJW14" s="149"/>
      <c r="CJX14" s="149"/>
      <c r="CJY14" s="149"/>
      <c r="CJZ14" s="149"/>
      <c r="CKA14" s="149"/>
      <c r="CKB14" s="149"/>
      <c r="CKC14" s="149"/>
      <c r="CKD14" s="149"/>
      <c r="CKE14" s="149"/>
      <c r="CKF14" s="149"/>
      <c r="CKG14" s="149"/>
      <c r="CKH14" s="149"/>
      <c r="CKI14" s="149"/>
      <c r="CKJ14" s="149"/>
      <c r="CKK14" s="149"/>
      <c r="CKL14" s="149"/>
      <c r="CKM14" s="149"/>
      <c r="CKN14" s="149"/>
      <c r="CKO14" s="149"/>
      <c r="CKP14" s="149"/>
      <c r="CKQ14" s="149"/>
      <c r="CKR14" s="149"/>
      <c r="CKS14" s="149"/>
      <c r="CKT14" s="149"/>
      <c r="CKU14" s="149"/>
      <c r="CKV14" s="149"/>
      <c r="CKW14" s="149"/>
      <c r="CKX14" s="149"/>
      <c r="CKY14" s="149"/>
      <c r="CKZ14" s="149"/>
      <c r="CLA14" s="149"/>
      <c r="CLB14" s="149"/>
      <c r="CLC14" s="149"/>
      <c r="CLD14" s="149"/>
      <c r="CLE14" s="149"/>
      <c r="CLF14" s="149"/>
      <c r="CLG14" s="149"/>
      <c r="CLH14" s="149"/>
      <c r="CLI14" s="149"/>
      <c r="CLJ14" s="149"/>
      <c r="CLK14" s="149"/>
      <c r="CLL14" s="149"/>
      <c r="CLM14" s="149"/>
      <c r="CLN14" s="149"/>
      <c r="CLO14" s="149"/>
      <c r="CLP14" s="149"/>
      <c r="CLQ14" s="149"/>
      <c r="CLR14" s="149"/>
      <c r="CLS14" s="149"/>
      <c r="CLT14" s="149"/>
      <c r="CLU14" s="149"/>
      <c r="CLV14" s="149"/>
      <c r="CLW14" s="149"/>
      <c r="CLX14" s="149"/>
      <c r="CLY14" s="149"/>
      <c r="CLZ14" s="149"/>
      <c r="CMA14" s="149"/>
      <c r="CMB14" s="149"/>
      <c r="CMC14" s="149"/>
      <c r="CMD14" s="149"/>
      <c r="CME14" s="149"/>
      <c r="CMF14" s="149"/>
      <c r="CMG14" s="149"/>
      <c r="CMH14" s="149"/>
      <c r="CMI14" s="149"/>
      <c r="CMJ14" s="149"/>
      <c r="CMK14" s="149"/>
      <c r="CML14" s="149"/>
      <c r="CMM14" s="149"/>
      <c r="CMN14" s="149"/>
      <c r="CMO14" s="149"/>
      <c r="CMP14" s="149"/>
      <c r="CMQ14" s="149"/>
      <c r="CMR14" s="149"/>
      <c r="CMS14" s="149"/>
      <c r="CMT14" s="149"/>
      <c r="CMU14" s="149"/>
      <c r="CMV14" s="149"/>
      <c r="CMW14" s="149"/>
      <c r="CMX14" s="149"/>
      <c r="CMY14" s="149"/>
      <c r="CMZ14" s="149"/>
      <c r="CNA14" s="149"/>
      <c r="CNB14" s="149"/>
      <c r="CNC14" s="149"/>
      <c r="CND14" s="149"/>
      <c r="CNE14" s="149"/>
      <c r="CNF14" s="149"/>
      <c r="CNG14" s="149"/>
      <c r="CNH14" s="149"/>
      <c r="CNI14" s="149"/>
      <c r="CNJ14" s="149"/>
      <c r="CNK14" s="149"/>
      <c r="CNL14" s="149"/>
      <c r="CNM14" s="149"/>
      <c r="CNN14" s="149"/>
      <c r="CNO14" s="149"/>
      <c r="CNP14" s="149"/>
      <c r="CNQ14" s="149"/>
      <c r="CNR14" s="149"/>
      <c r="CNS14" s="149"/>
      <c r="CNT14" s="149"/>
      <c r="CNU14" s="149"/>
      <c r="CNV14" s="149"/>
      <c r="CNW14" s="149"/>
      <c r="CNX14" s="149"/>
      <c r="CNY14" s="149"/>
      <c r="CNZ14" s="149"/>
      <c r="COA14" s="149"/>
      <c r="COB14" s="149"/>
      <c r="COC14" s="149"/>
      <c r="COD14" s="149"/>
      <c r="COE14" s="149"/>
      <c r="COF14" s="149"/>
      <c r="COG14" s="149"/>
      <c r="COH14" s="149"/>
      <c r="COI14" s="149"/>
      <c r="COJ14" s="149"/>
      <c r="COK14" s="149"/>
      <c r="COL14" s="149"/>
      <c r="COM14" s="149"/>
      <c r="CON14" s="149"/>
      <c r="COO14" s="149"/>
      <c r="COP14" s="149"/>
      <c r="COQ14" s="149"/>
      <c r="COR14" s="149"/>
      <c r="COS14" s="149"/>
      <c r="COT14" s="149"/>
      <c r="COU14" s="149"/>
      <c r="COV14" s="149"/>
      <c r="COW14" s="149"/>
      <c r="COX14" s="149"/>
      <c r="COY14" s="149"/>
      <c r="COZ14" s="149"/>
      <c r="CPA14" s="149"/>
      <c r="CPB14" s="149"/>
      <c r="CPC14" s="149"/>
      <c r="CPD14" s="149"/>
      <c r="CPE14" s="149"/>
      <c r="CPF14" s="149"/>
      <c r="CPG14" s="149"/>
      <c r="CPH14" s="149"/>
      <c r="CPI14" s="149"/>
      <c r="CPJ14" s="149"/>
      <c r="CPK14" s="149"/>
      <c r="CPL14" s="149"/>
      <c r="CPM14" s="149"/>
      <c r="CPN14" s="149"/>
      <c r="CPO14" s="149"/>
      <c r="CPP14" s="149"/>
      <c r="CPQ14" s="149"/>
      <c r="CPR14" s="149"/>
      <c r="CPS14" s="149"/>
      <c r="CPT14" s="149"/>
      <c r="CPU14" s="149"/>
      <c r="CPV14" s="149"/>
      <c r="CPW14" s="149"/>
      <c r="CPX14" s="149"/>
      <c r="CPY14" s="149"/>
      <c r="CPZ14" s="149"/>
      <c r="CQA14" s="149"/>
      <c r="CQB14" s="149"/>
      <c r="CQC14" s="149"/>
      <c r="CQD14" s="149"/>
      <c r="CQE14" s="149"/>
      <c r="CQF14" s="149"/>
      <c r="CQG14" s="149"/>
      <c r="CQH14" s="149"/>
      <c r="CQI14" s="149"/>
      <c r="CQJ14" s="149"/>
      <c r="CQK14" s="149"/>
      <c r="CQL14" s="149"/>
      <c r="CQM14" s="149"/>
      <c r="CQN14" s="149"/>
      <c r="CQO14" s="149"/>
      <c r="CQP14" s="149"/>
      <c r="CQQ14" s="149"/>
      <c r="CQR14" s="149"/>
      <c r="CQS14" s="149"/>
      <c r="CQT14" s="149"/>
      <c r="CQU14" s="149"/>
      <c r="CQV14" s="149"/>
      <c r="CQW14" s="149"/>
      <c r="CQX14" s="149"/>
      <c r="CQY14" s="149"/>
      <c r="CQZ14" s="149"/>
      <c r="CRA14" s="149"/>
      <c r="CRB14" s="149"/>
      <c r="CRC14" s="149"/>
      <c r="CRD14" s="149"/>
      <c r="CRE14" s="149"/>
      <c r="CRF14" s="149"/>
      <c r="CRG14" s="149"/>
      <c r="CRH14" s="149"/>
      <c r="CRI14" s="149"/>
      <c r="CRJ14" s="149"/>
      <c r="CRK14" s="149"/>
      <c r="CRL14" s="149"/>
      <c r="CRM14" s="149"/>
      <c r="CRN14" s="149"/>
      <c r="CRO14" s="149"/>
      <c r="CRP14" s="149"/>
      <c r="CRQ14" s="149"/>
      <c r="CRR14" s="149"/>
      <c r="CRS14" s="149"/>
      <c r="CRT14" s="149"/>
      <c r="CRU14" s="149"/>
      <c r="CRV14" s="149"/>
      <c r="CRW14" s="149"/>
      <c r="CRX14" s="149"/>
      <c r="CRY14" s="149"/>
      <c r="CRZ14" s="149"/>
      <c r="CSA14" s="149"/>
      <c r="CSB14" s="149"/>
      <c r="CSC14" s="149"/>
      <c r="CSD14" s="149"/>
      <c r="CSE14" s="149"/>
      <c r="CSF14" s="149"/>
      <c r="CSG14" s="149"/>
      <c r="CSH14" s="149"/>
      <c r="CSI14" s="149"/>
      <c r="CSJ14" s="149"/>
      <c r="CSK14" s="149"/>
      <c r="CSL14" s="149"/>
      <c r="CSM14" s="149"/>
      <c r="CSN14" s="149"/>
      <c r="CSO14" s="149"/>
      <c r="CSP14" s="149"/>
      <c r="CSQ14" s="149"/>
      <c r="CSR14" s="149"/>
      <c r="CSS14" s="149"/>
      <c r="CST14" s="149"/>
      <c r="CSU14" s="149"/>
      <c r="CSV14" s="149"/>
      <c r="CSW14" s="149"/>
      <c r="CSX14" s="149"/>
      <c r="CSY14" s="149"/>
      <c r="CSZ14" s="149"/>
      <c r="CTA14" s="149"/>
      <c r="CTB14" s="149"/>
      <c r="CTC14" s="149"/>
      <c r="CTD14" s="149"/>
      <c r="CTE14" s="149"/>
      <c r="CTF14" s="149"/>
      <c r="CTG14" s="149"/>
      <c r="CTH14" s="149"/>
      <c r="CTI14" s="149"/>
      <c r="CTJ14" s="149"/>
      <c r="CTK14" s="149"/>
      <c r="CTL14" s="149"/>
      <c r="CTM14" s="149"/>
      <c r="CTN14" s="149"/>
      <c r="CTO14" s="149"/>
      <c r="CTP14" s="149"/>
      <c r="CTQ14" s="149"/>
      <c r="CTR14" s="149"/>
      <c r="CTS14" s="149"/>
      <c r="CTT14" s="149"/>
      <c r="CTU14" s="149"/>
      <c r="CTV14" s="149"/>
      <c r="CTW14" s="149"/>
      <c r="CTX14" s="149"/>
      <c r="CTY14" s="149"/>
      <c r="CTZ14" s="149"/>
      <c r="CUA14" s="149"/>
      <c r="CUB14" s="149"/>
      <c r="CUC14" s="149"/>
      <c r="CUD14" s="149"/>
      <c r="CUE14" s="149"/>
      <c r="CUF14" s="149"/>
      <c r="CUG14" s="149"/>
      <c r="CUH14" s="149"/>
      <c r="CUI14" s="149"/>
      <c r="CUJ14" s="149"/>
      <c r="CUK14" s="149"/>
      <c r="CUL14" s="149"/>
      <c r="CUM14" s="149"/>
      <c r="CUN14" s="149"/>
      <c r="CUO14" s="149"/>
      <c r="CUP14" s="149"/>
      <c r="CUQ14" s="149"/>
      <c r="CUR14" s="149"/>
      <c r="CUS14" s="149"/>
      <c r="CUT14" s="149"/>
      <c r="CUU14" s="149"/>
      <c r="CUV14" s="149"/>
      <c r="CUW14" s="149"/>
      <c r="CUX14" s="149"/>
      <c r="CUY14" s="149"/>
      <c r="CUZ14" s="149"/>
      <c r="CVA14" s="149"/>
      <c r="CVB14" s="149"/>
      <c r="CVC14" s="149"/>
      <c r="CVD14" s="149"/>
      <c r="CVE14" s="149"/>
      <c r="CVF14" s="149"/>
      <c r="CVG14" s="149"/>
      <c r="CVH14" s="149"/>
      <c r="CVI14" s="149"/>
      <c r="CVJ14" s="149"/>
      <c r="CVK14" s="149"/>
      <c r="CVL14" s="149"/>
      <c r="CVM14" s="149"/>
      <c r="CVN14" s="149"/>
      <c r="CVO14" s="149"/>
      <c r="CVP14" s="149"/>
      <c r="CVQ14" s="149"/>
      <c r="CVR14" s="149"/>
      <c r="CVS14" s="149"/>
      <c r="CVT14" s="149"/>
      <c r="CVU14" s="149"/>
      <c r="CVV14" s="149"/>
      <c r="CVW14" s="149"/>
      <c r="CVX14" s="149"/>
      <c r="CVY14" s="149"/>
      <c r="CVZ14" s="149"/>
      <c r="CWA14" s="149"/>
      <c r="CWB14" s="149"/>
      <c r="CWC14" s="149"/>
      <c r="CWD14" s="149"/>
      <c r="CWE14" s="149"/>
      <c r="CWF14" s="149"/>
      <c r="CWG14" s="149"/>
      <c r="CWH14" s="149"/>
      <c r="CWI14" s="149"/>
      <c r="CWJ14" s="149"/>
      <c r="CWK14" s="149"/>
      <c r="CWL14" s="149"/>
      <c r="CWM14" s="149"/>
      <c r="CWN14" s="149"/>
      <c r="CWO14" s="149"/>
      <c r="CWP14" s="149"/>
      <c r="CWQ14" s="149"/>
      <c r="CWR14" s="149"/>
      <c r="CWS14" s="149"/>
      <c r="CWT14" s="149"/>
      <c r="CWU14" s="149"/>
      <c r="CWV14" s="149"/>
      <c r="CWW14" s="149"/>
      <c r="CWX14" s="149"/>
      <c r="CWY14" s="149"/>
      <c r="CWZ14" s="149"/>
      <c r="CXA14" s="149"/>
      <c r="CXB14" s="149"/>
      <c r="CXC14" s="149"/>
      <c r="CXD14" s="149"/>
      <c r="CXE14" s="149"/>
      <c r="CXF14" s="149"/>
      <c r="CXG14" s="149"/>
      <c r="CXH14" s="149"/>
      <c r="CXI14" s="149"/>
      <c r="CXJ14" s="149"/>
      <c r="CXK14" s="149"/>
      <c r="CXL14" s="149"/>
      <c r="CXM14" s="149"/>
      <c r="CXN14" s="149"/>
      <c r="CXO14" s="149"/>
      <c r="CXP14" s="149"/>
      <c r="CXQ14" s="149"/>
      <c r="CXR14" s="149"/>
      <c r="CXS14" s="149"/>
      <c r="CXT14" s="149"/>
      <c r="CXU14" s="149"/>
      <c r="CXV14" s="149"/>
      <c r="CXW14" s="149"/>
      <c r="CXX14" s="149"/>
      <c r="CXY14" s="149"/>
      <c r="CXZ14" s="149"/>
      <c r="CYA14" s="149"/>
      <c r="CYB14" s="149"/>
      <c r="CYC14" s="149"/>
      <c r="CYD14" s="149"/>
      <c r="CYE14" s="149"/>
      <c r="CYF14" s="149"/>
      <c r="CYG14" s="149"/>
      <c r="CYH14" s="149"/>
      <c r="CYI14" s="149"/>
      <c r="CYJ14" s="149"/>
      <c r="CYK14" s="149"/>
      <c r="CYL14" s="149"/>
      <c r="CYM14" s="149"/>
      <c r="CYN14" s="149"/>
      <c r="CYO14" s="149"/>
      <c r="CYP14" s="149"/>
      <c r="CYQ14" s="149"/>
      <c r="CYR14" s="149"/>
      <c r="CYS14" s="149"/>
      <c r="CYT14" s="149"/>
      <c r="CYU14" s="149"/>
      <c r="CYV14" s="149"/>
      <c r="CYW14" s="149"/>
      <c r="CYX14" s="149"/>
      <c r="CYY14" s="149"/>
      <c r="CYZ14" s="149"/>
      <c r="CZA14" s="149"/>
      <c r="CZB14" s="149"/>
      <c r="CZC14" s="149"/>
      <c r="CZD14" s="149"/>
      <c r="CZE14" s="149"/>
      <c r="CZF14" s="149"/>
      <c r="CZG14" s="149"/>
      <c r="CZH14" s="149"/>
      <c r="CZI14" s="149"/>
      <c r="CZJ14" s="149"/>
      <c r="CZK14" s="149"/>
      <c r="CZL14" s="149"/>
      <c r="CZM14" s="149"/>
      <c r="CZN14" s="149"/>
      <c r="CZO14" s="149"/>
      <c r="CZP14" s="149"/>
      <c r="CZQ14" s="149"/>
      <c r="CZR14" s="149"/>
      <c r="CZS14" s="149"/>
      <c r="CZT14" s="149"/>
      <c r="CZU14" s="149"/>
      <c r="CZV14" s="149"/>
      <c r="CZW14" s="149"/>
      <c r="CZX14" s="149"/>
      <c r="CZY14" s="149"/>
      <c r="CZZ14" s="149"/>
      <c r="DAA14" s="149"/>
      <c r="DAB14" s="149"/>
      <c r="DAC14" s="149"/>
      <c r="DAD14" s="149"/>
      <c r="DAE14" s="149"/>
      <c r="DAF14" s="149"/>
      <c r="DAG14" s="149"/>
      <c r="DAH14" s="149"/>
      <c r="DAI14" s="149"/>
      <c r="DAJ14" s="149"/>
      <c r="DAK14" s="149"/>
      <c r="DAL14" s="149"/>
      <c r="DAM14" s="149"/>
      <c r="DAN14" s="149"/>
      <c r="DAO14" s="149"/>
      <c r="DAP14" s="149"/>
      <c r="DAQ14" s="149"/>
      <c r="DAR14" s="149"/>
      <c r="DAS14" s="149"/>
      <c r="DAT14" s="149"/>
      <c r="DAU14" s="149"/>
      <c r="DAV14" s="149"/>
      <c r="DAW14" s="149"/>
      <c r="DAX14" s="149"/>
      <c r="DAY14" s="149"/>
      <c r="DAZ14" s="149"/>
      <c r="DBA14" s="149"/>
      <c r="DBB14" s="149"/>
      <c r="DBC14" s="149"/>
      <c r="DBD14" s="149"/>
      <c r="DBE14" s="149"/>
      <c r="DBF14" s="149"/>
      <c r="DBG14" s="149"/>
      <c r="DBH14" s="149"/>
      <c r="DBI14" s="149"/>
      <c r="DBJ14" s="149"/>
      <c r="DBK14" s="149"/>
      <c r="DBL14" s="149"/>
      <c r="DBM14" s="149"/>
      <c r="DBN14" s="149"/>
      <c r="DBO14" s="149"/>
      <c r="DBP14" s="149"/>
      <c r="DBQ14" s="149"/>
      <c r="DBR14" s="149"/>
      <c r="DBS14" s="149"/>
      <c r="DBT14" s="149"/>
      <c r="DBU14" s="149"/>
      <c r="DBV14" s="149"/>
      <c r="DBW14" s="149"/>
      <c r="DBX14" s="149"/>
      <c r="DBY14" s="149"/>
      <c r="DBZ14" s="149"/>
      <c r="DCA14" s="149"/>
      <c r="DCB14" s="149"/>
      <c r="DCC14" s="149"/>
      <c r="DCD14" s="149"/>
      <c r="DCE14" s="149"/>
      <c r="DCF14" s="149"/>
      <c r="DCG14" s="149"/>
      <c r="DCH14" s="149"/>
      <c r="DCI14" s="149"/>
      <c r="DCJ14" s="149"/>
      <c r="DCK14" s="149"/>
      <c r="DCL14" s="149"/>
      <c r="DCM14" s="149"/>
      <c r="DCN14" s="149"/>
      <c r="DCO14" s="149"/>
      <c r="DCP14" s="149"/>
      <c r="DCQ14" s="149"/>
      <c r="DCR14" s="149"/>
      <c r="DCS14" s="149"/>
      <c r="DCT14" s="149"/>
      <c r="DCU14" s="149"/>
      <c r="DCV14" s="149"/>
      <c r="DCW14" s="149"/>
      <c r="DCX14" s="149"/>
      <c r="DCY14" s="149"/>
      <c r="DCZ14" s="149"/>
      <c r="DDA14" s="149"/>
      <c r="DDB14" s="149"/>
      <c r="DDC14" s="149"/>
      <c r="DDD14" s="149"/>
      <c r="DDE14" s="149"/>
      <c r="DDF14" s="149"/>
      <c r="DDG14" s="149"/>
      <c r="DDH14" s="149"/>
      <c r="DDI14" s="149"/>
      <c r="DDJ14" s="149"/>
      <c r="DDK14" s="149"/>
      <c r="DDL14" s="149"/>
      <c r="DDM14" s="149"/>
      <c r="DDN14" s="149"/>
      <c r="DDO14" s="149"/>
      <c r="DDP14" s="149"/>
      <c r="DDQ14" s="149"/>
      <c r="DDR14" s="149"/>
      <c r="DDS14" s="149"/>
      <c r="DDT14" s="149"/>
      <c r="DDU14" s="149"/>
      <c r="DDV14" s="149"/>
      <c r="DDW14" s="149"/>
      <c r="DDX14" s="149"/>
      <c r="DDY14" s="149"/>
      <c r="DDZ14" s="149"/>
      <c r="DEA14" s="149"/>
      <c r="DEB14" s="149"/>
      <c r="DEC14" s="149"/>
      <c r="DED14" s="149"/>
      <c r="DEE14" s="149"/>
      <c r="DEF14" s="149"/>
      <c r="DEG14" s="149"/>
      <c r="DEH14" s="149"/>
      <c r="DEI14" s="149"/>
      <c r="DEJ14" s="149"/>
      <c r="DEK14" s="149"/>
      <c r="DEL14" s="149"/>
      <c r="DEM14" s="149"/>
      <c r="DEN14" s="149"/>
      <c r="DEO14" s="149"/>
      <c r="DEP14" s="149"/>
      <c r="DEQ14" s="149"/>
      <c r="DER14" s="149"/>
      <c r="DES14" s="149"/>
      <c r="DET14" s="149"/>
      <c r="DEU14" s="149"/>
      <c r="DEV14" s="149"/>
      <c r="DEW14" s="149"/>
      <c r="DEX14" s="149"/>
      <c r="DEY14" s="149"/>
      <c r="DEZ14" s="149"/>
      <c r="DFA14" s="149"/>
      <c r="DFB14" s="149"/>
      <c r="DFC14" s="149"/>
      <c r="DFD14" s="149"/>
      <c r="DFE14" s="149"/>
      <c r="DFF14" s="149"/>
      <c r="DFG14" s="149"/>
      <c r="DFH14" s="149"/>
      <c r="DFI14" s="149"/>
      <c r="DFJ14" s="149"/>
      <c r="DFK14" s="149"/>
      <c r="DFL14" s="149"/>
      <c r="DFM14" s="149"/>
      <c r="DFN14" s="149"/>
      <c r="DFO14" s="149"/>
      <c r="DFP14" s="149"/>
      <c r="DFQ14" s="149"/>
      <c r="DFR14" s="149"/>
      <c r="DFS14" s="149"/>
      <c r="DFT14" s="149"/>
      <c r="DFU14" s="149"/>
      <c r="DFV14" s="149"/>
      <c r="DFW14" s="149"/>
      <c r="DFX14" s="149"/>
      <c r="DFY14" s="149"/>
      <c r="DFZ14" s="149"/>
      <c r="DGA14" s="149"/>
      <c r="DGB14" s="149"/>
      <c r="DGC14" s="149"/>
      <c r="DGD14" s="149"/>
      <c r="DGE14" s="149"/>
      <c r="DGF14" s="149"/>
      <c r="DGG14" s="149"/>
      <c r="DGH14" s="149"/>
      <c r="DGI14" s="149"/>
      <c r="DGJ14" s="149"/>
      <c r="DGK14" s="149"/>
      <c r="DGL14" s="149"/>
      <c r="DGM14" s="149"/>
      <c r="DGN14" s="149"/>
      <c r="DGO14" s="149"/>
      <c r="DGP14" s="149"/>
      <c r="DGQ14" s="149"/>
      <c r="DGR14" s="149"/>
      <c r="DGS14" s="149"/>
      <c r="DGT14" s="149"/>
      <c r="DGU14" s="149"/>
      <c r="DGV14" s="149"/>
      <c r="DGW14" s="149"/>
      <c r="DGX14" s="149"/>
      <c r="DGY14" s="149"/>
      <c r="DGZ14" s="149"/>
      <c r="DHA14" s="149"/>
      <c r="DHB14" s="149"/>
      <c r="DHC14" s="149"/>
      <c r="DHD14" s="149"/>
      <c r="DHE14" s="149"/>
      <c r="DHF14" s="149"/>
      <c r="DHG14" s="149"/>
      <c r="DHH14" s="149"/>
      <c r="DHI14" s="149"/>
      <c r="DHJ14" s="149"/>
      <c r="DHK14" s="149"/>
      <c r="DHL14" s="149"/>
      <c r="DHM14" s="149"/>
      <c r="DHN14" s="149"/>
      <c r="DHO14" s="149"/>
      <c r="DHP14" s="149"/>
      <c r="DHQ14" s="149"/>
      <c r="DHR14" s="149"/>
      <c r="DHS14" s="149"/>
      <c r="DHT14" s="149"/>
      <c r="DHU14" s="149"/>
      <c r="DHV14" s="149"/>
      <c r="DHW14" s="149"/>
      <c r="DHX14" s="149"/>
      <c r="DHY14" s="149"/>
      <c r="DHZ14" s="149"/>
      <c r="DIA14" s="149"/>
      <c r="DIB14" s="149"/>
      <c r="DIC14" s="149"/>
      <c r="DID14" s="149"/>
      <c r="DIE14" s="149"/>
      <c r="DIF14" s="149"/>
      <c r="DIG14" s="149"/>
      <c r="DIH14" s="149"/>
      <c r="DII14" s="149"/>
      <c r="DIJ14" s="149"/>
      <c r="DIK14" s="149"/>
      <c r="DIL14" s="149"/>
      <c r="DIM14" s="149"/>
      <c r="DIN14" s="149"/>
      <c r="DIO14" s="149"/>
      <c r="DIP14" s="149"/>
      <c r="DIQ14" s="149"/>
      <c r="DIR14" s="149"/>
      <c r="DIS14" s="149"/>
      <c r="DIT14" s="149"/>
      <c r="DIU14" s="149"/>
      <c r="DIV14" s="149"/>
      <c r="DIW14" s="149"/>
      <c r="DIX14" s="149"/>
      <c r="DIY14" s="149"/>
      <c r="DIZ14" s="149"/>
      <c r="DJA14" s="149"/>
      <c r="DJB14" s="149"/>
      <c r="DJC14" s="149"/>
      <c r="DJD14" s="149"/>
      <c r="DJE14" s="149"/>
      <c r="DJF14" s="149"/>
      <c r="DJG14" s="149"/>
      <c r="DJH14" s="149"/>
      <c r="DJI14" s="149"/>
      <c r="DJJ14" s="149"/>
      <c r="DJK14" s="149"/>
      <c r="DJL14" s="149"/>
      <c r="DJM14" s="149"/>
      <c r="DJN14" s="149"/>
      <c r="DJO14" s="149"/>
      <c r="DJP14" s="149"/>
      <c r="DJQ14" s="149"/>
      <c r="DJR14" s="149"/>
      <c r="DJS14" s="149"/>
      <c r="DJT14" s="149"/>
      <c r="DJU14" s="149"/>
      <c r="DJV14" s="149"/>
      <c r="DJW14" s="149"/>
      <c r="DJX14" s="149"/>
      <c r="DJY14" s="149"/>
      <c r="DJZ14" s="149"/>
      <c r="DKA14" s="149"/>
      <c r="DKB14" s="149"/>
      <c r="DKC14" s="149"/>
      <c r="DKD14" s="149"/>
      <c r="DKE14" s="149"/>
      <c r="DKF14" s="149"/>
      <c r="DKG14" s="149"/>
      <c r="DKH14" s="149"/>
      <c r="DKI14" s="149"/>
      <c r="DKJ14" s="149"/>
      <c r="DKK14" s="149"/>
      <c r="DKL14" s="149"/>
      <c r="DKM14" s="149"/>
      <c r="DKN14" s="149"/>
      <c r="DKO14" s="149"/>
      <c r="DKP14" s="149"/>
      <c r="DKQ14" s="149"/>
      <c r="DKR14" s="149"/>
      <c r="DKS14" s="149"/>
      <c r="DKT14" s="149"/>
      <c r="DKU14" s="149"/>
      <c r="DKV14" s="149"/>
      <c r="DKW14" s="149"/>
      <c r="DKX14" s="149"/>
      <c r="DKY14" s="149"/>
      <c r="DKZ14" s="149"/>
      <c r="DLA14" s="149"/>
      <c r="DLB14" s="149"/>
      <c r="DLC14" s="149"/>
      <c r="DLD14" s="149"/>
      <c r="DLE14" s="149"/>
      <c r="DLF14" s="149"/>
      <c r="DLG14" s="149"/>
      <c r="DLH14" s="149"/>
      <c r="DLI14" s="149"/>
      <c r="DLJ14" s="149"/>
      <c r="DLK14" s="149"/>
      <c r="DLL14" s="149"/>
      <c r="DLM14" s="149"/>
      <c r="DLN14" s="149"/>
      <c r="DLO14" s="149"/>
      <c r="DLP14" s="149"/>
      <c r="DLQ14" s="149"/>
      <c r="DLR14" s="149"/>
      <c r="DLS14" s="149"/>
      <c r="DLT14" s="149"/>
      <c r="DLU14" s="149"/>
      <c r="DLV14" s="149"/>
      <c r="DLW14" s="149"/>
      <c r="DLX14" s="149"/>
      <c r="DLY14" s="149"/>
      <c r="DLZ14" s="149"/>
      <c r="DMA14" s="149"/>
      <c r="DMB14" s="149"/>
      <c r="DMC14" s="149"/>
      <c r="DMD14" s="149"/>
      <c r="DME14" s="149"/>
      <c r="DMF14" s="149"/>
      <c r="DMG14" s="149"/>
      <c r="DMH14" s="149"/>
      <c r="DMI14" s="149"/>
      <c r="DMJ14" s="149"/>
      <c r="DMK14" s="149"/>
      <c r="DML14" s="149"/>
      <c r="DMM14" s="149"/>
      <c r="DMN14" s="149"/>
      <c r="DMO14" s="149"/>
      <c r="DMP14" s="149"/>
      <c r="DMQ14" s="149"/>
      <c r="DMR14" s="149"/>
      <c r="DMS14" s="149"/>
      <c r="DMT14" s="149"/>
      <c r="DMU14" s="149"/>
      <c r="DMV14" s="149"/>
      <c r="DMW14" s="149"/>
      <c r="DMX14" s="149"/>
      <c r="DMY14" s="149"/>
      <c r="DMZ14" s="149"/>
      <c r="DNA14" s="149"/>
      <c r="DNB14" s="149"/>
      <c r="DNC14" s="149"/>
      <c r="DND14" s="149"/>
      <c r="DNE14" s="149"/>
      <c r="DNF14" s="149"/>
      <c r="DNG14" s="149"/>
      <c r="DNH14" s="149"/>
      <c r="DNI14" s="149"/>
      <c r="DNJ14" s="149"/>
      <c r="DNK14" s="149"/>
      <c r="DNL14" s="149"/>
      <c r="DNM14" s="149"/>
      <c r="DNN14" s="149"/>
      <c r="DNO14" s="149"/>
      <c r="DNP14" s="149"/>
      <c r="DNQ14" s="149"/>
      <c r="DNR14" s="149"/>
      <c r="DNS14" s="149"/>
      <c r="DNT14" s="149"/>
      <c r="DNU14" s="149"/>
      <c r="DNV14" s="149"/>
      <c r="DNW14" s="149"/>
      <c r="DNX14" s="149"/>
      <c r="DNY14" s="149"/>
      <c r="DNZ14" s="149"/>
      <c r="DOA14" s="149"/>
      <c r="DOB14" s="149"/>
      <c r="DOC14" s="149"/>
      <c r="DOD14" s="149"/>
      <c r="DOE14" s="149"/>
      <c r="DOF14" s="149"/>
      <c r="DOG14" s="149"/>
      <c r="DOH14" s="149"/>
      <c r="DOI14" s="149"/>
      <c r="DOJ14" s="149"/>
      <c r="DOK14" s="149"/>
      <c r="DOL14" s="149"/>
      <c r="DOM14" s="149"/>
      <c r="DON14" s="149"/>
      <c r="DOO14" s="149"/>
      <c r="DOP14" s="149"/>
      <c r="DOQ14" s="149"/>
      <c r="DOR14" s="149"/>
      <c r="DOS14" s="149"/>
      <c r="DOT14" s="149"/>
      <c r="DOU14" s="149"/>
      <c r="DOV14" s="149"/>
      <c r="DOW14" s="149"/>
      <c r="DOX14" s="149"/>
      <c r="DOY14" s="149"/>
      <c r="DOZ14" s="149"/>
      <c r="DPA14" s="149"/>
      <c r="DPB14" s="149"/>
      <c r="DPC14" s="149"/>
      <c r="DPD14" s="149"/>
      <c r="DPE14" s="149"/>
      <c r="DPF14" s="149"/>
      <c r="DPG14" s="149"/>
      <c r="DPH14" s="149"/>
      <c r="DPI14" s="149"/>
      <c r="DPJ14" s="149"/>
      <c r="DPK14" s="149"/>
      <c r="DPL14" s="149"/>
      <c r="DPM14" s="149"/>
      <c r="DPN14" s="149"/>
      <c r="DPO14" s="149"/>
      <c r="DPP14" s="149"/>
      <c r="DPQ14" s="149"/>
      <c r="DPR14" s="149"/>
      <c r="DPS14" s="149"/>
      <c r="DPT14" s="149"/>
      <c r="DPU14" s="149"/>
      <c r="DPV14" s="149"/>
      <c r="DPW14" s="149"/>
      <c r="DPX14" s="149"/>
      <c r="DPY14" s="149"/>
      <c r="DPZ14" s="149"/>
      <c r="DQA14" s="149"/>
      <c r="DQB14" s="149"/>
      <c r="DQC14" s="149"/>
      <c r="DQD14" s="149"/>
      <c r="DQE14" s="149"/>
      <c r="DQF14" s="149"/>
      <c r="DQG14" s="149"/>
      <c r="DQH14" s="149"/>
      <c r="DQI14" s="149"/>
      <c r="DQJ14" s="149"/>
      <c r="DQK14" s="149"/>
      <c r="DQL14" s="149"/>
      <c r="DQM14" s="149"/>
      <c r="DQN14" s="149"/>
      <c r="DQO14" s="149"/>
      <c r="DQP14" s="149"/>
      <c r="DQQ14" s="149"/>
      <c r="DQR14" s="149"/>
      <c r="DQS14" s="149"/>
      <c r="DQT14" s="149"/>
      <c r="DQU14" s="149"/>
      <c r="DQV14" s="149"/>
      <c r="DQW14" s="149"/>
      <c r="DQX14" s="149"/>
      <c r="DQY14" s="149"/>
      <c r="DQZ14" s="149"/>
      <c r="DRA14" s="149"/>
      <c r="DRB14" s="149"/>
      <c r="DRC14" s="149"/>
      <c r="DRD14" s="149"/>
      <c r="DRE14" s="149"/>
      <c r="DRF14" s="149"/>
      <c r="DRG14" s="149"/>
      <c r="DRH14" s="149"/>
      <c r="DRI14" s="149"/>
      <c r="DRJ14" s="149"/>
      <c r="DRK14" s="149"/>
      <c r="DRL14" s="149"/>
      <c r="DRM14" s="149"/>
      <c r="DRN14" s="149"/>
      <c r="DRO14" s="149"/>
      <c r="DRP14" s="149"/>
      <c r="DRQ14" s="149"/>
      <c r="DRR14" s="149"/>
      <c r="DRS14" s="149"/>
      <c r="DRT14" s="149"/>
      <c r="DRU14" s="149"/>
      <c r="DRV14" s="149"/>
      <c r="DRW14" s="149"/>
      <c r="DRX14" s="149"/>
      <c r="DRY14" s="149"/>
      <c r="DRZ14" s="149"/>
      <c r="DSA14" s="149"/>
      <c r="DSB14" s="149"/>
      <c r="DSC14" s="149"/>
      <c r="DSD14" s="149"/>
      <c r="DSE14" s="149"/>
      <c r="DSF14" s="149"/>
      <c r="DSG14" s="149"/>
      <c r="DSH14" s="149"/>
      <c r="DSI14" s="149"/>
      <c r="DSJ14" s="149"/>
      <c r="DSK14" s="149"/>
      <c r="DSL14" s="149"/>
      <c r="DSM14" s="149"/>
      <c r="DSN14" s="149"/>
      <c r="DSO14" s="149"/>
      <c r="DSP14" s="149"/>
      <c r="DSQ14" s="149"/>
      <c r="DSR14" s="149"/>
      <c r="DSS14" s="149"/>
      <c r="DST14" s="149"/>
      <c r="DSU14" s="149"/>
      <c r="DSV14" s="149"/>
      <c r="DSW14" s="149"/>
      <c r="DSX14" s="149"/>
      <c r="DSY14" s="149"/>
      <c r="DSZ14" s="149"/>
      <c r="DTA14" s="149"/>
      <c r="DTB14" s="149"/>
      <c r="DTC14" s="149"/>
      <c r="DTD14" s="149"/>
      <c r="DTE14" s="149"/>
      <c r="DTF14" s="149"/>
      <c r="DTG14" s="149"/>
      <c r="DTH14" s="149"/>
      <c r="DTI14" s="149"/>
      <c r="DTJ14" s="149"/>
      <c r="DTK14" s="149"/>
      <c r="DTL14" s="149"/>
      <c r="DTM14" s="149"/>
      <c r="DTN14" s="149"/>
      <c r="DTO14" s="149"/>
      <c r="DTP14" s="149"/>
      <c r="DTQ14" s="149"/>
      <c r="DTR14" s="149"/>
      <c r="DTS14" s="149"/>
      <c r="DTT14" s="149"/>
      <c r="DTU14" s="149"/>
      <c r="DTV14" s="149"/>
      <c r="DTW14" s="149"/>
      <c r="DTX14" s="149"/>
      <c r="DTY14" s="149"/>
      <c r="DTZ14" s="149"/>
      <c r="DUA14" s="149"/>
      <c r="DUB14" s="149"/>
      <c r="DUC14" s="149"/>
      <c r="DUD14" s="149"/>
      <c r="DUE14" s="149"/>
      <c r="DUF14" s="149"/>
      <c r="DUG14" s="149"/>
      <c r="DUH14" s="149"/>
      <c r="DUI14" s="149"/>
      <c r="DUJ14" s="149"/>
      <c r="DUK14" s="149"/>
      <c r="DUL14" s="149"/>
      <c r="DUM14" s="149"/>
      <c r="DUN14" s="149"/>
      <c r="DUO14" s="149"/>
      <c r="DUP14" s="149"/>
      <c r="DUQ14" s="149"/>
      <c r="DUR14" s="149"/>
      <c r="DUS14" s="149"/>
      <c r="DUT14" s="149"/>
      <c r="DUU14" s="149"/>
      <c r="DUV14" s="149"/>
      <c r="DUW14" s="149"/>
      <c r="DUX14" s="149"/>
      <c r="DUY14" s="149"/>
      <c r="DUZ14" s="149"/>
      <c r="DVA14" s="149"/>
      <c r="DVB14" s="149"/>
      <c r="DVC14" s="149"/>
      <c r="DVD14" s="149"/>
      <c r="DVE14" s="149"/>
      <c r="DVF14" s="149"/>
      <c r="DVG14" s="149"/>
      <c r="DVH14" s="149"/>
      <c r="DVI14" s="149"/>
      <c r="DVJ14" s="149"/>
      <c r="DVK14" s="149"/>
      <c r="DVL14" s="149"/>
      <c r="DVM14" s="149"/>
      <c r="DVN14" s="149"/>
      <c r="DVO14" s="149"/>
      <c r="DVP14" s="149"/>
      <c r="DVQ14" s="149"/>
      <c r="DVR14" s="149"/>
      <c r="DVS14" s="149"/>
      <c r="DVT14" s="149"/>
      <c r="DVU14" s="149"/>
      <c r="DVV14" s="149"/>
      <c r="DVW14" s="149"/>
      <c r="DVX14" s="149"/>
      <c r="DVY14" s="149"/>
      <c r="DVZ14" s="149"/>
      <c r="DWA14" s="149"/>
      <c r="DWB14" s="149"/>
      <c r="DWC14" s="149"/>
      <c r="DWD14" s="149"/>
      <c r="DWE14" s="149"/>
      <c r="DWF14" s="149"/>
      <c r="DWG14" s="149"/>
      <c r="DWH14" s="149"/>
      <c r="DWI14" s="149"/>
      <c r="DWJ14" s="149"/>
      <c r="DWK14" s="149"/>
      <c r="DWL14" s="149"/>
      <c r="DWM14" s="149"/>
      <c r="DWN14" s="149"/>
      <c r="DWO14" s="149"/>
      <c r="DWP14" s="149"/>
      <c r="DWQ14" s="149"/>
      <c r="DWR14" s="149"/>
      <c r="DWS14" s="149"/>
      <c r="DWT14" s="149"/>
      <c r="DWU14" s="149"/>
      <c r="DWV14" s="149"/>
      <c r="DWW14" s="149"/>
      <c r="DWX14" s="149"/>
      <c r="DWY14" s="149"/>
      <c r="DWZ14" s="149"/>
      <c r="DXA14" s="149"/>
      <c r="DXB14" s="149"/>
      <c r="DXC14" s="149"/>
      <c r="DXD14" s="149"/>
      <c r="DXE14" s="149"/>
      <c r="DXF14" s="149"/>
      <c r="DXG14" s="149"/>
      <c r="DXH14" s="149"/>
      <c r="DXI14" s="149"/>
      <c r="DXJ14" s="149"/>
      <c r="DXK14" s="149"/>
      <c r="DXL14" s="149"/>
      <c r="DXM14" s="149"/>
      <c r="DXN14" s="149"/>
      <c r="DXO14" s="149"/>
      <c r="DXP14" s="149"/>
      <c r="DXQ14" s="149"/>
      <c r="DXR14" s="149"/>
      <c r="DXS14" s="149"/>
      <c r="DXT14" s="149"/>
      <c r="DXU14" s="149"/>
      <c r="DXV14" s="149"/>
      <c r="DXW14" s="149"/>
      <c r="DXX14" s="149"/>
      <c r="DXY14" s="149"/>
      <c r="DXZ14" s="149"/>
      <c r="DYA14" s="149"/>
      <c r="DYB14" s="149"/>
      <c r="DYC14" s="149"/>
      <c r="DYD14" s="149"/>
      <c r="DYE14" s="149"/>
      <c r="DYF14" s="149"/>
      <c r="DYG14" s="149"/>
      <c r="DYH14" s="149"/>
      <c r="DYI14" s="149"/>
      <c r="DYJ14" s="149"/>
      <c r="DYK14" s="149"/>
      <c r="DYL14" s="149"/>
      <c r="DYM14" s="149"/>
      <c r="DYN14" s="149"/>
      <c r="DYO14" s="149"/>
      <c r="DYP14" s="149"/>
      <c r="DYQ14" s="149"/>
      <c r="DYR14" s="149"/>
      <c r="DYS14" s="149"/>
      <c r="DYT14" s="149"/>
      <c r="DYU14" s="149"/>
      <c r="DYV14" s="149"/>
      <c r="DYW14" s="149"/>
      <c r="DYX14" s="149"/>
      <c r="DYY14" s="149"/>
      <c r="DYZ14" s="149"/>
      <c r="DZA14" s="149"/>
      <c r="DZB14" s="149"/>
      <c r="DZC14" s="149"/>
      <c r="DZD14" s="149"/>
      <c r="DZE14" s="149"/>
      <c r="DZF14" s="149"/>
      <c r="DZG14" s="149"/>
      <c r="DZH14" s="149"/>
      <c r="DZI14" s="149"/>
      <c r="DZJ14" s="149"/>
      <c r="DZK14" s="149"/>
      <c r="DZL14" s="149"/>
      <c r="DZM14" s="149"/>
      <c r="DZN14" s="149"/>
      <c r="DZO14" s="149"/>
      <c r="DZP14" s="149"/>
      <c r="DZQ14" s="149"/>
      <c r="DZR14" s="149"/>
      <c r="DZS14" s="149"/>
      <c r="DZT14" s="149"/>
      <c r="DZU14" s="149"/>
      <c r="DZV14" s="149"/>
      <c r="DZW14" s="149"/>
      <c r="DZX14" s="149"/>
      <c r="DZY14" s="149"/>
      <c r="DZZ14" s="149"/>
      <c r="EAA14" s="149"/>
      <c r="EAB14" s="149"/>
      <c r="EAC14" s="149"/>
      <c r="EAD14" s="149"/>
      <c r="EAE14" s="149"/>
      <c r="EAF14" s="149"/>
      <c r="EAG14" s="149"/>
      <c r="EAH14" s="149"/>
      <c r="EAI14" s="149"/>
      <c r="EAJ14" s="149"/>
      <c r="EAK14" s="149"/>
      <c r="EAL14" s="149"/>
      <c r="EAM14" s="149"/>
      <c r="EAN14" s="149"/>
      <c r="EAO14" s="149"/>
      <c r="EAP14" s="149"/>
      <c r="EAQ14" s="149"/>
      <c r="EAR14" s="149"/>
      <c r="EAS14" s="149"/>
      <c r="EAT14" s="149"/>
      <c r="EAU14" s="149"/>
      <c r="EAV14" s="149"/>
      <c r="EAW14" s="149"/>
      <c r="EAX14" s="149"/>
      <c r="EAY14" s="149"/>
      <c r="EAZ14" s="149"/>
      <c r="EBA14" s="149"/>
      <c r="EBB14" s="149"/>
      <c r="EBC14" s="149"/>
      <c r="EBD14" s="149"/>
      <c r="EBE14" s="149"/>
      <c r="EBF14" s="149"/>
      <c r="EBG14" s="149"/>
      <c r="EBH14" s="149"/>
      <c r="EBI14" s="149"/>
      <c r="EBJ14" s="149"/>
      <c r="EBK14" s="149"/>
      <c r="EBL14" s="149"/>
      <c r="EBM14" s="149"/>
      <c r="EBN14" s="149"/>
      <c r="EBO14" s="149"/>
      <c r="EBP14" s="149"/>
      <c r="EBQ14" s="149"/>
      <c r="EBR14" s="149"/>
      <c r="EBS14" s="149"/>
      <c r="EBT14" s="149"/>
      <c r="EBU14" s="149"/>
      <c r="EBV14" s="149"/>
      <c r="EBW14" s="149"/>
      <c r="EBX14" s="149"/>
      <c r="EBY14" s="149"/>
      <c r="EBZ14" s="149"/>
      <c r="ECA14" s="149"/>
      <c r="ECB14" s="149"/>
      <c r="ECC14" s="149"/>
      <c r="ECD14" s="149"/>
      <c r="ECE14" s="149"/>
      <c r="ECF14" s="149"/>
      <c r="ECG14" s="149"/>
      <c r="ECH14" s="149"/>
      <c r="ECI14" s="149"/>
      <c r="ECJ14" s="149"/>
      <c r="ECK14" s="149"/>
      <c r="ECL14" s="149"/>
      <c r="ECM14" s="149"/>
      <c r="ECN14" s="149"/>
      <c r="ECO14" s="149"/>
      <c r="ECP14" s="149"/>
      <c r="ECQ14" s="149"/>
      <c r="ECR14" s="149"/>
      <c r="ECS14" s="149"/>
      <c r="ECT14" s="149"/>
      <c r="ECU14" s="149"/>
      <c r="ECV14" s="149"/>
      <c r="ECW14" s="149"/>
      <c r="ECX14" s="149"/>
      <c r="ECY14" s="149"/>
      <c r="ECZ14" s="149"/>
      <c r="EDA14" s="149"/>
      <c r="EDB14" s="149"/>
      <c r="EDC14" s="149"/>
      <c r="EDD14" s="149"/>
      <c r="EDE14" s="149"/>
      <c r="EDF14" s="149"/>
      <c r="EDG14" s="149"/>
      <c r="EDH14" s="149"/>
      <c r="EDI14" s="149"/>
      <c r="EDJ14" s="149"/>
      <c r="EDK14" s="149"/>
      <c r="EDL14" s="149"/>
      <c r="EDM14" s="149"/>
      <c r="EDN14" s="149"/>
      <c r="EDO14" s="149"/>
      <c r="EDP14" s="149"/>
      <c r="EDQ14" s="149"/>
      <c r="EDR14" s="149"/>
      <c r="EDS14" s="149"/>
      <c r="EDT14" s="149"/>
      <c r="EDU14" s="149"/>
      <c r="EDV14" s="149"/>
      <c r="EDW14" s="149"/>
      <c r="EDX14" s="149"/>
      <c r="EDY14" s="149"/>
      <c r="EDZ14" s="149"/>
      <c r="EEA14" s="149"/>
      <c r="EEB14" s="149"/>
      <c r="EEC14" s="149"/>
      <c r="EED14" s="149"/>
      <c r="EEE14" s="149"/>
      <c r="EEF14" s="149"/>
      <c r="EEG14" s="149"/>
      <c r="EEH14" s="149"/>
      <c r="EEI14" s="149"/>
      <c r="EEJ14" s="149"/>
      <c r="EEK14" s="149"/>
      <c r="EEL14" s="149"/>
      <c r="EEM14" s="149"/>
      <c r="EEN14" s="149"/>
      <c r="EEO14" s="149"/>
      <c r="EEP14" s="149"/>
      <c r="EEQ14" s="149"/>
      <c r="EER14" s="149"/>
      <c r="EES14" s="149"/>
      <c r="EET14" s="149"/>
      <c r="EEU14" s="149"/>
      <c r="EEV14" s="149"/>
      <c r="EEW14" s="149"/>
      <c r="EEX14" s="149"/>
      <c r="EEY14" s="149"/>
      <c r="EEZ14" s="149"/>
      <c r="EFA14" s="149"/>
      <c r="EFB14" s="149"/>
      <c r="EFC14" s="149"/>
      <c r="EFD14" s="149"/>
      <c r="EFE14" s="149"/>
      <c r="EFF14" s="149"/>
      <c r="EFG14" s="149"/>
      <c r="EFH14" s="149"/>
      <c r="EFI14" s="149"/>
      <c r="EFJ14" s="149"/>
      <c r="EFK14" s="149"/>
      <c r="EFL14" s="149"/>
      <c r="EFM14" s="149"/>
      <c r="EFN14" s="149"/>
      <c r="EFO14" s="149"/>
      <c r="EFP14" s="149"/>
      <c r="EFQ14" s="149"/>
      <c r="EFR14" s="149"/>
      <c r="EFS14" s="149"/>
      <c r="EFT14" s="149"/>
      <c r="EFU14" s="149"/>
      <c r="EFV14" s="149"/>
      <c r="EFW14" s="149"/>
      <c r="EFX14" s="149"/>
      <c r="EFY14" s="149"/>
      <c r="EFZ14" s="149"/>
      <c r="EGA14" s="149"/>
      <c r="EGB14" s="149"/>
      <c r="EGC14" s="149"/>
      <c r="EGD14" s="149"/>
      <c r="EGE14" s="149"/>
      <c r="EGF14" s="149"/>
      <c r="EGG14" s="149"/>
      <c r="EGH14" s="149"/>
      <c r="EGI14" s="149"/>
      <c r="EGJ14" s="149"/>
      <c r="EGK14" s="149"/>
      <c r="EGL14" s="149"/>
      <c r="EGM14" s="149"/>
      <c r="EGN14" s="149"/>
      <c r="EGO14" s="149"/>
      <c r="EGP14" s="149"/>
      <c r="EGQ14" s="149"/>
      <c r="EGR14" s="149"/>
      <c r="EGS14" s="149"/>
      <c r="EGT14" s="149"/>
      <c r="EGU14" s="149"/>
      <c r="EGV14" s="149"/>
      <c r="EGW14" s="149"/>
      <c r="EGX14" s="149"/>
      <c r="EGY14" s="149"/>
      <c r="EGZ14" s="149"/>
      <c r="EHA14" s="149"/>
      <c r="EHB14" s="149"/>
      <c r="EHC14" s="149"/>
      <c r="EHD14" s="149"/>
      <c r="EHE14" s="149"/>
      <c r="EHF14" s="149"/>
      <c r="EHG14" s="149"/>
      <c r="EHH14" s="149"/>
      <c r="EHI14" s="149"/>
      <c r="EHJ14" s="149"/>
      <c r="EHK14" s="149"/>
      <c r="EHL14" s="149"/>
      <c r="EHM14" s="149"/>
      <c r="EHN14" s="149"/>
      <c r="EHO14" s="149"/>
      <c r="EHP14" s="149"/>
      <c r="EHQ14" s="149"/>
      <c r="EHR14" s="149"/>
      <c r="EHS14" s="149"/>
      <c r="EHT14" s="149"/>
      <c r="EHU14" s="149"/>
      <c r="EHV14" s="149"/>
      <c r="EHW14" s="149"/>
      <c r="EHX14" s="149"/>
      <c r="EHY14" s="149"/>
      <c r="EHZ14" s="149"/>
      <c r="EIA14" s="149"/>
      <c r="EIB14" s="149"/>
      <c r="EIC14" s="149"/>
      <c r="EID14" s="149"/>
      <c r="EIE14" s="149"/>
      <c r="EIF14" s="149"/>
      <c r="EIG14" s="149"/>
      <c r="EIH14" s="149"/>
      <c r="EII14" s="149"/>
      <c r="EIJ14" s="149"/>
      <c r="EIK14" s="149"/>
      <c r="EIL14" s="149"/>
      <c r="EIM14" s="149"/>
      <c r="EIN14" s="149"/>
      <c r="EIO14" s="149"/>
      <c r="EIP14" s="149"/>
      <c r="EIQ14" s="149"/>
      <c r="EIR14" s="149"/>
      <c r="EIS14" s="149"/>
      <c r="EIT14" s="149"/>
      <c r="EIU14" s="149"/>
      <c r="EIV14" s="149"/>
      <c r="EIW14" s="149"/>
      <c r="EIX14" s="149"/>
      <c r="EIY14" s="149"/>
      <c r="EIZ14" s="149"/>
      <c r="EJA14" s="149"/>
      <c r="EJB14" s="149"/>
      <c r="EJC14" s="149"/>
      <c r="EJD14" s="149"/>
      <c r="EJE14" s="149"/>
      <c r="EJF14" s="149"/>
      <c r="EJG14" s="149"/>
      <c r="EJH14" s="149"/>
      <c r="EJI14" s="149"/>
      <c r="EJJ14" s="149"/>
      <c r="EJK14" s="149"/>
      <c r="EJL14" s="149"/>
      <c r="EJM14" s="149"/>
      <c r="EJN14" s="149"/>
      <c r="EJO14" s="149"/>
      <c r="EJP14" s="149"/>
      <c r="EJQ14" s="149"/>
      <c r="EJR14" s="149"/>
      <c r="EJS14" s="149"/>
      <c r="EJT14" s="149"/>
      <c r="EJU14" s="149"/>
      <c r="EJV14" s="149"/>
      <c r="EJW14" s="149"/>
      <c r="EJX14" s="149"/>
      <c r="EJY14" s="149"/>
      <c r="EJZ14" s="149"/>
      <c r="EKA14" s="149"/>
      <c r="EKB14" s="149"/>
      <c r="EKC14" s="149"/>
      <c r="EKD14" s="149"/>
      <c r="EKE14" s="149"/>
      <c r="EKF14" s="149"/>
      <c r="EKG14" s="149"/>
      <c r="EKH14" s="149"/>
      <c r="EKI14" s="149"/>
      <c r="EKJ14" s="149"/>
      <c r="EKK14" s="149"/>
      <c r="EKL14" s="149"/>
      <c r="EKM14" s="149"/>
      <c r="EKN14" s="149"/>
      <c r="EKO14" s="149"/>
      <c r="EKP14" s="149"/>
      <c r="EKQ14" s="149"/>
      <c r="EKR14" s="149"/>
      <c r="EKS14" s="149"/>
      <c r="EKT14" s="149"/>
      <c r="EKU14" s="149"/>
      <c r="EKV14" s="149"/>
      <c r="EKW14" s="149"/>
      <c r="EKX14" s="149"/>
      <c r="EKY14" s="149"/>
      <c r="EKZ14" s="149"/>
      <c r="ELA14" s="149"/>
      <c r="ELB14" s="149"/>
      <c r="ELC14" s="149"/>
      <c r="ELD14" s="149"/>
      <c r="ELE14" s="149"/>
      <c r="ELF14" s="149"/>
      <c r="ELG14" s="149"/>
      <c r="ELH14" s="149"/>
      <c r="ELI14" s="149"/>
      <c r="ELJ14" s="149"/>
      <c r="ELK14" s="149"/>
      <c r="ELL14" s="149"/>
      <c r="ELM14" s="149"/>
      <c r="ELN14" s="149"/>
      <c r="ELO14" s="149"/>
      <c r="ELP14" s="149"/>
      <c r="ELQ14" s="149"/>
      <c r="ELR14" s="149"/>
      <c r="ELS14" s="149"/>
      <c r="ELT14" s="149"/>
      <c r="ELU14" s="149"/>
      <c r="ELV14" s="149"/>
      <c r="ELW14" s="149"/>
      <c r="ELX14" s="149"/>
      <c r="ELY14" s="149"/>
      <c r="ELZ14" s="149"/>
      <c r="EMA14" s="149"/>
      <c r="EMB14" s="149"/>
      <c r="EMC14" s="149"/>
      <c r="EMD14" s="149"/>
      <c r="EME14" s="149"/>
      <c r="EMF14" s="149"/>
      <c r="EMG14" s="149"/>
      <c r="EMH14" s="149"/>
      <c r="EMI14" s="149"/>
      <c r="EMJ14" s="149"/>
      <c r="EMK14" s="149"/>
      <c r="EML14" s="149"/>
      <c r="EMM14" s="149"/>
      <c r="EMN14" s="149"/>
      <c r="EMO14" s="149"/>
      <c r="EMP14" s="149"/>
      <c r="EMQ14" s="149"/>
      <c r="EMR14" s="149"/>
      <c r="EMS14" s="149"/>
      <c r="EMT14" s="149"/>
      <c r="EMU14" s="149"/>
      <c r="EMV14" s="149"/>
      <c r="EMW14" s="149"/>
      <c r="EMX14" s="149"/>
      <c r="EMY14" s="149"/>
      <c r="EMZ14" s="149"/>
      <c r="ENA14" s="149"/>
      <c r="ENB14" s="149"/>
      <c r="ENC14" s="149"/>
      <c r="END14" s="149"/>
      <c r="ENE14" s="149"/>
      <c r="ENF14" s="149"/>
      <c r="ENG14" s="149"/>
      <c r="ENH14" s="149"/>
      <c r="ENI14" s="149"/>
      <c r="ENJ14" s="149"/>
      <c r="ENK14" s="149"/>
      <c r="ENL14" s="149"/>
      <c r="ENM14" s="149"/>
      <c r="ENN14" s="149"/>
      <c r="ENO14" s="149"/>
      <c r="ENP14" s="149"/>
      <c r="ENQ14" s="149"/>
      <c r="ENR14" s="149"/>
      <c r="ENS14" s="149"/>
      <c r="ENT14" s="149"/>
      <c r="ENU14" s="149"/>
      <c r="ENV14" s="149"/>
      <c r="ENW14" s="149"/>
      <c r="ENX14" s="149"/>
      <c r="ENY14" s="149"/>
      <c r="ENZ14" s="149"/>
      <c r="EOA14" s="149"/>
      <c r="EOB14" s="149"/>
      <c r="EOC14" s="149"/>
      <c r="EOD14" s="149"/>
      <c r="EOE14" s="149"/>
      <c r="EOF14" s="149"/>
      <c r="EOG14" s="149"/>
      <c r="EOH14" s="149"/>
      <c r="EOI14" s="149"/>
      <c r="EOJ14" s="149"/>
      <c r="EOK14" s="149"/>
      <c r="EOL14" s="149"/>
      <c r="EOM14" s="149"/>
      <c r="EON14" s="149"/>
      <c r="EOO14" s="149"/>
      <c r="EOP14" s="149"/>
      <c r="EOQ14" s="149"/>
      <c r="EOR14" s="149"/>
      <c r="EOS14" s="149"/>
      <c r="EOT14" s="149"/>
      <c r="EOU14" s="149"/>
      <c r="EOV14" s="149"/>
      <c r="EOW14" s="149"/>
      <c r="EOX14" s="149"/>
      <c r="EOY14" s="149"/>
      <c r="EOZ14" s="149"/>
      <c r="EPA14" s="149"/>
      <c r="EPB14" s="149"/>
      <c r="EPC14" s="149"/>
      <c r="EPD14" s="149"/>
      <c r="EPE14" s="149"/>
      <c r="EPF14" s="149"/>
      <c r="EPG14" s="149"/>
      <c r="EPH14" s="149"/>
      <c r="EPI14" s="149"/>
      <c r="EPJ14" s="149"/>
      <c r="EPK14" s="149"/>
      <c r="EPL14" s="149"/>
      <c r="EPM14" s="149"/>
      <c r="EPN14" s="149"/>
      <c r="EPO14" s="149"/>
      <c r="EPP14" s="149"/>
      <c r="EPQ14" s="149"/>
      <c r="EPR14" s="149"/>
      <c r="EPS14" s="149"/>
      <c r="EPT14" s="149"/>
      <c r="EPU14" s="149"/>
      <c r="EPV14" s="149"/>
      <c r="EPW14" s="149"/>
      <c r="EPX14" s="149"/>
      <c r="EPY14" s="149"/>
      <c r="EPZ14" s="149"/>
      <c r="EQA14" s="149"/>
      <c r="EQB14" s="149"/>
      <c r="EQC14" s="149"/>
      <c r="EQD14" s="149"/>
      <c r="EQE14" s="149"/>
      <c r="EQF14" s="149"/>
      <c r="EQG14" s="149"/>
      <c r="EQH14" s="149"/>
      <c r="EQI14" s="149"/>
      <c r="EQJ14" s="149"/>
      <c r="EQK14" s="149"/>
      <c r="EQL14" s="149"/>
      <c r="EQM14" s="149"/>
      <c r="EQN14" s="149"/>
      <c r="EQO14" s="149"/>
      <c r="EQP14" s="149"/>
      <c r="EQQ14" s="149"/>
      <c r="EQR14" s="149"/>
      <c r="EQS14" s="149"/>
      <c r="EQT14" s="149"/>
      <c r="EQU14" s="149"/>
      <c r="EQV14" s="149"/>
      <c r="EQW14" s="149"/>
      <c r="EQX14" s="149"/>
      <c r="EQY14" s="149"/>
      <c r="EQZ14" s="149"/>
      <c r="ERA14" s="149"/>
      <c r="ERB14" s="149"/>
      <c r="ERC14" s="149"/>
      <c r="ERD14" s="149"/>
      <c r="ERE14" s="149"/>
      <c r="ERF14" s="149"/>
      <c r="ERG14" s="149"/>
      <c r="ERH14" s="149"/>
      <c r="ERI14" s="149"/>
      <c r="ERJ14" s="149"/>
      <c r="ERK14" s="149"/>
      <c r="ERL14" s="149"/>
      <c r="ERM14" s="149"/>
      <c r="ERN14" s="149"/>
      <c r="ERO14" s="149"/>
      <c r="ERP14" s="149"/>
      <c r="ERQ14" s="149"/>
      <c r="ERR14" s="149"/>
      <c r="ERS14" s="149"/>
      <c r="ERT14" s="149"/>
      <c r="ERU14" s="149"/>
      <c r="ERV14" s="149"/>
      <c r="ERW14" s="149"/>
      <c r="ERX14" s="149"/>
      <c r="ERY14" s="149"/>
      <c r="ERZ14" s="149"/>
      <c r="ESA14" s="149"/>
      <c r="ESB14" s="149"/>
      <c r="ESC14" s="149"/>
      <c r="ESD14" s="149"/>
      <c r="ESE14" s="149"/>
      <c r="ESF14" s="149"/>
      <c r="ESG14" s="149"/>
      <c r="ESH14" s="149"/>
      <c r="ESI14" s="149"/>
      <c r="ESJ14" s="149"/>
      <c r="ESK14" s="149"/>
      <c r="ESL14" s="149"/>
      <c r="ESM14" s="149"/>
      <c r="ESN14" s="149"/>
      <c r="ESO14" s="149"/>
      <c r="ESP14" s="149"/>
      <c r="ESQ14" s="149"/>
      <c r="ESR14" s="149"/>
      <c r="ESS14" s="149"/>
      <c r="EST14" s="149"/>
      <c r="ESU14" s="149"/>
      <c r="ESV14" s="149"/>
      <c r="ESW14" s="149"/>
      <c r="ESX14" s="149"/>
      <c r="ESY14" s="149"/>
      <c r="ESZ14" s="149"/>
      <c r="ETA14" s="149"/>
      <c r="ETB14" s="149"/>
      <c r="ETC14" s="149"/>
      <c r="ETD14" s="149"/>
      <c r="ETE14" s="149"/>
      <c r="ETF14" s="149"/>
      <c r="ETG14" s="149"/>
      <c r="ETH14" s="149"/>
      <c r="ETI14" s="149"/>
      <c r="ETJ14" s="149"/>
      <c r="ETK14" s="149"/>
      <c r="ETL14" s="149"/>
      <c r="ETM14" s="149"/>
      <c r="ETN14" s="149"/>
      <c r="ETO14" s="149"/>
      <c r="ETP14" s="149"/>
      <c r="ETQ14" s="149"/>
      <c r="ETR14" s="149"/>
      <c r="ETS14" s="149"/>
      <c r="ETT14" s="149"/>
      <c r="ETU14" s="149"/>
      <c r="ETV14" s="149"/>
      <c r="ETW14" s="149"/>
      <c r="ETX14" s="149"/>
      <c r="ETY14" s="149"/>
      <c r="ETZ14" s="149"/>
      <c r="EUA14" s="149"/>
      <c r="EUB14" s="149"/>
      <c r="EUC14" s="149"/>
      <c r="EUD14" s="149"/>
      <c r="EUE14" s="149"/>
      <c r="EUF14" s="149"/>
      <c r="EUG14" s="149"/>
      <c r="EUH14" s="149"/>
      <c r="EUI14" s="149"/>
      <c r="EUJ14" s="149"/>
      <c r="EUK14" s="149"/>
      <c r="EUL14" s="149"/>
      <c r="EUM14" s="149"/>
      <c r="EUN14" s="149"/>
      <c r="EUO14" s="149"/>
      <c r="EUP14" s="149"/>
      <c r="EUQ14" s="149"/>
      <c r="EUR14" s="149"/>
      <c r="EUS14" s="149"/>
      <c r="EUT14" s="149"/>
      <c r="EUU14" s="149"/>
      <c r="EUV14" s="149"/>
      <c r="EUW14" s="149"/>
      <c r="EUX14" s="149"/>
      <c r="EUY14" s="149"/>
      <c r="EUZ14" s="149"/>
      <c r="EVA14" s="149"/>
      <c r="EVB14" s="149"/>
      <c r="EVC14" s="149"/>
      <c r="EVD14" s="149"/>
      <c r="EVE14" s="149"/>
      <c r="EVF14" s="149"/>
      <c r="EVG14" s="149"/>
      <c r="EVH14" s="149"/>
      <c r="EVI14" s="149"/>
      <c r="EVJ14" s="149"/>
      <c r="EVK14" s="149"/>
      <c r="EVL14" s="149"/>
      <c r="EVM14" s="149"/>
      <c r="EVN14" s="149"/>
      <c r="EVO14" s="149"/>
      <c r="EVP14" s="149"/>
      <c r="EVQ14" s="149"/>
      <c r="EVR14" s="149"/>
      <c r="EVS14" s="149"/>
      <c r="EVT14" s="149"/>
      <c r="EVU14" s="149"/>
      <c r="EVV14" s="149"/>
      <c r="EVW14" s="149"/>
      <c r="EVX14" s="149"/>
      <c r="EVY14" s="149"/>
      <c r="EVZ14" s="149"/>
      <c r="EWA14" s="149"/>
      <c r="EWB14" s="149"/>
      <c r="EWC14" s="149"/>
      <c r="EWD14" s="149"/>
      <c r="EWE14" s="149"/>
      <c r="EWF14" s="149"/>
      <c r="EWG14" s="149"/>
      <c r="EWH14" s="149"/>
      <c r="EWI14" s="149"/>
      <c r="EWJ14" s="149"/>
      <c r="EWK14" s="149"/>
      <c r="EWL14" s="149"/>
      <c r="EWM14" s="149"/>
      <c r="EWN14" s="149"/>
      <c r="EWO14" s="149"/>
      <c r="EWP14" s="149"/>
      <c r="EWQ14" s="149"/>
      <c r="EWR14" s="149"/>
      <c r="EWS14" s="149"/>
      <c r="EWT14" s="149"/>
      <c r="EWU14" s="149"/>
      <c r="EWV14" s="149"/>
      <c r="EWW14" s="149"/>
      <c r="EWX14" s="149"/>
      <c r="EWY14" s="149"/>
      <c r="EWZ14" s="149"/>
      <c r="EXA14" s="149"/>
      <c r="EXB14" s="149"/>
      <c r="EXC14" s="149"/>
      <c r="EXD14" s="149"/>
      <c r="EXE14" s="149"/>
      <c r="EXF14" s="149"/>
      <c r="EXG14" s="149"/>
      <c r="EXH14" s="149"/>
      <c r="EXI14" s="149"/>
      <c r="EXJ14" s="149"/>
      <c r="EXK14" s="149"/>
      <c r="EXL14" s="149"/>
      <c r="EXM14" s="149"/>
      <c r="EXN14" s="149"/>
      <c r="EXO14" s="149"/>
      <c r="EXP14" s="149"/>
      <c r="EXQ14" s="149"/>
      <c r="EXR14" s="149"/>
      <c r="EXS14" s="149"/>
      <c r="EXT14" s="149"/>
      <c r="EXU14" s="149"/>
      <c r="EXV14" s="149"/>
      <c r="EXW14" s="149"/>
      <c r="EXX14" s="149"/>
      <c r="EXY14" s="149"/>
      <c r="EXZ14" s="149"/>
      <c r="EYA14" s="149"/>
      <c r="EYB14" s="149"/>
      <c r="EYC14" s="149"/>
      <c r="EYD14" s="149"/>
      <c r="EYE14" s="149"/>
      <c r="EYF14" s="149"/>
      <c r="EYG14" s="149"/>
      <c r="EYH14" s="149"/>
      <c r="EYI14" s="149"/>
      <c r="EYJ14" s="149"/>
      <c r="EYK14" s="149"/>
      <c r="EYL14" s="149"/>
      <c r="EYM14" s="149"/>
      <c r="EYN14" s="149"/>
      <c r="EYO14" s="149"/>
      <c r="EYP14" s="149"/>
      <c r="EYQ14" s="149"/>
      <c r="EYR14" s="149"/>
      <c r="EYS14" s="149"/>
      <c r="EYT14" s="149"/>
      <c r="EYU14" s="149"/>
      <c r="EYV14" s="149"/>
      <c r="EYW14" s="149"/>
      <c r="EYX14" s="149"/>
      <c r="EYY14" s="149"/>
      <c r="EYZ14" s="149"/>
      <c r="EZA14" s="149"/>
      <c r="EZB14" s="149"/>
      <c r="EZC14" s="149"/>
      <c r="EZD14" s="149"/>
      <c r="EZE14" s="149"/>
      <c r="EZF14" s="149"/>
      <c r="EZG14" s="149"/>
      <c r="EZH14" s="149"/>
      <c r="EZI14" s="149"/>
      <c r="EZJ14" s="149"/>
      <c r="EZK14" s="149"/>
      <c r="EZL14" s="149"/>
      <c r="EZM14" s="149"/>
      <c r="EZN14" s="149"/>
      <c r="EZO14" s="149"/>
      <c r="EZP14" s="149"/>
      <c r="EZQ14" s="149"/>
      <c r="EZR14" s="149"/>
      <c r="EZS14" s="149"/>
      <c r="EZT14" s="149"/>
      <c r="EZU14" s="149"/>
      <c r="EZV14" s="149"/>
      <c r="EZW14" s="149"/>
      <c r="EZX14" s="149"/>
      <c r="EZY14" s="149"/>
      <c r="EZZ14" s="149"/>
      <c r="FAA14" s="149"/>
      <c r="FAB14" s="149"/>
      <c r="FAC14" s="149"/>
      <c r="FAD14" s="149"/>
      <c r="FAE14" s="149"/>
      <c r="FAF14" s="149"/>
      <c r="FAG14" s="149"/>
      <c r="FAH14" s="149"/>
      <c r="FAI14" s="149"/>
      <c r="FAJ14" s="149"/>
      <c r="FAK14" s="149"/>
      <c r="FAL14" s="149"/>
      <c r="FAM14" s="149"/>
      <c r="FAN14" s="149"/>
      <c r="FAO14" s="149"/>
      <c r="FAP14" s="149"/>
      <c r="FAQ14" s="149"/>
      <c r="FAR14" s="149"/>
      <c r="FAS14" s="149"/>
      <c r="FAT14" s="149"/>
      <c r="FAU14" s="149"/>
      <c r="FAV14" s="149"/>
      <c r="FAW14" s="149"/>
      <c r="FAX14" s="149"/>
      <c r="FAY14" s="149"/>
      <c r="FAZ14" s="149"/>
      <c r="FBA14" s="149"/>
      <c r="FBB14" s="149"/>
      <c r="FBC14" s="149"/>
      <c r="FBD14" s="149"/>
      <c r="FBE14" s="149"/>
      <c r="FBF14" s="149"/>
      <c r="FBG14" s="149"/>
      <c r="FBH14" s="149"/>
      <c r="FBI14" s="149"/>
      <c r="FBJ14" s="149"/>
      <c r="FBK14" s="149"/>
      <c r="FBL14" s="149"/>
      <c r="FBM14" s="149"/>
      <c r="FBN14" s="149"/>
      <c r="FBO14" s="149"/>
      <c r="FBP14" s="149"/>
      <c r="FBQ14" s="149"/>
      <c r="FBR14" s="149"/>
      <c r="FBS14" s="149"/>
      <c r="FBT14" s="149"/>
      <c r="FBU14" s="149"/>
      <c r="FBV14" s="149"/>
      <c r="FBW14" s="149"/>
      <c r="FBX14" s="149"/>
      <c r="FBY14" s="149"/>
      <c r="FBZ14" s="149"/>
      <c r="FCA14" s="149"/>
      <c r="FCB14" s="149"/>
      <c r="FCC14" s="149"/>
      <c r="FCD14" s="149"/>
      <c r="FCE14" s="149"/>
      <c r="FCF14" s="149"/>
      <c r="FCG14" s="149"/>
      <c r="FCH14" s="149"/>
      <c r="FCI14" s="149"/>
      <c r="FCJ14" s="149"/>
      <c r="FCK14" s="149"/>
      <c r="FCL14" s="149"/>
      <c r="FCM14" s="149"/>
      <c r="FCN14" s="149"/>
      <c r="FCO14" s="149"/>
      <c r="FCP14" s="149"/>
      <c r="FCQ14" s="149"/>
      <c r="FCR14" s="149"/>
      <c r="FCS14" s="149"/>
      <c r="FCT14" s="149"/>
      <c r="FCU14" s="149"/>
      <c r="FCV14" s="149"/>
      <c r="FCW14" s="149"/>
      <c r="FCX14" s="149"/>
      <c r="FCY14" s="149"/>
      <c r="FCZ14" s="149"/>
      <c r="FDA14" s="149"/>
      <c r="FDB14" s="149"/>
      <c r="FDC14" s="149"/>
      <c r="FDD14" s="149"/>
      <c r="FDE14" s="149"/>
      <c r="FDF14" s="149"/>
      <c r="FDG14" s="149"/>
      <c r="FDH14" s="149"/>
      <c r="FDI14" s="149"/>
      <c r="FDJ14" s="149"/>
      <c r="FDK14" s="149"/>
      <c r="FDL14" s="149"/>
      <c r="FDM14" s="149"/>
      <c r="FDN14" s="149"/>
      <c r="FDO14" s="149"/>
      <c r="FDP14" s="149"/>
      <c r="FDQ14" s="149"/>
      <c r="FDR14" s="149"/>
      <c r="FDS14" s="149"/>
      <c r="FDT14" s="149"/>
      <c r="FDU14" s="149"/>
      <c r="FDV14" s="149"/>
      <c r="FDW14" s="149"/>
      <c r="FDX14" s="149"/>
      <c r="FDY14" s="149"/>
      <c r="FDZ14" s="149"/>
      <c r="FEA14" s="149"/>
      <c r="FEB14" s="149"/>
      <c r="FEC14" s="149"/>
      <c r="FED14" s="149"/>
      <c r="FEE14" s="149"/>
      <c r="FEF14" s="149"/>
      <c r="FEG14" s="149"/>
      <c r="FEH14" s="149"/>
      <c r="FEI14" s="149"/>
      <c r="FEJ14" s="149"/>
      <c r="FEK14" s="149"/>
      <c r="FEL14" s="149"/>
      <c r="FEM14" s="149"/>
      <c r="FEN14" s="149"/>
      <c r="FEO14" s="149"/>
      <c r="FEP14" s="149"/>
      <c r="FEQ14" s="149"/>
      <c r="FER14" s="149"/>
      <c r="FES14" s="149"/>
      <c r="FET14" s="149"/>
      <c r="FEU14" s="149"/>
      <c r="FEV14" s="149"/>
      <c r="FEW14" s="149"/>
      <c r="FEX14" s="149"/>
      <c r="FEY14" s="149"/>
      <c r="FEZ14" s="149"/>
      <c r="FFA14" s="149"/>
      <c r="FFB14" s="149"/>
      <c r="FFC14" s="149"/>
      <c r="FFD14" s="149"/>
      <c r="FFE14" s="149"/>
      <c r="FFF14" s="149"/>
      <c r="FFG14" s="149"/>
      <c r="FFH14" s="149"/>
      <c r="FFI14" s="149"/>
      <c r="FFJ14" s="149"/>
      <c r="FFK14" s="149"/>
      <c r="FFL14" s="149"/>
      <c r="FFM14" s="149"/>
      <c r="FFN14" s="149"/>
      <c r="FFO14" s="149"/>
      <c r="FFP14" s="149"/>
      <c r="FFQ14" s="149"/>
      <c r="FFR14" s="149"/>
      <c r="FFS14" s="149"/>
      <c r="FFT14" s="149"/>
      <c r="FFU14" s="149"/>
      <c r="FFV14" s="149"/>
      <c r="FFW14" s="149"/>
      <c r="FFX14" s="149"/>
      <c r="FFY14" s="149"/>
      <c r="FFZ14" s="149"/>
      <c r="FGA14" s="149"/>
      <c r="FGB14" s="149"/>
      <c r="FGC14" s="149"/>
      <c r="FGD14" s="149"/>
      <c r="FGE14" s="149"/>
      <c r="FGF14" s="149"/>
      <c r="FGG14" s="149"/>
      <c r="FGH14" s="149"/>
      <c r="FGI14" s="149"/>
      <c r="FGJ14" s="149"/>
      <c r="FGK14" s="149"/>
      <c r="FGL14" s="149"/>
      <c r="FGM14" s="149"/>
      <c r="FGN14" s="149"/>
      <c r="FGO14" s="149"/>
      <c r="FGP14" s="149"/>
      <c r="FGQ14" s="149"/>
      <c r="FGR14" s="149"/>
      <c r="FGS14" s="149"/>
      <c r="FGT14" s="149"/>
      <c r="FGU14" s="149"/>
      <c r="FGV14" s="149"/>
      <c r="FGW14" s="149"/>
      <c r="FGX14" s="149"/>
      <c r="FGY14" s="149"/>
      <c r="FGZ14" s="149"/>
      <c r="FHA14" s="149"/>
      <c r="FHB14" s="149"/>
      <c r="FHC14" s="149"/>
      <c r="FHD14" s="149"/>
      <c r="FHE14" s="149"/>
      <c r="FHF14" s="149"/>
      <c r="FHG14" s="149"/>
      <c r="FHH14" s="149"/>
      <c r="FHI14" s="149"/>
      <c r="FHJ14" s="149"/>
      <c r="FHK14" s="149"/>
      <c r="FHL14" s="149"/>
      <c r="FHM14" s="149"/>
      <c r="FHN14" s="149"/>
      <c r="FHO14" s="149"/>
      <c r="FHP14" s="149"/>
      <c r="FHQ14" s="149"/>
      <c r="FHR14" s="149"/>
      <c r="FHS14" s="149"/>
      <c r="FHT14" s="149"/>
      <c r="FHU14" s="149"/>
      <c r="FHV14" s="149"/>
      <c r="FHW14" s="149"/>
      <c r="FHX14" s="149"/>
      <c r="FHY14" s="149"/>
      <c r="FHZ14" s="149"/>
      <c r="FIA14" s="149"/>
      <c r="FIB14" s="149"/>
      <c r="FIC14" s="149"/>
      <c r="FID14" s="149"/>
      <c r="FIE14" s="149"/>
      <c r="FIF14" s="149"/>
      <c r="FIG14" s="149"/>
      <c r="FIH14" s="149"/>
      <c r="FII14" s="149"/>
      <c r="FIJ14" s="149"/>
      <c r="FIK14" s="149"/>
      <c r="FIL14" s="149"/>
      <c r="FIM14" s="149"/>
      <c r="FIN14" s="149"/>
      <c r="FIO14" s="149"/>
      <c r="FIP14" s="149"/>
      <c r="FIQ14" s="149"/>
      <c r="FIR14" s="149"/>
      <c r="FIS14" s="149"/>
      <c r="FIT14" s="149"/>
      <c r="FIU14" s="149"/>
      <c r="FIV14" s="149"/>
      <c r="FIW14" s="149"/>
      <c r="FIX14" s="149"/>
      <c r="FIY14" s="149"/>
      <c r="FIZ14" s="149"/>
      <c r="FJA14" s="149"/>
      <c r="FJB14" s="149"/>
      <c r="FJC14" s="149"/>
      <c r="FJD14" s="149"/>
      <c r="FJE14" s="149"/>
      <c r="FJF14" s="149"/>
      <c r="FJG14" s="149"/>
      <c r="FJH14" s="149"/>
      <c r="FJI14" s="149"/>
      <c r="FJJ14" s="149"/>
      <c r="FJK14" s="149"/>
      <c r="FJL14" s="149"/>
      <c r="FJM14" s="149"/>
      <c r="FJN14" s="149"/>
      <c r="FJO14" s="149"/>
      <c r="FJP14" s="149"/>
      <c r="FJQ14" s="149"/>
      <c r="FJR14" s="149"/>
      <c r="FJS14" s="149"/>
      <c r="FJT14" s="149"/>
      <c r="FJU14" s="149"/>
      <c r="FJV14" s="149"/>
      <c r="FJW14" s="149"/>
      <c r="FJX14" s="149"/>
      <c r="FJY14" s="149"/>
      <c r="FJZ14" s="149"/>
      <c r="FKA14" s="149"/>
      <c r="FKB14" s="149"/>
      <c r="FKC14" s="149"/>
      <c r="FKD14" s="149"/>
      <c r="FKE14" s="149"/>
      <c r="FKF14" s="149"/>
      <c r="FKG14" s="149"/>
      <c r="FKH14" s="149"/>
      <c r="FKI14" s="149"/>
      <c r="FKJ14" s="149"/>
      <c r="FKK14" s="149"/>
      <c r="FKL14" s="149"/>
      <c r="FKM14" s="149"/>
      <c r="FKN14" s="149"/>
      <c r="FKO14" s="149"/>
      <c r="FKP14" s="149"/>
      <c r="FKQ14" s="149"/>
      <c r="FKR14" s="149"/>
      <c r="FKS14" s="149"/>
      <c r="FKT14" s="149"/>
      <c r="FKU14" s="149"/>
      <c r="FKV14" s="149"/>
      <c r="FKW14" s="149"/>
      <c r="FKX14" s="149"/>
      <c r="FKY14" s="149"/>
      <c r="FKZ14" s="149"/>
      <c r="FLA14" s="149"/>
      <c r="FLB14" s="149"/>
      <c r="FLC14" s="149"/>
      <c r="FLD14" s="149"/>
      <c r="FLE14" s="149"/>
      <c r="FLF14" s="149"/>
      <c r="FLG14" s="149"/>
      <c r="FLH14" s="149"/>
      <c r="FLI14" s="149"/>
      <c r="FLJ14" s="149"/>
      <c r="FLK14" s="149"/>
      <c r="FLL14" s="149"/>
      <c r="FLM14" s="149"/>
      <c r="FLN14" s="149"/>
      <c r="FLO14" s="149"/>
      <c r="FLP14" s="149"/>
      <c r="FLQ14" s="149"/>
      <c r="FLR14" s="149"/>
      <c r="FLS14" s="149"/>
      <c r="FLT14" s="149"/>
      <c r="FLU14" s="149"/>
      <c r="FLV14" s="149"/>
      <c r="FLW14" s="149"/>
      <c r="FLX14" s="149"/>
      <c r="FLY14" s="149"/>
      <c r="FLZ14" s="149"/>
      <c r="FMA14" s="149"/>
      <c r="FMB14" s="149"/>
      <c r="FMC14" s="149"/>
      <c r="FMD14" s="149"/>
      <c r="FME14" s="149"/>
      <c r="FMF14" s="149"/>
      <c r="FMG14" s="149"/>
      <c r="FMH14" s="149"/>
      <c r="FMI14" s="149"/>
      <c r="FMJ14" s="149"/>
      <c r="FMK14" s="149"/>
      <c r="FML14" s="149"/>
      <c r="FMM14" s="149"/>
      <c r="FMN14" s="149"/>
      <c r="FMO14" s="149"/>
      <c r="FMP14" s="149"/>
      <c r="FMQ14" s="149"/>
      <c r="FMR14" s="149"/>
      <c r="FMS14" s="149"/>
      <c r="FMT14" s="149"/>
      <c r="FMU14" s="149"/>
      <c r="FMV14" s="149"/>
      <c r="FMW14" s="149"/>
      <c r="FMX14" s="149"/>
      <c r="FMY14" s="149"/>
      <c r="FMZ14" s="149"/>
      <c r="FNA14" s="149"/>
      <c r="FNB14" s="149"/>
      <c r="FNC14" s="149"/>
      <c r="FND14" s="149"/>
      <c r="FNE14" s="149"/>
      <c r="FNF14" s="149"/>
      <c r="FNG14" s="149"/>
      <c r="FNH14" s="149"/>
      <c r="FNI14" s="149"/>
      <c r="FNJ14" s="149"/>
      <c r="FNK14" s="149"/>
      <c r="FNL14" s="149"/>
      <c r="FNM14" s="149"/>
      <c r="FNN14" s="149"/>
      <c r="FNO14" s="149"/>
      <c r="FNP14" s="149"/>
      <c r="FNQ14" s="149"/>
      <c r="FNR14" s="149"/>
      <c r="FNS14" s="149"/>
      <c r="FNT14" s="149"/>
      <c r="FNU14" s="149"/>
      <c r="FNV14" s="149"/>
      <c r="FNW14" s="149"/>
      <c r="FNX14" s="149"/>
      <c r="FNY14" s="149"/>
      <c r="FNZ14" s="149"/>
      <c r="FOA14" s="149"/>
      <c r="FOB14" s="149"/>
      <c r="FOC14" s="149"/>
      <c r="FOD14" s="149"/>
      <c r="FOE14" s="149"/>
      <c r="FOF14" s="149"/>
      <c r="FOG14" s="149"/>
      <c r="FOH14" s="149"/>
      <c r="FOI14" s="149"/>
      <c r="FOJ14" s="149"/>
      <c r="FOK14" s="149"/>
      <c r="FOL14" s="149"/>
      <c r="FOM14" s="149"/>
      <c r="FON14" s="149"/>
      <c r="FOO14" s="149"/>
      <c r="FOP14" s="149"/>
      <c r="FOQ14" s="149"/>
      <c r="FOR14" s="149"/>
      <c r="FOS14" s="149"/>
      <c r="FOT14" s="149"/>
      <c r="FOU14" s="149"/>
      <c r="FOV14" s="149"/>
      <c r="FOW14" s="149"/>
      <c r="FOX14" s="149"/>
      <c r="FOY14" s="149"/>
      <c r="FOZ14" s="149"/>
      <c r="FPA14" s="149"/>
      <c r="FPB14" s="149"/>
      <c r="FPC14" s="149"/>
      <c r="FPD14" s="149"/>
      <c r="FPE14" s="149"/>
      <c r="FPF14" s="149"/>
      <c r="FPG14" s="149"/>
      <c r="FPH14" s="149"/>
      <c r="FPI14" s="149"/>
      <c r="FPJ14" s="149"/>
      <c r="FPK14" s="149"/>
      <c r="FPL14" s="149"/>
      <c r="FPM14" s="149"/>
      <c r="FPN14" s="149"/>
      <c r="FPO14" s="149"/>
      <c r="FPP14" s="149"/>
      <c r="FPQ14" s="149"/>
      <c r="FPR14" s="149"/>
      <c r="FPS14" s="149"/>
      <c r="FPT14" s="149"/>
      <c r="FPU14" s="149"/>
      <c r="FPV14" s="149"/>
      <c r="FPW14" s="149"/>
      <c r="FPX14" s="149"/>
      <c r="FPY14" s="149"/>
      <c r="FPZ14" s="149"/>
      <c r="FQA14" s="149"/>
      <c r="FQB14" s="149"/>
      <c r="FQC14" s="149"/>
      <c r="FQD14" s="149"/>
      <c r="FQE14" s="149"/>
      <c r="FQF14" s="149"/>
      <c r="FQG14" s="149"/>
      <c r="FQH14" s="149"/>
      <c r="FQI14" s="149"/>
      <c r="FQJ14" s="149"/>
      <c r="FQK14" s="149"/>
      <c r="FQL14" s="149"/>
      <c r="FQM14" s="149"/>
      <c r="FQN14" s="149"/>
      <c r="FQO14" s="149"/>
      <c r="FQP14" s="149"/>
      <c r="FQQ14" s="149"/>
      <c r="FQR14" s="149"/>
      <c r="FQS14" s="149"/>
      <c r="FQT14" s="149"/>
      <c r="FQU14" s="149"/>
      <c r="FQV14" s="149"/>
      <c r="FQW14" s="149"/>
      <c r="FQX14" s="149"/>
      <c r="FQY14" s="149"/>
      <c r="FQZ14" s="149"/>
      <c r="FRA14" s="149"/>
      <c r="FRB14" s="149"/>
      <c r="FRC14" s="149"/>
      <c r="FRD14" s="149"/>
      <c r="FRE14" s="149"/>
      <c r="FRF14" s="149"/>
      <c r="FRG14" s="149"/>
      <c r="FRH14" s="149"/>
      <c r="FRI14" s="149"/>
      <c r="FRJ14" s="149"/>
      <c r="FRK14" s="149"/>
      <c r="FRL14" s="149"/>
      <c r="FRM14" s="149"/>
      <c r="FRN14" s="149"/>
      <c r="FRO14" s="149"/>
      <c r="FRP14" s="149"/>
      <c r="FRQ14" s="149"/>
      <c r="FRR14" s="149"/>
      <c r="FRS14" s="149"/>
      <c r="FRT14" s="149"/>
      <c r="FRU14" s="149"/>
      <c r="FRV14" s="149"/>
      <c r="FRW14" s="149"/>
      <c r="FRX14" s="149"/>
      <c r="FRY14" s="149"/>
      <c r="FRZ14" s="149"/>
      <c r="FSA14" s="149"/>
      <c r="FSB14" s="149"/>
      <c r="FSC14" s="149"/>
      <c r="FSD14" s="149"/>
      <c r="FSE14" s="149"/>
      <c r="FSF14" s="149"/>
      <c r="FSG14" s="149"/>
      <c r="FSH14" s="149"/>
      <c r="FSI14" s="149"/>
      <c r="FSJ14" s="149"/>
      <c r="FSK14" s="149"/>
      <c r="FSL14" s="149"/>
      <c r="FSM14" s="149"/>
      <c r="FSN14" s="149"/>
      <c r="FSO14" s="149"/>
      <c r="FSP14" s="149"/>
      <c r="FSQ14" s="149"/>
      <c r="FSR14" s="149"/>
      <c r="FSS14" s="149"/>
      <c r="FST14" s="149"/>
      <c r="FSU14" s="149"/>
      <c r="FSV14" s="149"/>
      <c r="FSW14" s="149"/>
      <c r="FSX14" s="149"/>
      <c r="FSY14" s="149"/>
      <c r="FSZ14" s="149"/>
      <c r="FTA14" s="149"/>
      <c r="FTB14" s="149"/>
      <c r="FTC14" s="149"/>
      <c r="FTD14" s="149"/>
      <c r="FTE14" s="149"/>
      <c r="FTF14" s="149"/>
      <c r="FTG14" s="149"/>
      <c r="FTH14" s="149"/>
      <c r="FTI14" s="149"/>
      <c r="FTJ14" s="149"/>
      <c r="FTK14" s="149"/>
      <c r="FTL14" s="149"/>
      <c r="FTM14" s="149"/>
      <c r="FTN14" s="149"/>
      <c r="FTO14" s="149"/>
      <c r="FTP14" s="149"/>
      <c r="FTQ14" s="149"/>
      <c r="FTR14" s="149"/>
      <c r="FTS14" s="149"/>
      <c r="FTT14" s="149"/>
      <c r="FTU14" s="149"/>
      <c r="FTV14" s="149"/>
      <c r="FTW14" s="149"/>
      <c r="FTX14" s="149"/>
      <c r="FTY14" s="149"/>
      <c r="FTZ14" s="149"/>
      <c r="FUA14" s="149"/>
      <c r="FUB14" s="149"/>
      <c r="FUC14" s="149"/>
      <c r="FUD14" s="149"/>
      <c r="FUE14" s="149"/>
      <c r="FUF14" s="149"/>
      <c r="FUG14" s="149"/>
      <c r="FUH14" s="149"/>
      <c r="FUI14" s="149"/>
      <c r="FUJ14" s="149"/>
      <c r="FUK14" s="149"/>
      <c r="FUL14" s="149"/>
      <c r="FUM14" s="149"/>
      <c r="FUN14" s="149"/>
      <c r="FUO14" s="149"/>
      <c r="FUP14" s="149"/>
      <c r="FUQ14" s="149"/>
      <c r="FUR14" s="149"/>
      <c r="FUS14" s="149"/>
      <c r="FUT14" s="149"/>
      <c r="FUU14" s="149"/>
      <c r="FUV14" s="149"/>
      <c r="FUW14" s="149"/>
      <c r="FUX14" s="149"/>
      <c r="FUY14" s="149"/>
      <c r="FUZ14" s="149"/>
      <c r="FVA14" s="149"/>
      <c r="FVB14" s="149"/>
      <c r="FVC14" s="149"/>
      <c r="FVD14" s="149"/>
      <c r="FVE14" s="149"/>
      <c r="FVF14" s="149"/>
      <c r="FVG14" s="149"/>
      <c r="FVH14" s="149"/>
      <c r="FVI14" s="149"/>
      <c r="FVJ14" s="149"/>
      <c r="FVK14" s="149"/>
      <c r="FVL14" s="149"/>
      <c r="FVM14" s="149"/>
      <c r="FVN14" s="149"/>
      <c r="FVO14" s="149"/>
      <c r="FVP14" s="149"/>
      <c r="FVQ14" s="149"/>
      <c r="FVR14" s="149"/>
      <c r="FVS14" s="149"/>
      <c r="FVT14" s="149"/>
      <c r="FVU14" s="149"/>
      <c r="FVV14" s="149"/>
      <c r="FVW14" s="149"/>
      <c r="FVX14" s="149"/>
      <c r="FVY14" s="149"/>
      <c r="FVZ14" s="149"/>
      <c r="FWA14" s="149"/>
      <c r="FWB14" s="149"/>
      <c r="FWC14" s="149"/>
      <c r="FWD14" s="149"/>
      <c r="FWE14" s="149"/>
      <c r="FWF14" s="149"/>
      <c r="FWG14" s="149"/>
      <c r="FWH14" s="149"/>
      <c r="FWI14" s="149"/>
      <c r="FWJ14" s="149"/>
      <c r="FWK14" s="149"/>
      <c r="FWL14" s="149"/>
      <c r="FWM14" s="149"/>
      <c r="FWN14" s="149"/>
      <c r="FWO14" s="149"/>
      <c r="FWP14" s="149"/>
      <c r="FWQ14" s="149"/>
      <c r="FWR14" s="149"/>
      <c r="FWS14" s="149"/>
      <c r="FWT14" s="149"/>
      <c r="FWU14" s="149"/>
      <c r="FWV14" s="149"/>
      <c r="FWW14" s="149"/>
      <c r="FWX14" s="149"/>
      <c r="FWY14" s="149"/>
      <c r="FWZ14" s="149"/>
      <c r="FXA14" s="149"/>
      <c r="FXB14" s="149"/>
      <c r="FXC14" s="149"/>
      <c r="FXD14" s="149"/>
      <c r="FXE14" s="149"/>
      <c r="FXF14" s="149"/>
      <c r="FXG14" s="149"/>
      <c r="FXH14" s="149"/>
      <c r="FXI14" s="149"/>
      <c r="FXJ14" s="149"/>
      <c r="FXK14" s="149"/>
      <c r="FXL14" s="149"/>
      <c r="FXM14" s="149"/>
      <c r="FXN14" s="149"/>
      <c r="FXO14" s="149"/>
      <c r="FXP14" s="149"/>
      <c r="FXQ14" s="149"/>
      <c r="FXR14" s="149"/>
      <c r="FXS14" s="149"/>
      <c r="FXT14" s="149"/>
      <c r="FXU14" s="149"/>
      <c r="FXV14" s="149"/>
      <c r="FXW14" s="149"/>
      <c r="FXX14" s="149"/>
      <c r="FXY14" s="149"/>
      <c r="FXZ14" s="149"/>
      <c r="FYA14" s="149"/>
      <c r="FYB14" s="149"/>
      <c r="FYC14" s="149"/>
      <c r="FYD14" s="149"/>
      <c r="FYE14" s="149"/>
      <c r="FYF14" s="149"/>
      <c r="FYG14" s="149"/>
      <c r="FYH14" s="149"/>
      <c r="FYI14" s="149"/>
      <c r="FYJ14" s="149"/>
      <c r="FYK14" s="149"/>
      <c r="FYL14" s="149"/>
      <c r="FYM14" s="149"/>
      <c r="FYN14" s="149"/>
      <c r="FYO14" s="149"/>
      <c r="FYP14" s="149"/>
      <c r="FYQ14" s="149"/>
      <c r="FYR14" s="149"/>
      <c r="FYS14" s="149"/>
      <c r="FYT14" s="149"/>
      <c r="FYU14" s="149"/>
      <c r="FYV14" s="149"/>
      <c r="FYW14" s="149"/>
      <c r="FYX14" s="149"/>
      <c r="FYY14" s="149"/>
      <c r="FYZ14" s="149"/>
      <c r="FZA14" s="149"/>
      <c r="FZB14" s="149"/>
      <c r="FZC14" s="149"/>
      <c r="FZD14" s="149"/>
      <c r="FZE14" s="149"/>
      <c r="FZF14" s="149"/>
      <c r="FZG14" s="149"/>
      <c r="FZH14" s="149"/>
      <c r="FZI14" s="149"/>
      <c r="FZJ14" s="149"/>
      <c r="FZK14" s="149"/>
      <c r="FZL14" s="149"/>
      <c r="FZM14" s="149"/>
      <c r="FZN14" s="149"/>
      <c r="FZO14" s="149"/>
      <c r="FZP14" s="149"/>
      <c r="FZQ14" s="149"/>
      <c r="FZR14" s="149"/>
      <c r="FZS14" s="149"/>
      <c r="FZT14" s="149"/>
      <c r="FZU14" s="149"/>
      <c r="FZV14" s="149"/>
      <c r="FZW14" s="149"/>
      <c r="FZX14" s="149"/>
      <c r="FZY14" s="149"/>
      <c r="FZZ14" s="149"/>
      <c r="GAA14" s="149"/>
      <c r="GAB14" s="149"/>
      <c r="GAC14" s="149"/>
      <c r="GAD14" s="149"/>
      <c r="GAE14" s="149"/>
      <c r="GAF14" s="149"/>
      <c r="GAG14" s="149"/>
      <c r="GAH14" s="149"/>
      <c r="GAI14" s="149"/>
      <c r="GAJ14" s="149"/>
      <c r="GAK14" s="149"/>
      <c r="GAL14" s="149"/>
      <c r="GAM14" s="149"/>
      <c r="GAN14" s="149"/>
      <c r="GAO14" s="149"/>
      <c r="GAP14" s="149"/>
      <c r="GAQ14" s="149"/>
      <c r="GAR14" s="149"/>
      <c r="GAS14" s="149"/>
      <c r="GAT14" s="149"/>
      <c r="GAU14" s="149"/>
      <c r="GAV14" s="149"/>
      <c r="GAW14" s="149"/>
      <c r="GAX14" s="149"/>
      <c r="GAY14" s="149"/>
      <c r="GAZ14" s="149"/>
      <c r="GBA14" s="149"/>
      <c r="GBB14" s="149"/>
      <c r="GBC14" s="149"/>
      <c r="GBD14" s="149"/>
      <c r="GBE14" s="149"/>
      <c r="GBF14" s="149"/>
      <c r="GBG14" s="149"/>
      <c r="GBH14" s="149"/>
      <c r="GBI14" s="149"/>
      <c r="GBJ14" s="149"/>
      <c r="GBK14" s="149"/>
      <c r="GBL14" s="149"/>
      <c r="GBM14" s="149"/>
      <c r="GBN14" s="149"/>
      <c r="GBO14" s="149"/>
      <c r="GBP14" s="149"/>
      <c r="GBQ14" s="149"/>
      <c r="GBR14" s="149"/>
      <c r="GBS14" s="149"/>
      <c r="GBT14" s="149"/>
      <c r="GBU14" s="149"/>
      <c r="GBV14" s="149"/>
      <c r="GBW14" s="149"/>
      <c r="GBX14" s="149"/>
      <c r="GBY14" s="149"/>
      <c r="GBZ14" s="149"/>
      <c r="GCA14" s="149"/>
      <c r="GCB14" s="149"/>
      <c r="GCC14" s="149"/>
      <c r="GCD14" s="149"/>
      <c r="GCE14" s="149"/>
      <c r="GCF14" s="149"/>
      <c r="GCG14" s="149"/>
      <c r="GCH14" s="149"/>
      <c r="GCI14" s="149"/>
      <c r="GCJ14" s="149"/>
      <c r="GCK14" s="149"/>
      <c r="GCL14" s="149"/>
      <c r="GCM14" s="149"/>
      <c r="GCN14" s="149"/>
      <c r="GCO14" s="149"/>
      <c r="GCP14" s="149"/>
      <c r="GCQ14" s="149"/>
      <c r="GCR14" s="149"/>
      <c r="GCS14" s="149"/>
      <c r="GCT14" s="149"/>
      <c r="GCU14" s="149"/>
      <c r="GCV14" s="149"/>
      <c r="GCW14" s="149"/>
      <c r="GCX14" s="149"/>
      <c r="GCY14" s="149"/>
      <c r="GCZ14" s="149"/>
      <c r="GDA14" s="149"/>
      <c r="GDB14" s="149"/>
      <c r="GDC14" s="149"/>
      <c r="GDD14" s="149"/>
      <c r="GDE14" s="149"/>
      <c r="GDF14" s="149"/>
      <c r="GDG14" s="149"/>
      <c r="GDH14" s="149"/>
      <c r="GDI14" s="149"/>
      <c r="GDJ14" s="149"/>
      <c r="GDK14" s="149"/>
      <c r="GDL14" s="149"/>
      <c r="GDM14" s="149"/>
      <c r="GDN14" s="149"/>
      <c r="GDO14" s="149"/>
      <c r="GDP14" s="149"/>
      <c r="GDQ14" s="149"/>
      <c r="GDR14" s="149"/>
      <c r="GDS14" s="149"/>
      <c r="GDT14" s="149"/>
      <c r="GDU14" s="149"/>
      <c r="GDV14" s="149"/>
      <c r="GDW14" s="149"/>
      <c r="GDX14" s="149"/>
      <c r="GDY14" s="149"/>
      <c r="GDZ14" s="149"/>
      <c r="GEA14" s="149"/>
      <c r="GEB14" s="149"/>
      <c r="GEC14" s="149"/>
      <c r="GED14" s="149"/>
      <c r="GEE14" s="149"/>
      <c r="GEF14" s="149"/>
      <c r="GEG14" s="149"/>
      <c r="GEH14" s="149"/>
      <c r="GEI14" s="149"/>
      <c r="GEJ14" s="149"/>
      <c r="GEK14" s="149"/>
      <c r="GEL14" s="149"/>
      <c r="GEM14" s="149"/>
      <c r="GEN14" s="149"/>
      <c r="GEO14" s="149"/>
      <c r="GEP14" s="149"/>
      <c r="GEQ14" s="149"/>
      <c r="GER14" s="149"/>
      <c r="GES14" s="149"/>
      <c r="GET14" s="149"/>
      <c r="GEU14" s="149"/>
      <c r="GEV14" s="149"/>
      <c r="GEW14" s="149"/>
      <c r="GEX14" s="149"/>
      <c r="GEY14" s="149"/>
      <c r="GEZ14" s="149"/>
      <c r="GFA14" s="149"/>
      <c r="GFB14" s="149"/>
      <c r="GFC14" s="149"/>
      <c r="GFD14" s="149"/>
      <c r="GFE14" s="149"/>
      <c r="GFF14" s="149"/>
      <c r="GFG14" s="149"/>
      <c r="GFH14" s="149"/>
      <c r="GFI14" s="149"/>
      <c r="GFJ14" s="149"/>
      <c r="GFK14" s="149"/>
      <c r="GFL14" s="149"/>
      <c r="GFM14" s="149"/>
      <c r="GFN14" s="149"/>
      <c r="GFO14" s="149"/>
      <c r="GFP14" s="149"/>
      <c r="GFQ14" s="149"/>
      <c r="GFR14" s="149"/>
      <c r="GFS14" s="149"/>
      <c r="GFT14" s="149"/>
      <c r="GFU14" s="149"/>
      <c r="GFV14" s="149"/>
      <c r="GFW14" s="149"/>
      <c r="GFX14" s="149"/>
      <c r="GFY14" s="149"/>
      <c r="GFZ14" s="149"/>
      <c r="GGA14" s="149"/>
      <c r="GGB14" s="149"/>
      <c r="GGC14" s="149"/>
      <c r="GGD14" s="149"/>
      <c r="GGE14" s="149"/>
      <c r="GGF14" s="149"/>
      <c r="GGG14" s="149"/>
      <c r="GGH14" s="149"/>
      <c r="GGI14" s="149"/>
      <c r="GGJ14" s="149"/>
      <c r="GGK14" s="149"/>
      <c r="GGL14" s="149"/>
      <c r="GGM14" s="149"/>
      <c r="GGN14" s="149"/>
      <c r="GGO14" s="149"/>
      <c r="GGP14" s="149"/>
      <c r="GGQ14" s="149"/>
      <c r="GGR14" s="149"/>
      <c r="GGS14" s="149"/>
      <c r="GGT14" s="149"/>
      <c r="GGU14" s="149"/>
      <c r="GGV14" s="149"/>
      <c r="GGW14" s="149"/>
      <c r="GGX14" s="149"/>
      <c r="GGY14" s="149"/>
      <c r="GGZ14" s="149"/>
      <c r="GHA14" s="149"/>
      <c r="GHB14" s="149"/>
      <c r="GHC14" s="149"/>
      <c r="GHD14" s="149"/>
      <c r="GHE14" s="149"/>
      <c r="GHF14" s="149"/>
      <c r="GHG14" s="149"/>
      <c r="GHH14" s="149"/>
      <c r="GHI14" s="149"/>
      <c r="GHJ14" s="149"/>
      <c r="GHK14" s="149"/>
      <c r="GHL14" s="149"/>
      <c r="GHM14" s="149"/>
      <c r="GHN14" s="149"/>
      <c r="GHO14" s="149"/>
      <c r="GHP14" s="149"/>
      <c r="GHQ14" s="149"/>
      <c r="GHR14" s="149"/>
      <c r="GHS14" s="149"/>
      <c r="GHT14" s="149"/>
      <c r="GHU14" s="149"/>
      <c r="GHV14" s="149"/>
      <c r="GHW14" s="149"/>
      <c r="GHX14" s="149"/>
      <c r="GHY14" s="149"/>
      <c r="GHZ14" s="149"/>
      <c r="GIA14" s="149"/>
      <c r="GIB14" s="149"/>
      <c r="GIC14" s="149"/>
      <c r="GID14" s="149"/>
      <c r="GIE14" s="149"/>
      <c r="GIF14" s="149"/>
      <c r="GIG14" s="149"/>
      <c r="GIH14" s="149"/>
      <c r="GII14" s="149"/>
      <c r="GIJ14" s="149"/>
      <c r="GIK14" s="149"/>
      <c r="GIL14" s="149"/>
      <c r="GIM14" s="149"/>
      <c r="GIN14" s="149"/>
      <c r="GIO14" s="149"/>
      <c r="GIP14" s="149"/>
      <c r="GIQ14" s="149"/>
      <c r="GIR14" s="149"/>
      <c r="GIS14" s="149"/>
      <c r="GIT14" s="149"/>
      <c r="GIU14" s="149"/>
      <c r="GIV14" s="149"/>
      <c r="GIW14" s="149"/>
      <c r="GIX14" s="149"/>
      <c r="GIY14" s="149"/>
      <c r="GIZ14" s="149"/>
      <c r="GJA14" s="149"/>
      <c r="GJB14" s="149"/>
      <c r="GJC14" s="149"/>
      <c r="GJD14" s="149"/>
      <c r="GJE14" s="149"/>
      <c r="GJF14" s="149"/>
      <c r="GJG14" s="149"/>
      <c r="GJH14" s="149"/>
      <c r="GJI14" s="149"/>
      <c r="GJJ14" s="149"/>
      <c r="GJK14" s="149"/>
      <c r="GJL14" s="149"/>
      <c r="GJM14" s="149"/>
      <c r="GJN14" s="149"/>
      <c r="GJO14" s="149"/>
      <c r="GJP14" s="149"/>
      <c r="GJQ14" s="149"/>
      <c r="GJR14" s="149"/>
      <c r="GJS14" s="149"/>
      <c r="GJT14" s="149"/>
      <c r="GJU14" s="149"/>
      <c r="GJV14" s="149"/>
      <c r="GJW14" s="149"/>
      <c r="GJX14" s="149"/>
      <c r="GJY14" s="149"/>
      <c r="GJZ14" s="149"/>
      <c r="GKA14" s="149"/>
      <c r="GKB14" s="149"/>
      <c r="GKC14" s="149"/>
      <c r="GKD14" s="149"/>
      <c r="GKE14" s="149"/>
      <c r="GKF14" s="149"/>
      <c r="GKG14" s="149"/>
      <c r="GKH14" s="149"/>
      <c r="GKI14" s="149"/>
      <c r="GKJ14" s="149"/>
      <c r="GKK14" s="149"/>
      <c r="GKL14" s="149"/>
      <c r="GKM14" s="149"/>
      <c r="GKN14" s="149"/>
      <c r="GKO14" s="149"/>
      <c r="GKP14" s="149"/>
      <c r="GKQ14" s="149"/>
      <c r="GKR14" s="149"/>
      <c r="GKS14" s="149"/>
      <c r="GKT14" s="149"/>
      <c r="GKU14" s="149"/>
      <c r="GKV14" s="149"/>
      <c r="GKW14" s="149"/>
      <c r="GKX14" s="149"/>
      <c r="GKY14" s="149"/>
      <c r="GKZ14" s="149"/>
      <c r="GLA14" s="149"/>
      <c r="GLB14" s="149"/>
      <c r="GLC14" s="149"/>
      <c r="GLD14" s="149"/>
      <c r="GLE14" s="149"/>
      <c r="GLF14" s="149"/>
      <c r="GLG14" s="149"/>
      <c r="GLH14" s="149"/>
      <c r="GLI14" s="149"/>
      <c r="GLJ14" s="149"/>
      <c r="GLK14" s="149"/>
      <c r="GLL14" s="149"/>
      <c r="GLM14" s="149"/>
      <c r="GLN14" s="149"/>
      <c r="GLO14" s="149"/>
      <c r="GLP14" s="149"/>
      <c r="GLQ14" s="149"/>
      <c r="GLR14" s="149"/>
      <c r="GLS14" s="149"/>
      <c r="GLT14" s="149"/>
      <c r="GLU14" s="149"/>
      <c r="GLV14" s="149"/>
      <c r="GLW14" s="149"/>
      <c r="GLX14" s="149"/>
      <c r="GLY14" s="149"/>
      <c r="GLZ14" s="149"/>
      <c r="GMA14" s="149"/>
      <c r="GMB14" s="149"/>
      <c r="GMC14" s="149"/>
      <c r="GMD14" s="149"/>
      <c r="GME14" s="149"/>
      <c r="GMF14" s="149"/>
      <c r="GMG14" s="149"/>
      <c r="GMH14" s="149"/>
      <c r="GMI14" s="149"/>
      <c r="GMJ14" s="149"/>
      <c r="GMK14" s="149"/>
      <c r="GML14" s="149"/>
      <c r="GMM14" s="149"/>
      <c r="GMN14" s="149"/>
      <c r="GMO14" s="149"/>
      <c r="GMP14" s="149"/>
      <c r="GMQ14" s="149"/>
      <c r="GMR14" s="149"/>
      <c r="GMS14" s="149"/>
      <c r="GMT14" s="149"/>
      <c r="GMU14" s="149"/>
      <c r="GMV14" s="149"/>
      <c r="GMW14" s="149"/>
      <c r="GMX14" s="149"/>
      <c r="GMY14" s="149"/>
      <c r="GMZ14" s="149"/>
      <c r="GNA14" s="149"/>
      <c r="GNB14" s="149"/>
      <c r="GNC14" s="149"/>
      <c r="GND14" s="149"/>
      <c r="GNE14" s="149"/>
      <c r="GNF14" s="149"/>
      <c r="GNG14" s="149"/>
      <c r="GNH14" s="149"/>
      <c r="GNI14" s="149"/>
      <c r="GNJ14" s="149"/>
      <c r="GNK14" s="149"/>
      <c r="GNL14" s="149"/>
      <c r="GNM14" s="149"/>
      <c r="GNN14" s="149"/>
      <c r="GNO14" s="149"/>
      <c r="GNP14" s="149"/>
      <c r="GNQ14" s="149"/>
      <c r="GNR14" s="149"/>
      <c r="GNS14" s="149"/>
      <c r="GNT14" s="149"/>
      <c r="GNU14" s="149"/>
      <c r="GNV14" s="149"/>
      <c r="GNW14" s="149"/>
      <c r="GNX14" s="149"/>
      <c r="GNY14" s="149"/>
      <c r="GNZ14" s="149"/>
      <c r="GOA14" s="149"/>
      <c r="GOB14" s="149"/>
      <c r="GOC14" s="149"/>
      <c r="GOD14" s="149"/>
      <c r="GOE14" s="149"/>
      <c r="GOF14" s="149"/>
      <c r="GOG14" s="149"/>
      <c r="GOH14" s="149"/>
      <c r="GOI14" s="149"/>
      <c r="GOJ14" s="149"/>
      <c r="GOK14" s="149"/>
      <c r="GOL14" s="149"/>
      <c r="GOM14" s="149"/>
      <c r="GON14" s="149"/>
      <c r="GOO14" s="149"/>
      <c r="GOP14" s="149"/>
      <c r="GOQ14" s="149"/>
      <c r="GOR14" s="149"/>
      <c r="GOS14" s="149"/>
      <c r="GOT14" s="149"/>
      <c r="GOU14" s="149"/>
      <c r="GOV14" s="149"/>
      <c r="GOW14" s="149"/>
      <c r="GOX14" s="149"/>
      <c r="GOY14" s="149"/>
      <c r="GOZ14" s="149"/>
      <c r="GPA14" s="149"/>
      <c r="GPB14" s="149"/>
      <c r="GPC14" s="149"/>
      <c r="GPD14" s="149"/>
      <c r="GPE14" s="149"/>
      <c r="GPF14" s="149"/>
      <c r="GPG14" s="149"/>
      <c r="GPH14" s="149"/>
      <c r="GPI14" s="149"/>
      <c r="GPJ14" s="149"/>
      <c r="GPK14" s="149"/>
      <c r="GPL14" s="149"/>
      <c r="GPM14" s="149"/>
      <c r="GPN14" s="149"/>
      <c r="GPO14" s="149"/>
      <c r="GPP14" s="149"/>
      <c r="GPQ14" s="149"/>
      <c r="GPR14" s="149"/>
      <c r="GPS14" s="149"/>
      <c r="GPT14" s="149"/>
      <c r="GPU14" s="149"/>
      <c r="GPV14" s="149"/>
      <c r="GPW14" s="149"/>
      <c r="GPX14" s="149"/>
      <c r="GPY14" s="149"/>
      <c r="GPZ14" s="149"/>
      <c r="GQA14" s="149"/>
      <c r="GQB14" s="149"/>
      <c r="GQC14" s="149"/>
      <c r="GQD14" s="149"/>
      <c r="GQE14" s="149"/>
      <c r="GQF14" s="149"/>
      <c r="GQG14" s="149"/>
      <c r="GQH14" s="149"/>
      <c r="GQI14" s="149"/>
      <c r="GQJ14" s="149"/>
      <c r="GQK14" s="149"/>
      <c r="GQL14" s="149"/>
      <c r="GQM14" s="149"/>
      <c r="GQN14" s="149"/>
      <c r="GQO14" s="149"/>
      <c r="GQP14" s="149"/>
      <c r="GQQ14" s="149"/>
      <c r="GQR14" s="149"/>
      <c r="GQS14" s="149"/>
      <c r="GQT14" s="149"/>
      <c r="GQU14" s="149"/>
      <c r="GQV14" s="149"/>
      <c r="GQW14" s="149"/>
      <c r="GQX14" s="149"/>
      <c r="GQY14" s="149"/>
      <c r="GQZ14" s="149"/>
      <c r="GRA14" s="149"/>
      <c r="GRB14" s="149"/>
      <c r="GRC14" s="149"/>
      <c r="GRD14" s="149"/>
      <c r="GRE14" s="149"/>
      <c r="GRF14" s="149"/>
      <c r="GRG14" s="149"/>
      <c r="GRH14" s="149"/>
      <c r="GRI14" s="149"/>
      <c r="GRJ14" s="149"/>
      <c r="GRK14" s="149"/>
      <c r="GRL14" s="149"/>
      <c r="GRM14" s="149"/>
      <c r="GRN14" s="149"/>
      <c r="GRO14" s="149"/>
      <c r="GRP14" s="149"/>
      <c r="GRQ14" s="149"/>
      <c r="GRR14" s="149"/>
      <c r="GRS14" s="149"/>
      <c r="GRT14" s="149"/>
      <c r="GRU14" s="149"/>
      <c r="GRV14" s="149"/>
      <c r="GRW14" s="149"/>
      <c r="GRX14" s="149"/>
      <c r="GRY14" s="149"/>
      <c r="GRZ14" s="149"/>
      <c r="GSA14" s="149"/>
      <c r="GSB14" s="149"/>
      <c r="GSC14" s="149"/>
      <c r="GSD14" s="149"/>
      <c r="GSE14" s="149"/>
      <c r="GSF14" s="149"/>
      <c r="GSG14" s="149"/>
      <c r="GSH14" s="149"/>
      <c r="GSI14" s="149"/>
      <c r="GSJ14" s="149"/>
      <c r="GSK14" s="149"/>
      <c r="GSL14" s="149"/>
      <c r="GSM14" s="149"/>
      <c r="GSN14" s="149"/>
      <c r="GSO14" s="149"/>
      <c r="GSP14" s="149"/>
      <c r="GSQ14" s="149"/>
      <c r="GSR14" s="149"/>
      <c r="GSS14" s="149"/>
      <c r="GST14" s="149"/>
      <c r="GSU14" s="149"/>
      <c r="GSV14" s="149"/>
      <c r="GSW14" s="149"/>
      <c r="GSX14" s="149"/>
      <c r="GSY14" s="149"/>
      <c r="GSZ14" s="149"/>
      <c r="GTA14" s="149"/>
      <c r="GTB14" s="149"/>
      <c r="GTC14" s="149"/>
      <c r="GTD14" s="149"/>
      <c r="GTE14" s="149"/>
      <c r="GTF14" s="149"/>
      <c r="GTG14" s="149"/>
      <c r="GTH14" s="149"/>
      <c r="GTI14" s="149"/>
      <c r="GTJ14" s="149"/>
      <c r="GTK14" s="149"/>
      <c r="GTL14" s="149"/>
      <c r="GTM14" s="149"/>
      <c r="GTN14" s="149"/>
      <c r="GTO14" s="149"/>
      <c r="GTP14" s="149"/>
      <c r="GTQ14" s="149"/>
      <c r="GTR14" s="149"/>
      <c r="GTS14" s="149"/>
      <c r="GTT14" s="149"/>
      <c r="GTU14" s="149"/>
      <c r="GTV14" s="149"/>
      <c r="GTW14" s="149"/>
      <c r="GTX14" s="149"/>
      <c r="GTY14" s="149"/>
      <c r="GTZ14" s="149"/>
      <c r="GUA14" s="149"/>
      <c r="GUB14" s="149"/>
      <c r="GUC14" s="149"/>
      <c r="GUD14" s="149"/>
      <c r="GUE14" s="149"/>
      <c r="GUF14" s="149"/>
      <c r="GUG14" s="149"/>
      <c r="GUH14" s="149"/>
      <c r="GUI14" s="149"/>
      <c r="GUJ14" s="149"/>
      <c r="GUK14" s="149"/>
      <c r="GUL14" s="149"/>
      <c r="GUM14" s="149"/>
      <c r="GUN14" s="149"/>
      <c r="GUO14" s="149"/>
      <c r="GUP14" s="149"/>
      <c r="GUQ14" s="149"/>
      <c r="GUR14" s="149"/>
      <c r="GUS14" s="149"/>
      <c r="GUT14" s="149"/>
      <c r="GUU14" s="149"/>
      <c r="GUV14" s="149"/>
      <c r="GUW14" s="149"/>
      <c r="GUX14" s="149"/>
      <c r="GUY14" s="149"/>
      <c r="GUZ14" s="149"/>
      <c r="GVA14" s="149"/>
      <c r="GVB14" s="149"/>
      <c r="GVC14" s="149"/>
      <c r="GVD14" s="149"/>
      <c r="GVE14" s="149"/>
      <c r="GVF14" s="149"/>
      <c r="GVG14" s="149"/>
      <c r="GVH14" s="149"/>
      <c r="GVI14" s="149"/>
      <c r="GVJ14" s="149"/>
      <c r="GVK14" s="149"/>
      <c r="GVL14" s="149"/>
      <c r="GVM14" s="149"/>
      <c r="GVN14" s="149"/>
      <c r="GVO14" s="149"/>
      <c r="GVP14" s="149"/>
      <c r="GVQ14" s="149"/>
      <c r="GVR14" s="149"/>
      <c r="GVS14" s="149"/>
      <c r="GVT14" s="149"/>
      <c r="GVU14" s="149"/>
      <c r="GVV14" s="149"/>
      <c r="GVW14" s="149"/>
      <c r="GVX14" s="149"/>
      <c r="GVY14" s="149"/>
      <c r="GVZ14" s="149"/>
      <c r="GWA14" s="149"/>
      <c r="GWB14" s="149"/>
      <c r="GWC14" s="149"/>
      <c r="GWD14" s="149"/>
      <c r="GWE14" s="149"/>
      <c r="GWF14" s="149"/>
      <c r="GWG14" s="149"/>
      <c r="GWH14" s="149"/>
      <c r="GWI14" s="149"/>
      <c r="GWJ14" s="149"/>
      <c r="GWK14" s="149"/>
      <c r="GWL14" s="149"/>
      <c r="GWM14" s="149"/>
      <c r="GWN14" s="149"/>
      <c r="GWO14" s="149"/>
      <c r="GWP14" s="149"/>
      <c r="GWQ14" s="149"/>
      <c r="GWR14" s="149"/>
      <c r="GWS14" s="149"/>
      <c r="GWT14" s="149"/>
      <c r="GWU14" s="149"/>
      <c r="GWV14" s="149"/>
      <c r="GWW14" s="149"/>
      <c r="GWX14" s="149"/>
      <c r="GWY14" s="149"/>
      <c r="GWZ14" s="149"/>
      <c r="GXA14" s="149"/>
      <c r="GXB14" s="149"/>
      <c r="GXC14" s="149"/>
      <c r="GXD14" s="149"/>
      <c r="GXE14" s="149"/>
      <c r="GXF14" s="149"/>
      <c r="GXG14" s="149"/>
      <c r="GXH14" s="149"/>
      <c r="GXI14" s="149"/>
      <c r="GXJ14" s="149"/>
      <c r="GXK14" s="149"/>
      <c r="GXL14" s="149"/>
      <c r="GXM14" s="149"/>
      <c r="GXN14" s="149"/>
      <c r="GXO14" s="149"/>
      <c r="GXP14" s="149"/>
      <c r="GXQ14" s="149"/>
      <c r="GXR14" s="149"/>
      <c r="GXS14" s="149"/>
      <c r="GXT14" s="149"/>
      <c r="GXU14" s="149"/>
      <c r="GXV14" s="149"/>
      <c r="GXW14" s="149"/>
      <c r="GXX14" s="149"/>
      <c r="GXY14" s="149"/>
      <c r="GXZ14" s="149"/>
      <c r="GYA14" s="149"/>
      <c r="GYB14" s="149"/>
      <c r="GYC14" s="149"/>
      <c r="GYD14" s="149"/>
      <c r="GYE14" s="149"/>
      <c r="GYF14" s="149"/>
      <c r="GYG14" s="149"/>
      <c r="GYH14" s="149"/>
      <c r="GYI14" s="149"/>
      <c r="GYJ14" s="149"/>
      <c r="GYK14" s="149"/>
      <c r="GYL14" s="149"/>
      <c r="GYM14" s="149"/>
      <c r="GYN14" s="149"/>
      <c r="GYO14" s="149"/>
      <c r="GYP14" s="149"/>
      <c r="GYQ14" s="149"/>
      <c r="GYR14" s="149"/>
      <c r="GYS14" s="149"/>
      <c r="GYT14" s="149"/>
      <c r="GYU14" s="149"/>
      <c r="GYV14" s="149"/>
      <c r="GYW14" s="149"/>
      <c r="GYX14" s="149"/>
      <c r="GYY14" s="149"/>
      <c r="GYZ14" s="149"/>
      <c r="GZA14" s="149"/>
      <c r="GZB14" s="149"/>
      <c r="GZC14" s="149"/>
      <c r="GZD14" s="149"/>
      <c r="GZE14" s="149"/>
      <c r="GZF14" s="149"/>
      <c r="GZG14" s="149"/>
      <c r="GZH14" s="149"/>
      <c r="GZI14" s="149"/>
      <c r="GZJ14" s="149"/>
      <c r="GZK14" s="149"/>
      <c r="GZL14" s="149"/>
      <c r="GZM14" s="149"/>
      <c r="GZN14" s="149"/>
      <c r="GZO14" s="149"/>
      <c r="GZP14" s="149"/>
      <c r="GZQ14" s="149"/>
      <c r="GZR14" s="149"/>
      <c r="GZS14" s="149"/>
      <c r="GZT14" s="149"/>
      <c r="GZU14" s="149"/>
      <c r="GZV14" s="149"/>
      <c r="GZW14" s="149"/>
      <c r="GZX14" s="149"/>
      <c r="GZY14" s="149"/>
      <c r="GZZ14" s="149"/>
      <c r="HAA14" s="149"/>
      <c r="HAB14" s="149"/>
      <c r="HAC14" s="149"/>
      <c r="HAD14" s="149"/>
      <c r="HAE14" s="149"/>
      <c r="HAF14" s="149"/>
      <c r="HAG14" s="149"/>
      <c r="HAH14" s="149"/>
      <c r="HAI14" s="149"/>
      <c r="HAJ14" s="149"/>
      <c r="HAK14" s="149"/>
      <c r="HAL14" s="149"/>
      <c r="HAM14" s="149"/>
      <c r="HAN14" s="149"/>
      <c r="HAO14" s="149"/>
      <c r="HAP14" s="149"/>
      <c r="HAQ14" s="149"/>
      <c r="HAR14" s="149"/>
      <c r="HAS14" s="149"/>
      <c r="HAT14" s="149"/>
      <c r="HAU14" s="149"/>
      <c r="HAV14" s="149"/>
      <c r="HAW14" s="149"/>
      <c r="HAX14" s="149"/>
      <c r="HAY14" s="149"/>
      <c r="HAZ14" s="149"/>
      <c r="HBA14" s="149"/>
      <c r="HBB14" s="149"/>
      <c r="HBC14" s="149"/>
      <c r="HBD14" s="149"/>
      <c r="HBE14" s="149"/>
      <c r="HBF14" s="149"/>
      <c r="HBG14" s="149"/>
      <c r="HBH14" s="149"/>
      <c r="HBI14" s="149"/>
      <c r="HBJ14" s="149"/>
      <c r="HBK14" s="149"/>
      <c r="HBL14" s="149"/>
      <c r="HBM14" s="149"/>
      <c r="HBN14" s="149"/>
      <c r="HBO14" s="149"/>
      <c r="HBP14" s="149"/>
      <c r="HBQ14" s="149"/>
      <c r="HBR14" s="149"/>
      <c r="HBS14" s="149"/>
      <c r="HBT14" s="149"/>
      <c r="HBU14" s="149"/>
      <c r="HBV14" s="149"/>
      <c r="HBW14" s="149"/>
      <c r="HBX14" s="149"/>
      <c r="HBY14" s="149"/>
      <c r="HBZ14" s="149"/>
      <c r="HCA14" s="149"/>
      <c r="HCB14" s="149"/>
      <c r="HCC14" s="149"/>
      <c r="HCD14" s="149"/>
      <c r="HCE14" s="149"/>
      <c r="HCF14" s="149"/>
      <c r="HCG14" s="149"/>
      <c r="HCH14" s="149"/>
      <c r="HCI14" s="149"/>
      <c r="HCJ14" s="149"/>
      <c r="HCK14" s="149"/>
      <c r="HCL14" s="149"/>
      <c r="HCM14" s="149"/>
      <c r="HCN14" s="149"/>
      <c r="HCO14" s="149"/>
      <c r="HCP14" s="149"/>
      <c r="HCQ14" s="149"/>
      <c r="HCR14" s="149"/>
      <c r="HCS14" s="149"/>
      <c r="HCT14" s="149"/>
      <c r="HCU14" s="149"/>
      <c r="HCV14" s="149"/>
      <c r="HCW14" s="149"/>
      <c r="HCX14" s="149"/>
      <c r="HCY14" s="149"/>
      <c r="HCZ14" s="149"/>
      <c r="HDA14" s="149"/>
      <c r="HDB14" s="149"/>
      <c r="HDC14" s="149"/>
      <c r="HDD14" s="149"/>
      <c r="HDE14" s="149"/>
      <c r="HDF14" s="149"/>
      <c r="HDG14" s="149"/>
      <c r="HDH14" s="149"/>
      <c r="HDI14" s="149"/>
      <c r="HDJ14" s="149"/>
      <c r="HDK14" s="149"/>
      <c r="HDL14" s="149"/>
      <c r="HDM14" s="149"/>
      <c r="HDN14" s="149"/>
      <c r="HDO14" s="149"/>
      <c r="HDP14" s="149"/>
      <c r="HDQ14" s="149"/>
      <c r="HDR14" s="149"/>
      <c r="HDS14" s="149"/>
      <c r="HDT14" s="149"/>
      <c r="HDU14" s="149"/>
      <c r="HDV14" s="149"/>
      <c r="HDW14" s="149"/>
      <c r="HDX14" s="149"/>
      <c r="HDY14" s="149"/>
      <c r="HDZ14" s="149"/>
      <c r="HEA14" s="149"/>
      <c r="HEB14" s="149"/>
      <c r="HEC14" s="149"/>
      <c r="HED14" s="149"/>
      <c r="HEE14" s="149"/>
      <c r="HEF14" s="149"/>
      <c r="HEG14" s="149"/>
      <c r="HEH14" s="149"/>
      <c r="HEI14" s="149"/>
      <c r="HEJ14" s="149"/>
      <c r="HEK14" s="149"/>
      <c r="HEL14" s="149"/>
      <c r="HEM14" s="149"/>
      <c r="HEN14" s="149"/>
      <c r="HEO14" s="149"/>
      <c r="HEP14" s="149"/>
      <c r="HEQ14" s="149"/>
      <c r="HER14" s="149"/>
      <c r="HES14" s="149"/>
      <c r="HET14" s="149"/>
      <c r="HEU14" s="149"/>
      <c r="HEV14" s="149"/>
      <c r="HEW14" s="149"/>
      <c r="HEX14" s="149"/>
      <c r="HEY14" s="149"/>
      <c r="HEZ14" s="149"/>
      <c r="HFA14" s="149"/>
      <c r="HFB14" s="149"/>
      <c r="HFC14" s="149"/>
      <c r="HFD14" s="149"/>
      <c r="HFE14" s="149"/>
      <c r="HFF14" s="149"/>
      <c r="HFG14" s="149"/>
      <c r="HFH14" s="149"/>
      <c r="HFI14" s="149"/>
      <c r="HFJ14" s="149"/>
      <c r="HFK14" s="149"/>
      <c r="HFL14" s="149"/>
      <c r="HFM14" s="149"/>
      <c r="HFN14" s="149"/>
      <c r="HFO14" s="149"/>
      <c r="HFP14" s="149"/>
      <c r="HFQ14" s="149"/>
      <c r="HFR14" s="149"/>
      <c r="HFS14" s="149"/>
      <c r="HFT14" s="149"/>
      <c r="HFU14" s="149"/>
      <c r="HFV14" s="149"/>
      <c r="HFW14" s="149"/>
      <c r="HFX14" s="149"/>
      <c r="HFY14" s="149"/>
      <c r="HFZ14" s="149"/>
      <c r="HGA14" s="149"/>
      <c r="HGB14" s="149"/>
      <c r="HGC14" s="149"/>
      <c r="HGD14" s="149"/>
      <c r="HGE14" s="149"/>
      <c r="HGF14" s="149"/>
      <c r="HGG14" s="149"/>
      <c r="HGH14" s="149"/>
      <c r="HGI14" s="149"/>
      <c r="HGJ14" s="149"/>
      <c r="HGK14" s="149"/>
      <c r="HGL14" s="149"/>
      <c r="HGM14" s="149"/>
      <c r="HGN14" s="149"/>
      <c r="HGO14" s="149"/>
      <c r="HGP14" s="149"/>
      <c r="HGQ14" s="149"/>
      <c r="HGR14" s="149"/>
      <c r="HGS14" s="149"/>
      <c r="HGT14" s="149"/>
      <c r="HGU14" s="149"/>
      <c r="HGV14" s="149"/>
      <c r="HGW14" s="149"/>
      <c r="HGX14" s="149"/>
      <c r="HGY14" s="149"/>
      <c r="HGZ14" s="149"/>
      <c r="HHA14" s="149"/>
      <c r="HHB14" s="149"/>
      <c r="HHC14" s="149"/>
      <c r="HHD14" s="149"/>
      <c r="HHE14" s="149"/>
      <c r="HHF14" s="149"/>
      <c r="HHG14" s="149"/>
      <c r="HHH14" s="149"/>
      <c r="HHI14" s="149"/>
      <c r="HHJ14" s="149"/>
      <c r="HHK14" s="149"/>
      <c r="HHL14" s="149"/>
      <c r="HHM14" s="149"/>
      <c r="HHN14" s="149"/>
      <c r="HHO14" s="149"/>
      <c r="HHP14" s="149"/>
      <c r="HHQ14" s="149"/>
      <c r="HHR14" s="149"/>
      <c r="HHS14" s="149"/>
      <c r="HHT14" s="149"/>
      <c r="HHU14" s="149"/>
      <c r="HHV14" s="149"/>
      <c r="HHW14" s="149"/>
      <c r="HHX14" s="149"/>
      <c r="HHY14" s="149"/>
      <c r="HHZ14" s="149"/>
      <c r="HIA14" s="149"/>
      <c r="HIB14" s="149"/>
      <c r="HIC14" s="149"/>
      <c r="HID14" s="149"/>
      <c r="HIE14" s="149"/>
      <c r="HIF14" s="149"/>
      <c r="HIG14" s="149"/>
      <c r="HIH14" s="149"/>
      <c r="HII14" s="149"/>
      <c r="HIJ14" s="149"/>
      <c r="HIK14" s="149"/>
      <c r="HIL14" s="149"/>
      <c r="HIM14" s="149"/>
      <c r="HIN14" s="149"/>
      <c r="HIO14" s="149"/>
      <c r="HIP14" s="149"/>
      <c r="HIQ14" s="149"/>
      <c r="HIR14" s="149"/>
      <c r="HIS14" s="149"/>
      <c r="HIT14" s="149"/>
      <c r="HIU14" s="149"/>
      <c r="HIV14" s="149"/>
      <c r="HIW14" s="149"/>
      <c r="HIX14" s="149"/>
      <c r="HIY14" s="149"/>
      <c r="HIZ14" s="149"/>
      <c r="HJA14" s="149"/>
      <c r="HJB14" s="149"/>
      <c r="HJC14" s="149"/>
      <c r="HJD14" s="149"/>
      <c r="HJE14" s="149"/>
      <c r="HJF14" s="149"/>
      <c r="HJG14" s="149"/>
      <c r="HJH14" s="149"/>
      <c r="HJI14" s="149"/>
      <c r="HJJ14" s="149"/>
      <c r="HJK14" s="149"/>
      <c r="HJL14" s="149"/>
      <c r="HJM14" s="149"/>
      <c r="HJN14" s="149"/>
      <c r="HJO14" s="149"/>
      <c r="HJP14" s="149"/>
      <c r="HJQ14" s="149"/>
      <c r="HJR14" s="149"/>
      <c r="HJS14" s="149"/>
      <c r="HJT14" s="149"/>
      <c r="HJU14" s="149"/>
      <c r="HJV14" s="149"/>
      <c r="HJW14" s="149"/>
      <c r="HJX14" s="149"/>
      <c r="HJY14" s="149"/>
      <c r="HJZ14" s="149"/>
      <c r="HKA14" s="149"/>
      <c r="HKB14" s="149"/>
      <c r="HKC14" s="149"/>
      <c r="HKD14" s="149"/>
      <c r="HKE14" s="149"/>
      <c r="HKF14" s="149"/>
      <c r="HKG14" s="149"/>
      <c r="HKH14" s="149"/>
      <c r="HKI14" s="149"/>
      <c r="HKJ14" s="149"/>
      <c r="HKK14" s="149"/>
      <c r="HKL14" s="149"/>
      <c r="HKM14" s="149"/>
      <c r="HKN14" s="149"/>
      <c r="HKO14" s="149"/>
      <c r="HKP14" s="149"/>
      <c r="HKQ14" s="149"/>
      <c r="HKR14" s="149"/>
      <c r="HKS14" s="149"/>
      <c r="HKT14" s="149"/>
      <c r="HKU14" s="149"/>
      <c r="HKV14" s="149"/>
      <c r="HKW14" s="149"/>
      <c r="HKX14" s="149"/>
      <c r="HKY14" s="149"/>
      <c r="HKZ14" s="149"/>
      <c r="HLA14" s="149"/>
      <c r="HLB14" s="149"/>
      <c r="HLC14" s="149"/>
      <c r="HLD14" s="149"/>
      <c r="HLE14" s="149"/>
      <c r="HLF14" s="149"/>
      <c r="HLG14" s="149"/>
      <c r="HLH14" s="149"/>
      <c r="HLI14" s="149"/>
      <c r="HLJ14" s="149"/>
      <c r="HLK14" s="149"/>
      <c r="HLL14" s="149"/>
      <c r="HLM14" s="149"/>
      <c r="HLN14" s="149"/>
      <c r="HLO14" s="149"/>
      <c r="HLP14" s="149"/>
      <c r="HLQ14" s="149"/>
      <c r="HLR14" s="149"/>
      <c r="HLS14" s="149"/>
      <c r="HLT14" s="149"/>
      <c r="HLU14" s="149"/>
      <c r="HLV14" s="149"/>
      <c r="HLW14" s="149"/>
      <c r="HLX14" s="149"/>
      <c r="HLY14" s="149"/>
      <c r="HLZ14" s="149"/>
      <c r="HMA14" s="149"/>
      <c r="HMB14" s="149"/>
      <c r="HMC14" s="149"/>
      <c r="HMD14" s="149"/>
      <c r="HME14" s="149"/>
      <c r="HMF14" s="149"/>
      <c r="HMG14" s="149"/>
      <c r="HMH14" s="149"/>
      <c r="HMI14" s="149"/>
      <c r="HMJ14" s="149"/>
      <c r="HMK14" s="149"/>
      <c r="HML14" s="149"/>
      <c r="HMM14" s="149"/>
      <c r="HMN14" s="149"/>
      <c r="HMO14" s="149"/>
      <c r="HMP14" s="149"/>
      <c r="HMQ14" s="149"/>
      <c r="HMR14" s="149"/>
      <c r="HMS14" s="149"/>
      <c r="HMT14" s="149"/>
      <c r="HMU14" s="149"/>
      <c r="HMV14" s="149"/>
      <c r="HMW14" s="149"/>
      <c r="HMX14" s="149"/>
      <c r="HMY14" s="149"/>
      <c r="HMZ14" s="149"/>
      <c r="HNA14" s="149"/>
      <c r="HNB14" s="149"/>
      <c r="HNC14" s="149"/>
      <c r="HND14" s="149"/>
      <c r="HNE14" s="149"/>
      <c r="HNF14" s="149"/>
      <c r="HNG14" s="149"/>
      <c r="HNH14" s="149"/>
      <c r="HNI14" s="149"/>
      <c r="HNJ14" s="149"/>
      <c r="HNK14" s="149"/>
      <c r="HNL14" s="149"/>
      <c r="HNM14" s="149"/>
      <c r="HNN14" s="149"/>
      <c r="HNO14" s="149"/>
      <c r="HNP14" s="149"/>
      <c r="HNQ14" s="149"/>
      <c r="HNR14" s="149"/>
      <c r="HNS14" s="149"/>
      <c r="HNT14" s="149"/>
      <c r="HNU14" s="149"/>
      <c r="HNV14" s="149"/>
      <c r="HNW14" s="149"/>
      <c r="HNX14" s="149"/>
      <c r="HNY14" s="149"/>
      <c r="HNZ14" s="149"/>
      <c r="HOA14" s="149"/>
      <c r="HOB14" s="149"/>
      <c r="HOC14" s="149"/>
      <c r="HOD14" s="149"/>
      <c r="HOE14" s="149"/>
      <c r="HOF14" s="149"/>
      <c r="HOG14" s="149"/>
      <c r="HOH14" s="149"/>
      <c r="HOI14" s="149"/>
      <c r="HOJ14" s="149"/>
      <c r="HOK14" s="149"/>
      <c r="HOL14" s="149"/>
      <c r="HOM14" s="149"/>
      <c r="HON14" s="149"/>
      <c r="HOO14" s="149"/>
      <c r="HOP14" s="149"/>
      <c r="HOQ14" s="149"/>
      <c r="HOR14" s="149"/>
      <c r="HOS14" s="149"/>
      <c r="HOT14" s="149"/>
      <c r="HOU14" s="149"/>
      <c r="HOV14" s="149"/>
      <c r="HOW14" s="149"/>
      <c r="HOX14" s="149"/>
      <c r="HOY14" s="149"/>
      <c r="HOZ14" s="149"/>
      <c r="HPA14" s="149"/>
      <c r="HPB14" s="149"/>
      <c r="HPC14" s="149"/>
      <c r="HPD14" s="149"/>
      <c r="HPE14" s="149"/>
      <c r="HPF14" s="149"/>
      <c r="HPG14" s="149"/>
      <c r="HPH14" s="149"/>
      <c r="HPI14" s="149"/>
      <c r="HPJ14" s="149"/>
      <c r="HPK14" s="149"/>
      <c r="HPL14" s="149"/>
      <c r="HPM14" s="149"/>
      <c r="HPN14" s="149"/>
      <c r="HPO14" s="149"/>
      <c r="HPP14" s="149"/>
      <c r="HPQ14" s="149"/>
      <c r="HPR14" s="149"/>
      <c r="HPS14" s="149"/>
      <c r="HPT14" s="149"/>
      <c r="HPU14" s="149"/>
      <c r="HPV14" s="149"/>
      <c r="HPW14" s="149"/>
      <c r="HPX14" s="149"/>
      <c r="HPY14" s="149"/>
      <c r="HPZ14" s="149"/>
      <c r="HQA14" s="149"/>
      <c r="HQB14" s="149"/>
      <c r="HQC14" s="149"/>
      <c r="HQD14" s="149"/>
      <c r="HQE14" s="149"/>
      <c r="HQF14" s="149"/>
      <c r="HQG14" s="149"/>
      <c r="HQH14" s="149"/>
      <c r="HQI14" s="149"/>
      <c r="HQJ14" s="149"/>
      <c r="HQK14" s="149"/>
      <c r="HQL14" s="149"/>
      <c r="HQM14" s="149"/>
      <c r="HQN14" s="149"/>
      <c r="HQO14" s="149"/>
      <c r="HQP14" s="149"/>
      <c r="HQQ14" s="149"/>
      <c r="HQR14" s="149"/>
      <c r="HQS14" s="149"/>
      <c r="HQT14" s="149"/>
      <c r="HQU14" s="149"/>
      <c r="HQV14" s="149"/>
      <c r="HQW14" s="149"/>
      <c r="HQX14" s="149"/>
      <c r="HQY14" s="149"/>
      <c r="HQZ14" s="149"/>
      <c r="HRA14" s="149"/>
      <c r="HRB14" s="149"/>
      <c r="HRC14" s="149"/>
      <c r="HRD14" s="149"/>
      <c r="HRE14" s="149"/>
      <c r="HRF14" s="149"/>
      <c r="HRG14" s="149"/>
      <c r="HRH14" s="149"/>
      <c r="HRI14" s="149"/>
      <c r="HRJ14" s="149"/>
      <c r="HRK14" s="149"/>
      <c r="HRL14" s="149"/>
      <c r="HRM14" s="149"/>
      <c r="HRN14" s="149"/>
      <c r="HRO14" s="149"/>
      <c r="HRP14" s="149"/>
      <c r="HRQ14" s="149"/>
      <c r="HRR14" s="149"/>
      <c r="HRS14" s="149"/>
      <c r="HRT14" s="149"/>
      <c r="HRU14" s="149"/>
      <c r="HRV14" s="149"/>
      <c r="HRW14" s="149"/>
      <c r="HRX14" s="149"/>
      <c r="HRY14" s="149"/>
      <c r="HRZ14" s="149"/>
      <c r="HSA14" s="149"/>
      <c r="HSB14" s="149"/>
      <c r="HSC14" s="149"/>
      <c r="HSD14" s="149"/>
      <c r="HSE14" s="149"/>
      <c r="HSF14" s="149"/>
      <c r="HSG14" s="149"/>
      <c r="HSH14" s="149"/>
      <c r="HSI14" s="149"/>
      <c r="HSJ14" s="149"/>
      <c r="HSK14" s="149"/>
      <c r="HSL14" s="149"/>
      <c r="HSM14" s="149"/>
      <c r="HSN14" s="149"/>
      <c r="HSO14" s="149"/>
      <c r="HSP14" s="149"/>
      <c r="HSQ14" s="149"/>
      <c r="HSR14" s="149"/>
      <c r="HSS14" s="149"/>
      <c r="HST14" s="149"/>
      <c r="HSU14" s="149"/>
      <c r="HSV14" s="149"/>
      <c r="HSW14" s="149"/>
      <c r="HSX14" s="149"/>
      <c r="HSY14" s="149"/>
      <c r="HSZ14" s="149"/>
      <c r="HTA14" s="149"/>
      <c r="HTB14" s="149"/>
      <c r="HTC14" s="149"/>
      <c r="HTD14" s="149"/>
      <c r="HTE14" s="149"/>
      <c r="HTF14" s="149"/>
      <c r="HTG14" s="149"/>
      <c r="HTH14" s="149"/>
      <c r="HTI14" s="149"/>
      <c r="HTJ14" s="149"/>
      <c r="HTK14" s="149"/>
      <c r="HTL14" s="149"/>
      <c r="HTM14" s="149"/>
      <c r="HTN14" s="149"/>
      <c r="HTO14" s="149"/>
      <c r="HTP14" s="149"/>
      <c r="HTQ14" s="149"/>
      <c r="HTR14" s="149"/>
      <c r="HTS14" s="149"/>
      <c r="HTT14" s="149"/>
      <c r="HTU14" s="149"/>
      <c r="HTV14" s="149"/>
      <c r="HTW14" s="149"/>
      <c r="HTX14" s="149"/>
      <c r="HTY14" s="149"/>
      <c r="HTZ14" s="149"/>
      <c r="HUA14" s="149"/>
      <c r="HUB14" s="149"/>
      <c r="HUC14" s="149"/>
      <c r="HUD14" s="149"/>
      <c r="HUE14" s="149"/>
      <c r="HUF14" s="149"/>
      <c r="HUG14" s="149"/>
      <c r="HUH14" s="149"/>
      <c r="HUI14" s="149"/>
      <c r="HUJ14" s="149"/>
      <c r="HUK14" s="149"/>
      <c r="HUL14" s="149"/>
      <c r="HUM14" s="149"/>
      <c r="HUN14" s="149"/>
      <c r="HUO14" s="149"/>
      <c r="HUP14" s="149"/>
      <c r="HUQ14" s="149"/>
      <c r="HUR14" s="149"/>
      <c r="HUS14" s="149"/>
      <c r="HUT14" s="149"/>
      <c r="HUU14" s="149"/>
      <c r="HUV14" s="149"/>
      <c r="HUW14" s="149"/>
      <c r="HUX14" s="149"/>
      <c r="HUY14" s="149"/>
      <c r="HUZ14" s="149"/>
      <c r="HVA14" s="149"/>
      <c r="HVB14" s="149"/>
      <c r="HVC14" s="149"/>
      <c r="HVD14" s="149"/>
      <c r="HVE14" s="149"/>
      <c r="HVF14" s="149"/>
      <c r="HVG14" s="149"/>
      <c r="HVH14" s="149"/>
      <c r="HVI14" s="149"/>
      <c r="HVJ14" s="149"/>
      <c r="HVK14" s="149"/>
      <c r="HVL14" s="149"/>
      <c r="HVM14" s="149"/>
      <c r="HVN14" s="149"/>
      <c r="HVO14" s="149"/>
      <c r="HVP14" s="149"/>
      <c r="HVQ14" s="149"/>
      <c r="HVR14" s="149"/>
      <c r="HVS14" s="149"/>
      <c r="HVT14" s="149"/>
      <c r="HVU14" s="149"/>
      <c r="HVV14" s="149"/>
      <c r="HVW14" s="149"/>
      <c r="HVX14" s="149"/>
      <c r="HVY14" s="149"/>
      <c r="HVZ14" s="149"/>
      <c r="HWA14" s="149"/>
      <c r="HWB14" s="149"/>
      <c r="HWC14" s="149"/>
      <c r="HWD14" s="149"/>
      <c r="HWE14" s="149"/>
      <c r="HWF14" s="149"/>
      <c r="HWG14" s="149"/>
      <c r="HWH14" s="149"/>
      <c r="HWI14" s="149"/>
      <c r="HWJ14" s="149"/>
      <c r="HWK14" s="149"/>
      <c r="HWL14" s="149"/>
      <c r="HWM14" s="149"/>
      <c r="HWN14" s="149"/>
      <c r="HWO14" s="149"/>
      <c r="HWP14" s="149"/>
      <c r="HWQ14" s="149"/>
      <c r="HWR14" s="149"/>
      <c r="HWS14" s="149"/>
      <c r="HWT14" s="149"/>
      <c r="HWU14" s="149"/>
      <c r="HWV14" s="149"/>
      <c r="HWW14" s="149"/>
      <c r="HWX14" s="149"/>
      <c r="HWY14" s="149"/>
      <c r="HWZ14" s="149"/>
      <c r="HXA14" s="149"/>
      <c r="HXB14" s="149"/>
      <c r="HXC14" s="149"/>
      <c r="HXD14" s="149"/>
      <c r="HXE14" s="149"/>
      <c r="HXF14" s="149"/>
      <c r="HXG14" s="149"/>
      <c r="HXH14" s="149"/>
      <c r="HXI14" s="149"/>
      <c r="HXJ14" s="149"/>
      <c r="HXK14" s="149"/>
      <c r="HXL14" s="149"/>
      <c r="HXM14" s="149"/>
      <c r="HXN14" s="149"/>
      <c r="HXO14" s="149"/>
      <c r="HXP14" s="149"/>
      <c r="HXQ14" s="149"/>
      <c r="HXR14" s="149"/>
      <c r="HXS14" s="149"/>
      <c r="HXT14" s="149"/>
      <c r="HXU14" s="149"/>
      <c r="HXV14" s="149"/>
      <c r="HXW14" s="149"/>
      <c r="HXX14" s="149"/>
      <c r="HXY14" s="149"/>
      <c r="HXZ14" s="149"/>
      <c r="HYA14" s="149"/>
      <c r="HYB14" s="149"/>
      <c r="HYC14" s="149"/>
      <c r="HYD14" s="149"/>
      <c r="HYE14" s="149"/>
      <c r="HYF14" s="149"/>
      <c r="HYG14" s="149"/>
      <c r="HYH14" s="149"/>
      <c r="HYI14" s="149"/>
      <c r="HYJ14" s="149"/>
      <c r="HYK14" s="149"/>
      <c r="HYL14" s="149"/>
      <c r="HYM14" s="149"/>
      <c r="HYN14" s="149"/>
      <c r="HYO14" s="149"/>
      <c r="HYP14" s="149"/>
      <c r="HYQ14" s="149"/>
      <c r="HYR14" s="149"/>
      <c r="HYS14" s="149"/>
      <c r="HYT14" s="149"/>
      <c r="HYU14" s="149"/>
      <c r="HYV14" s="149"/>
      <c r="HYW14" s="149"/>
      <c r="HYX14" s="149"/>
      <c r="HYY14" s="149"/>
      <c r="HYZ14" s="149"/>
      <c r="HZA14" s="149"/>
      <c r="HZB14" s="149"/>
      <c r="HZC14" s="149"/>
      <c r="HZD14" s="149"/>
      <c r="HZE14" s="149"/>
      <c r="HZF14" s="149"/>
      <c r="HZG14" s="149"/>
      <c r="HZH14" s="149"/>
      <c r="HZI14" s="149"/>
      <c r="HZJ14" s="149"/>
      <c r="HZK14" s="149"/>
      <c r="HZL14" s="149"/>
      <c r="HZM14" s="149"/>
      <c r="HZN14" s="149"/>
      <c r="HZO14" s="149"/>
      <c r="HZP14" s="149"/>
      <c r="HZQ14" s="149"/>
      <c r="HZR14" s="149"/>
      <c r="HZS14" s="149"/>
      <c r="HZT14" s="149"/>
      <c r="HZU14" s="149"/>
      <c r="HZV14" s="149"/>
      <c r="HZW14" s="149"/>
      <c r="HZX14" s="149"/>
      <c r="HZY14" s="149"/>
      <c r="HZZ14" s="149"/>
      <c r="IAA14" s="149"/>
      <c r="IAB14" s="149"/>
      <c r="IAC14" s="149"/>
      <c r="IAD14" s="149"/>
      <c r="IAE14" s="149"/>
      <c r="IAF14" s="149"/>
      <c r="IAG14" s="149"/>
      <c r="IAH14" s="149"/>
      <c r="IAI14" s="149"/>
      <c r="IAJ14" s="149"/>
      <c r="IAK14" s="149"/>
      <c r="IAL14" s="149"/>
      <c r="IAM14" s="149"/>
      <c r="IAN14" s="149"/>
      <c r="IAO14" s="149"/>
      <c r="IAP14" s="149"/>
      <c r="IAQ14" s="149"/>
      <c r="IAR14" s="149"/>
      <c r="IAS14" s="149"/>
      <c r="IAT14" s="149"/>
      <c r="IAU14" s="149"/>
      <c r="IAV14" s="149"/>
      <c r="IAW14" s="149"/>
      <c r="IAX14" s="149"/>
      <c r="IAY14" s="149"/>
      <c r="IAZ14" s="149"/>
      <c r="IBA14" s="149"/>
      <c r="IBB14" s="149"/>
      <c r="IBC14" s="149"/>
      <c r="IBD14" s="149"/>
      <c r="IBE14" s="149"/>
      <c r="IBF14" s="149"/>
      <c r="IBG14" s="149"/>
      <c r="IBH14" s="149"/>
      <c r="IBI14" s="149"/>
      <c r="IBJ14" s="149"/>
      <c r="IBK14" s="149"/>
      <c r="IBL14" s="149"/>
      <c r="IBM14" s="149"/>
      <c r="IBN14" s="149"/>
      <c r="IBO14" s="149"/>
      <c r="IBP14" s="149"/>
      <c r="IBQ14" s="149"/>
      <c r="IBR14" s="149"/>
      <c r="IBS14" s="149"/>
      <c r="IBT14" s="149"/>
      <c r="IBU14" s="149"/>
      <c r="IBV14" s="149"/>
      <c r="IBW14" s="149"/>
      <c r="IBX14" s="149"/>
      <c r="IBY14" s="149"/>
      <c r="IBZ14" s="149"/>
      <c r="ICA14" s="149"/>
      <c r="ICB14" s="149"/>
      <c r="ICC14" s="149"/>
      <c r="ICD14" s="149"/>
      <c r="ICE14" s="149"/>
      <c r="ICF14" s="149"/>
      <c r="ICG14" s="149"/>
      <c r="ICH14" s="149"/>
      <c r="ICI14" s="149"/>
      <c r="ICJ14" s="149"/>
      <c r="ICK14" s="149"/>
      <c r="ICL14" s="149"/>
      <c r="ICM14" s="149"/>
      <c r="ICN14" s="149"/>
      <c r="ICO14" s="149"/>
      <c r="ICP14" s="149"/>
      <c r="ICQ14" s="149"/>
      <c r="ICR14" s="149"/>
      <c r="ICS14" s="149"/>
      <c r="ICT14" s="149"/>
      <c r="ICU14" s="149"/>
      <c r="ICV14" s="149"/>
      <c r="ICW14" s="149"/>
      <c r="ICX14" s="149"/>
      <c r="ICY14" s="149"/>
      <c r="ICZ14" s="149"/>
      <c r="IDA14" s="149"/>
      <c r="IDB14" s="149"/>
      <c r="IDC14" s="149"/>
      <c r="IDD14" s="149"/>
      <c r="IDE14" s="149"/>
      <c r="IDF14" s="149"/>
      <c r="IDG14" s="149"/>
      <c r="IDH14" s="149"/>
      <c r="IDI14" s="149"/>
      <c r="IDJ14" s="149"/>
      <c r="IDK14" s="149"/>
      <c r="IDL14" s="149"/>
      <c r="IDM14" s="149"/>
      <c r="IDN14" s="149"/>
      <c r="IDO14" s="149"/>
      <c r="IDP14" s="149"/>
      <c r="IDQ14" s="149"/>
      <c r="IDR14" s="149"/>
      <c r="IDS14" s="149"/>
      <c r="IDT14" s="149"/>
      <c r="IDU14" s="149"/>
      <c r="IDV14" s="149"/>
      <c r="IDW14" s="149"/>
      <c r="IDX14" s="149"/>
      <c r="IDY14" s="149"/>
      <c r="IDZ14" s="149"/>
      <c r="IEA14" s="149"/>
      <c r="IEB14" s="149"/>
      <c r="IEC14" s="149"/>
      <c r="IED14" s="149"/>
      <c r="IEE14" s="149"/>
      <c r="IEF14" s="149"/>
      <c r="IEG14" s="149"/>
      <c r="IEH14" s="149"/>
      <c r="IEI14" s="149"/>
      <c r="IEJ14" s="149"/>
      <c r="IEK14" s="149"/>
      <c r="IEL14" s="149"/>
      <c r="IEM14" s="149"/>
      <c r="IEN14" s="149"/>
      <c r="IEO14" s="149"/>
      <c r="IEP14" s="149"/>
      <c r="IEQ14" s="149"/>
      <c r="IER14" s="149"/>
      <c r="IES14" s="149"/>
      <c r="IET14" s="149"/>
      <c r="IEU14" s="149"/>
      <c r="IEV14" s="149"/>
      <c r="IEW14" s="149"/>
      <c r="IEX14" s="149"/>
      <c r="IEY14" s="149"/>
      <c r="IEZ14" s="149"/>
      <c r="IFA14" s="149"/>
      <c r="IFB14" s="149"/>
      <c r="IFC14" s="149"/>
      <c r="IFD14" s="149"/>
      <c r="IFE14" s="149"/>
      <c r="IFF14" s="149"/>
      <c r="IFG14" s="149"/>
      <c r="IFH14" s="149"/>
      <c r="IFI14" s="149"/>
      <c r="IFJ14" s="149"/>
      <c r="IFK14" s="149"/>
      <c r="IFL14" s="149"/>
      <c r="IFM14" s="149"/>
      <c r="IFN14" s="149"/>
      <c r="IFO14" s="149"/>
      <c r="IFP14" s="149"/>
      <c r="IFQ14" s="149"/>
      <c r="IFR14" s="149"/>
      <c r="IFS14" s="149"/>
      <c r="IFT14" s="149"/>
      <c r="IFU14" s="149"/>
      <c r="IFV14" s="149"/>
      <c r="IFW14" s="149"/>
      <c r="IFX14" s="149"/>
      <c r="IFY14" s="149"/>
      <c r="IFZ14" s="149"/>
      <c r="IGA14" s="149"/>
      <c r="IGB14" s="149"/>
      <c r="IGC14" s="149"/>
      <c r="IGD14" s="149"/>
      <c r="IGE14" s="149"/>
      <c r="IGF14" s="149"/>
      <c r="IGG14" s="149"/>
      <c r="IGH14" s="149"/>
      <c r="IGI14" s="149"/>
      <c r="IGJ14" s="149"/>
      <c r="IGK14" s="149"/>
      <c r="IGL14" s="149"/>
      <c r="IGM14" s="149"/>
      <c r="IGN14" s="149"/>
      <c r="IGO14" s="149"/>
      <c r="IGP14" s="149"/>
      <c r="IGQ14" s="149"/>
      <c r="IGR14" s="149"/>
      <c r="IGS14" s="149"/>
      <c r="IGT14" s="149"/>
      <c r="IGU14" s="149"/>
      <c r="IGV14" s="149"/>
      <c r="IGW14" s="149"/>
      <c r="IGX14" s="149"/>
      <c r="IGY14" s="149"/>
      <c r="IGZ14" s="149"/>
      <c r="IHA14" s="149"/>
      <c r="IHB14" s="149"/>
      <c r="IHC14" s="149"/>
      <c r="IHD14" s="149"/>
      <c r="IHE14" s="149"/>
      <c r="IHF14" s="149"/>
      <c r="IHG14" s="149"/>
      <c r="IHH14" s="149"/>
      <c r="IHI14" s="149"/>
      <c r="IHJ14" s="149"/>
      <c r="IHK14" s="149"/>
      <c r="IHL14" s="149"/>
      <c r="IHM14" s="149"/>
      <c r="IHN14" s="149"/>
      <c r="IHO14" s="149"/>
      <c r="IHP14" s="149"/>
      <c r="IHQ14" s="149"/>
      <c r="IHR14" s="149"/>
      <c r="IHS14" s="149"/>
      <c r="IHT14" s="149"/>
      <c r="IHU14" s="149"/>
      <c r="IHV14" s="149"/>
      <c r="IHW14" s="149"/>
      <c r="IHX14" s="149"/>
      <c r="IHY14" s="149"/>
      <c r="IHZ14" s="149"/>
      <c r="IIA14" s="149"/>
      <c r="IIB14" s="149"/>
      <c r="IIC14" s="149"/>
      <c r="IID14" s="149"/>
      <c r="IIE14" s="149"/>
      <c r="IIF14" s="149"/>
      <c r="IIG14" s="149"/>
      <c r="IIH14" s="149"/>
      <c r="III14" s="149"/>
      <c r="IIJ14" s="149"/>
      <c r="IIK14" s="149"/>
      <c r="IIL14" s="149"/>
      <c r="IIM14" s="149"/>
      <c r="IIN14" s="149"/>
      <c r="IIO14" s="149"/>
      <c r="IIP14" s="149"/>
      <c r="IIQ14" s="149"/>
      <c r="IIR14" s="149"/>
      <c r="IIS14" s="149"/>
      <c r="IIT14" s="149"/>
      <c r="IIU14" s="149"/>
      <c r="IIV14" s="149"/>
      <c r="IIW14" s="149"/>
      <c r="IIX14" s="149"/>
      <c r="IIY14" s="149"/>
      <c r="IIZ14" s="149"/>
      <c r="IJA14" s="149"/>
      <c r="IJB14" s="149"/>
      <c r="IJC14" s="149"/>
      <c r="IJD14" s="149"/>
      <c r="IJE14" s="149"/>
      <c r="IJF14" s="149"/>
      <c r="IJG14" s="149"/>
      <c r="IJH14" s="149"/>
      <c r="IJI14" s="149"/>
      <c r="IJJ14" s="149"/>
      <c r="IJK14" s="149"/>
      <c r="IJL14" s="149"/>
      <c r="IJM14" s="149"/>
      <c r="IJN14" s="149"/>
      <c r="IJO14" s="149"/>
      <c r="IJP14" s="149"/>
      <c r="IJQ14" s="149"/>
      <c r="IJR14" s="149"/>
      <c r="IJS14" s="149"/>
      <c r="IJT14" s="149"/>
      <c r="IJU14" s="149"/>
      <c r="IJV14" s="149"/>
      <c r="IJW14" s="149"/>
      <c r="IJX14" s="149"/>
      <c r="IJY14" s="149"/>
      <c r="IJZ14" s="149"/>
      <c r="IKA14" s="149"/>
      <c r="IKB14" s="149"/>
      <c r="IKC14" s="149"/>
      <c r="IKD14" s="149"/>
      <c r="IKE14" s="149"/>
      <c r="IKF14" s="149"/>
      <c r="IKG14" s="149"/>
      <c r="IKH14" s="149"/>
      <c r="IKI14" s="149"/>
      <c r="IKJ14" s="149"/>
      <c r="IKK14" s="149"/>
      <c r="IKL14" s="149"/>
      <c r="IKM14" s="149"/>
      <c r="IKN14" s="149"/>
      <c r="IKO14" s="149"/>
      <c r="IKP14" s="149"/>
      <c r="IKQ14" s="149"/>
      <c r="IKR14" s="149"/>
      <c r="IKS14" s="149"/>
      <c r="IKT14" s="149"/>
      <c r="IKU14" s="149"/>
      <c r="IKV14" s="149"/>
      <c r="IKW14" s="149"/>
      <c r="IKX14" s="149"/>
      <c r="IKY14" s="149"/>
      <c r="IKZ14" s="149"/>
      <c r="ILA14" s="149"/>
      <c r="ILB14" s="149"/>
      <c r="ILC14" s="149"/>
      <c r="ILD14" s="149"/>
      <c r="ILE14" s="149"/>
      <c r="ILF14" s="149"/>
      <c r="ILG14" s="149"/>
      <c r="ILH14" s="149"/>
      <c r="ILI14" s="149"/>
      <c r="ILJ14" s="149"/>
      <c r="ILK14" s="149"/>
      <c r="ILL14" s="149"/>
      <c r="ILM14" s="149"/>
      <c r="ILN14" s="149"/>
      <c r="ILO14" s="149"/>
      <c r="ILP14" s="149"/>
      <c r="ILQ14" s="149"/>
      <c r="ILR14" s="149"/>
      <c r="ILS14" s="149"/>
      <c r="ILT14" s="149"/>
      <c r="ILU14" s="149"/>
      <c r="ILV14" s="149"/>
      <c r="ILW14" s="149"/>
      <c r="ILX14" s="149"/>
      <c r="ILY14" s="149"/>
      <c r="ILZ14" s="149"/>
      <c r="IMA14" s="149"/>
      <c r="IMB14" s="149"/>
      <c r="IMC14" s="149"/>
      <c r="IMD14" s="149"/>
      <c r="IME14" s="149"/>
      <c r="IMF14" s="149"/>
      <c r="IMG14" s="149"/>
      <c r="IMH14" s="149"/>
      <c r="IMI14" s="149"/>
      <c r="IMJ14" s="149"/>
      <c r="IMK14" s="149"/>
      <c r="IML14" s="149"/>
      <c r="IMM14" s="149"/>
      <c r="IMN14" s="149"/>
      <c r="IMO14" s="149"/>
      <c r="IMP14" s="149"/>
      <c r="IMQ14" s="149"/>
      <c r="IMR14" s="149"/>
      <c r="IMS14" s="149"/>
      <c r="IMT14" s="149"/>
      <c r="IMU14" s="149"/>
      <c r="IMV14" s="149"/>
      <c r="IMW14" s="149"/>
      <c r="IMX14" s="149"/>
      <c r="IMY14" s="149"/>
      <c r="IMZ14" s="149"/>
      <c r="INA14" s="149"/>
      <c r="INB14" s="149"/>
      <c r="INC14" s="149"/>
      <c r="IND14" s="149"/>
      <c r="INE14" s="149"/>
      <c r="INF14" s="149"/>
      <c r="ING14" s="149"/>
      <c r="INH14" s="149"/>
      <c r="INI14" s="149"/>
      <c r="INJ14" s="149"/>
      <c r="INK14" s="149"/>
      <c r="INL14" s="149"/>
      <c r="INM14" s="149"/>
      <c r="INN14" s="149"/>
      <c r="INO14" s="149"/>
      <c r="INP14" s="149"/>
      <c r="INQ14" s="149"/>
      <c r="INR14" s="149"/>
      <c r="INS14" s="149"/>
      <c r="INT14" s="149"/>
      <c r="INU14" s="149"/>
      <c r="INV14" s="149"/>
      <c r="INW14" s="149"/>
      <c r="INX14" s="149"/>
      <c r="INY14" s="149"/>
      <c r="INZ14" s="149"/>
      <c r="IOA14" s="149"/>
      <c r="IOB14" s="149"/>
      <c r="IOC14" s="149"/>
      <c r="IOD14" s="149"/>
      <c r="IOE14" s="149"/>
      <c r="IOF14" s="149"/>
      <c r="IOG14" s="149"/>
      <c r="IOH14" s="149"/>
      <c r="IOI14" s="149"/>
      <c r="IOJ14" s="149"/>
      <c r="IOK14" s="149"/>
      <c r="IOL14" s="149"/>
      <c r="IOM14" s="149"/>
      <c r="ION14" s="149"/>
      <c r="IOO14" s="149"/>
      <c r="IOP14" s="149"/>
      <c r="IOQ14" s="149"/>
      <c r="IOR14" s="149"/>
      <c r="IOS14" s="149"/>
      <c r="IOT14" s="149"/>
      <c r="IOU14" s="149"/>
      <c r="IOV14" s="149"/>
      <c r="IOW14" s="149"/>
      <c r="IOX14" s="149"/>
      <c r="IOY14" s="149"/>
      <c r="IOZ14" s="149"/>
      <c r="IPA14" s="149"/>
      <c r="IPB14" s="149"/>
      <c r="IPC14" s="149"/>
      <c r="IPD14" s="149"/>
      <c r="IPE14" s="149"/>
      <c r="IPF14" s="149"/>
      <c r="IPG14" s="149"/>
      <c r="IPH14" s="149"/>
      <c r="IPI14" s="149"/>
      <c r="IPJ14" s="149"/>
      <c r="IPK14" s="149"/>
      <c r="IPL14" s="149"/>
      <c r="IPM14" s="149"/>
      <c r="IPN14" s="149"/>
      <c r="IPO14" s="149"/>
      <c r="IPP14" s="149"/>
      <c r="IPQ14" s="149"/>
      <c r="IPR14" s="149"/>
      <c r="IPS14" s="149"/>
      <c r="IPT14" s="149"/>
      <c r="IPU14" s="149"/>
      <c r="IPV14" s="149"/>
      <c r="IPW14" s="149"/>
      <c r="IPX14" s="149"/>
      <c r="IPY14" s="149"/>
      <c r="IPZ14" s="149"/>
      <c r="IQA14" s="149"/>
      <c r="IQB14" s="149"/>
      <c r="IQC14" s="149"/>
      <c r="IQD14" s="149"/>
      <c r="IQE14" s="149"/>
      <c r="IQF14" s="149"/>
      <c r="IQG14" s="149"/>
      <c r="IQH14" s="149"/>
      <c r="IQI14" s="149"/>
      <c r="IQJ14" s="149"/>
      <c r="IQK14" s="149"/>
      <c r="IQL14" s="149"/>
      <c r="IQM14" s="149"/>
      <c r="IQN14" s="149"/>
      <c r="IQO14" s="149"/>
      <c r="IQP14" s="149"/>
      <c r="IQQ14" s="149"/>
      <c r="IQR14" s="149"/>
      <c r="IQS14" s="149"/>
      <c r="IQT14" s="149"/>
      <c r="IQU14" s="149"/>
      <c r="IQV14" s="149"/>
      <c r="IQW14" s="149"/>
      <c r="IQX14" s="149"/>
      <c r="IQY14" s="149"/>
      <c r="IQZ14" s="149"/>
      <c r="IRA14" s="149"/>
      <c r="IRB14" s="149"/>
      <c r="IRC14" s="149"/>
      <c r="IRD14" s="149"/>
      <c r="IRE14" s="149"/>
      <c r="IRF14" s="149"/>
      <c r="IRG14" s="149"/>
      <c r="IRH14" s="149"/>
      <c r="IRI14" s="149"/>
      <c r="IRJ14" s="149"/>
      <c r="IRK14" s="149"/>
      <c r="IRL14" s="149"/>
      <c r="IRM14" s="149"/>
      <c r="IRN14" s="149"/>
      <c r="IRO14" s="149"/>
      <c r="IRP14" s="149"/>
      <c r="IRQ14" s="149"/>
      <c r="IRR14" s="149"/>
      <c r="IRS14" s="149"/>
      <c r="IRT14" s="149"/>
      <c r="IRU14" s="149"/>
      <c r="IRV14" s="149"/>
      <c r="IRW14" s="149"/>
      <c r="IRX14" s="149"/>
      <c r="IRY14" s="149"/>
      <c r="IRZ14" s="149"/>
      <c r="ISA14" s="149"/>
      <c r="ISB14" s="149"/>
      <c r="ISC14" s="149"/>
      <c r="ISD14" s="149"/>
      <c r="ISE14" s="149"/>
      <c r="ISF14" s="149"/>
      <c r="ISG14" s="149"/>
      <c r="ISH14" s="149"/>
      <c r="ISI14" s="149"/>
      <c r="ISJ14" s="149"/>
      <c r="ISK14" s="149"/>
      <c r="ISL14" s="149"/>
      <c r="ISM14" s="149"/>
      <c r="ISN14" s="149"/>
      <c r="ISO14" s="149"/>
      <c r="ISP14" s="149"/>
      <c r="ISQ14" s="149"/>
      <c r="ISR14" s="149"/>
      <c r="ISS14" s="149"/>
      <c r="IST14" s="149"/>
      <c r="ISU14" s="149"/>
      <c r="ISV14" s="149"/>
      <c r="ISW14" s="149"/>
      <c r="ISX14" s="149"/>
      <c r="ISY14" s="149"/>
      <c r="ISZ14" s="149"/>
      <c r="ITA14" s="149"/>
      <c r="ITB14" s="149"/>
      <c r="ITC14" s="149"/>
      <c r="ITD14" s="149"/>
      <c r="ITE14" s="149"/>
      <c r="ITF14" s="149"/>
      <c r="ITG14" s="149"/>
      <c r="ITH14" s="149"/>
      <c r="ITI14" s="149"/>
      <c r="ITJ14" s="149"/>
      <c r="ITK14" s="149"/>
      <c r="ITL14" s="149"/>
      <c r="ITM14" s="149"/>
      <c r="ITN14" s="149"/>
      <c r="ITO14" s="149"/>
      <c r="ITP14" s="149"/>
      <c r="ITQ14" s="149"/>
      <c r="ITR14" s="149"/>
      <c r="ITS14" s="149"/>
      <c r="ITT14" s="149"/>
      <c r="ITU14" s="149"/>
      <c r="ITV14" s="149"/>
      <c r="ITW14" s="149"/>
      <c r="ITX14" s="149"/>
      <c r="ITY14" s="149"/>
      <c r="ITZ14" s="149"/>
      <c r="IUA14" s="149"/>
      <c r="IUB14" s="149"/>
      <c r="IUC14" s="149"/>
      <c r="IUD14" s="149"/>
      <c r="IUE14" s="149"/>
      <c r="IUF14" s="149"/>
      <c r="IUG14" s="149"/>
      <c r="IUH14" s="149"/>
      <c r="IUI14" s="149"/>
      <c r="IUJ14" s="149"/>
      <c r="IUK14" s="149"/>
      <c r="IUL14" s="149"/>
      <c r="IUM14" s="149"/>
      <c r="IUN14" s="149"/>
      <c r="IUO14" s="149"/>
      <c r="IUP14" s="149"/>
      <c r="IUQ14" s="149"/>
      <c r="IUR14" s="149"/>
      <c r="IUS14" s="149"/>
      <c r="IUT14" s="149"/>
      <c r="IUU14" s="149"/>
      <c r="IUV14" s="149"/>
      <c r="IUW14" s="149"/>
      <c r="IUX14" s="149"/>
      <c r="IUY14" s="149"/>
      <c r="IUZ14" s="149"/>
      <c r="IVA14" s="149"/>
      <c r="IVB14" s="149"/>
      <c r="IVC14" s="149"/>
      <c r="IVD14" s="149"/>
      <c r="IVE14" s="149"/>
      <c r="IVF14" s="149"/>
      <c r="IVG14" s="149"/>
      <c r="IVH14" s="149"/>
      <c r="IVI14" s="149"/>
      <c r="IVJ14" s="149"/>
      <c r="IVK14" s="149"/>
      <c r="IVL14" s="149"/>
      <c r="IVM14" s="149"/>
      <c r="IVN14" s="149"/>
      <c r="IVO14" s="149"/>
      <c r="IVP14" s="149"/>
      <c r="IVQ14" s="149"/>
      <c r="IVR14" s="149"/>
      <c r="IVS14" s="149"/>
      <c r="IVT14" s="149"/>
      <c r="IVU14" s="149"/>
      <c r="IVV14" s="149"/>
      <c r="IVW14" s="149"/>
      <c r="IVX14" s="149"/>
      <c r="IVY14" s="149"/>
      <c r="IVZ14" s="149"/>
      <c r="IWA14" s="149"/>
      <c r="IWB14" s="149"/>
      <c r="IWC14" s="149"/>
      <c r="IWD14" s="149"/>
      <c r="IWE14" s="149"/>
      <c r="IWF14" s="149"/>
      <c r="IWG14" s="149"/>
      <c r="IWH14" s="149"/>
      <c r="IWI14" s="149"/>
      <c r="IWJ14" s="149"/>
      <c r="IWK14" s="149"/>
      <c r="IWL14" s="149"/>
      <c r="IWM14" s="149"/>
      <c r="IWN14" s="149"/>
      <c r="IWO14" s="149"/>
      <c r="IWP14" s="149"/>
      <c r="IWQ14" s="149"/>
      <c r="IWR14" s="149"/>
      <c r="IWS14" s="149"/>
      <c r="IWT14" s="149"/>
      <c r="IWU14" s="149"/>
      <c r="IWV14" s="149"/>
      <c r="IWW14" s="149"/>
      <c r="IWX14" s="149"/>
      <c r="IWY14" s="149"/>
      <c r="IWZ14" s="149"/>
      <c r="IXA14" s="149"/>
      <c r="IXB14" s="149"/>
      <c r="IXC14" s="149"/>
      <c r="IXD14" s="149"/>
      <c r="IXE14" s="149"/>
      <c r="IXF14" s="149"/>
      <c r="IXG14" s="149"/>
      <c r="IXH14" s="149"/>
      <c r="IXI14" s="149"/>
      <c r="IXJ14" s="149"/>
      <c r="IXK14" s="149"/>
      <c r="IXL14" s="149"/>
      <c r="IXM14" s="149"/>
      <c r="IXN14" s="149"/>
      <c r="IXO14" s="149"/>
      <c r="IXP14" s="149"/>
      <c r="IXQ14" s="149"/>
      <c r="IXR14" s="149"/>
      <c r="IXS14" s="149"/>
      <c r="IXT14" s="149"/>
      <c r="IXU14" s="149"/>
      <c r="IXV14" s="149"/>
      <c r="IXW14" s="149"/>
      <c r="IXX14" s="149"/>
      <c r="IXY14" s="149"/>
      <c r="IXZ14" s="149"/>
      <c r="IYA14" s="149"/>
      <c r="IYB14" s="149"/>
      <c r="IYC14" s="149"/>
      <c r="IYD14" s="149"/>
      <c r="IYE14" s="149"/>
      <c r="IYF14" s="149"/>
      <c r="IYG14" s="149"/>
      <c r="IYH14" s="149"/>
      <c r="IYI14" s="149"/>
      <c r="IYJ14" s="149"/>
      <c r="IYK14" s="149"/>
      <c r="IYL14" s="149"/>
      <c r="IYM14" s="149"/>
      <c r="IYN14" s="149"/>
      <c r="IYO14" s="149"/>
      <c r="IYP14" s="149"/>
      <c r="IYQ14" s="149"/>
      <c r="IYR14" s="149"/>
      <c r="IYS14" s="149"/>
      <c r="IYT14" s="149"/>
      <c r="IYU14" s="149"/>
      <c r="IYV14" s="149"/>
      <c r="IYW14" s="149"/>
      <c r="IYX14" s="149"/>
      <c r="IYY14" s="149"/>
      <c r="IYZ14" s="149"/>
      <c r="IZA14" s="149"/>
      <c r="IZB14" s="149"/>
      <c r="IZC14" s="149"/>
      <c r="IZD14" s="149"/>
      <c r="IZE14" s="149"/>
      <c r="IZF14" s="149"/>
      <c r="IZG14" s="149"/>
      <c r="IZH14" s="149"/>
      <c r="IZI14" s="149"/>
      <c r="IZJ14" s="149"/>
      <c r="IZK14" s="149"/>
      <c r="IZL14" s="149"/>
      <c r="IZM14" s="149"/>
      <c r="IZN14" s="149"/>
      <c r="IZO14" s="149"/>
      <c r="IZP14" s="149"/>
      <c r="IZQ14" s="149"/>
      <c r="IZR14" s="149"/>
      <c r="IZS14" s="149"/>
      <c r="IZT14" s="149"/>
      <c r="IZU14" s="149"/>
      <c r="IZV14" s="149"/>
      <c r="IZW14" s="149"/>
      <c r="IZX14" s="149"/>
      <c r="IZY14" s="149"/>
      <c r="IZZ14" s="149"/>
      <c r="JAA14" s="149"/>
      <c r="JAB14" s="149"/>
      <c r="JAC14" s="149"/>
      <c r="JAD14" s="149"/>
      <c r="JAE14" s="149"/>
      <c r="JAF14" s="149"/>
      <c r="JAG14" s="149"/>
      <c r="JAH14" s="149"/>
      <c r="JAI14" s="149"/>
      <c r="JAJ14" s="149"/>
      <c r="JAK14" s="149"/>
      <c r="JAL14" s="149"/>
      <c r="JAM14" s="149"/>
      <c r="JAN14" s="149"/>
      <c r="JAO14" s="149"/>
      <c r="JAP14" s="149"/>
      <c r="JAQ14" s="149"/>
      <c r="JAR14" s="149"/>
      <c r="JAS14" s="149"/>
      <c r="JAT14" s="149"/>
      <c r="JAU14" s="149"/>
      <c r="JAV14" s="149"/>
      <c r="JAW14" s="149"/>
      <c r="JAX14" s="149"/>
      <c r="JAY14" s="149"/>
      <c r="JAZ14" s="149"/>
      <c r="JBA14" s="149"/>
      <c r="JBB14" s="149"/>
      <c r="JBC14" s="149"/>
      <c r="JBD14" s="149"/>
      <c r="JBE14" s="149"/>
      <c r="JBF14" s="149"/>
      <c r="JBG14" s="149"/>
      <c r="JBH14" s="149"/>
      <c r="JBI14" s="149"/>
      <c r="JBJ14" s="149"/>
      <c r="JBK14" s="149"/>
      <c r="JBL14" s="149"/>
      <c r="JBM14" s="149"/>
      <c r="JBN14" s="149"/>
      <c r="JBO14" s="149"/>
      <c r="JBP14" s="149"/>
      <c r="JBQ14" s="149"/>
      <c r="JBR14" s="149"/>
      <c r="JBS14" s="149"/>
      <c r="JBT14" s="149"/>
      <c r="JBU14" s="149"/>
      <c r="JBV14" s="149"/>
      <c r="JBW14" s="149"/>
      <c r="JBX14" s="149"/>
      <c r="JBY14" s="149"/>
      <c r="JBZ14" s="149"/>
      <c r="JCA14" s="149"/>
      <c r="JCB14" s="149"/>
      <c r="JCC14" s="149"/>
      <c r="JCD14" s="149"/>
      <c r="JCE14" s="149"/>
      <c r="JCF14" s="149"/>
      <c r="JCG14" s="149"/>
      <c r="JCH14" s="149"/>
      <c r="JCI14" s="149"/>
      <c r="JCJ14" s="149"/>
      <c r="JCK14" s="149"/>
      <c r="JCL14" s="149"/>
      <c r="JCM14" s="149"/>
      <c r="JCN14" s="149"/>
      <c r="JCO14" s="149"/>
      <c r="JCP14" s="149"/>
      <c r="JCQ14" s="149"/>
      <c r="JCR14" s="149"/>
      <c r="JCS14" s="149"/>
      <c r="JCT14" s="149"/>
      <c r="JCU14" s="149"/>
      <c r="JCV14" s="149"/>
      <c r="JCW14" s="149"/>
      <c r="JCX14" s="149"/>
      <c r="JCY14" s="149"/>
      <c r="JCZ14" s="149"/>
      <c r="JDA14" s="149"/>
      <c r="JDB14" s="149"/>
      <c r="JDC14" s="149"/>
      <c r="JDD14" s="149"/>
      <c r="JDE14" s="149"/>
      <c r="JDF14" s="149"/>
      <c r="JDG14" s="149"/>
      <c r="JDH14" s="149"/>
      <c r="JDI14" s="149"/>
      <c r="JDJ14" s="149"/>
      <c r="JDK14" s="149"/>
      <c r="JDL14" s="149"/>
      <c r="JDM14" s="149"/>
      <c r="JDN14" s="149"/>
      <c r="JDO14" s="149"/>
      <c r="JDP14" s="149"/>
      <c r="JDQ14" s="149"/>
      <c r="JDR14" s="149"/>
      <c r="JDS14" s="149"/>
      <c r="JDT14" s="149"/>
      <c r="JDU14" s="149"/>
      <c r="JDV14" s="149"/>
      <c r="JDW14" s="149"/>
      <c r="JDX14" s="149"/>
      <c r="JDY14" s="149"/>
      <c r="JDZ14" s="149"/>
      <c r="JEA14" s="149"/>
      <c r="JEB14" s="149"/>
      <c r="JEC14" s="149"/>
      <c r="JED14" s="149"/>
      <c r="JEE14" s="149"/>
      <c r="JEF14" s="149"/>
      <c r="JEG14" s="149"/>
      <c r="JEH14" s="149"/>
      <c r="JEI14" s="149"/>
      <c r="JEJ14" s="149"/>
      <c r="JEK14" s="149"/>
      <c r="JEL14" s="149"/>
      <c r="JEM14" s="149"/>
      <c r="JEN14" s="149"/>
      <c r="JEO14" s="149"/>
      <c r="JEP14" s="149"/>
      <c r="JEQ14" s="149"/>
      <c r="JER14" s="149"/>
      <c r="JES14" s="149"/>
      <c r="JET14" s="149"/>
      <c r="JEU14" s="149"/>
      <c r="JEV14" s="149"/>
      <c r="JEW14" s="149"/>
      <c r="JEX14" s="149"/>
      <c r="JEY14" s="149"/>
      <c r="JEZ14" s="149"/>
      <c r="JFA14" s="149"/>
      <c r="JFB14" s="149"/>
      <c r="JFC14" s="149"/>
      <c r="JFD14" s="149"/>
      <c r="JFE14" s="149"/>
      <c r="JFF14" s="149"/>
      <c r="JFG14" s="149"/>
      <c r="JFH14" s="149"/>
      <c r="JFI14" s="149"/>
      <c r="JFJ14" s="149"/>
      <c r="JFK14" s="149"/>
      <c r="JFL14" s="149"/>
      <c r="JFM14" s="149"/>
      <c r="JFN14" s="149"/>
      <c r="JFO14" s="149"/>
      <c r="JFP14" s="149"/>
      <c r="JFQ14" s="149"/>
      <c r="JFR14" s="149"/>
      <c r="JFS14" s="149"/>
      <c r="JFT14" s="149"/>
      <c r="JFU14" s="149"/>
      <c r="JFV14" s="149"/>
      <c r="JFW14" s="149"/>
      <c r="JFX14" s="149"/>
      <c r="JFY14" s="149"/>
      <c r="JFZ14" s="149"/>
      <c r="JGA14" s="149"/>
      <c r="JGB14" s="149"/>
      <c r="JGC14" s="149"/>
      <c r="JGD14" s="149"/>
      <c r="JGE14" s="149"/>
      <c r="JGF14" s="149"/>
      <c r="JGG14" s="149"/>
      <c r="JGH14" s="149"/>
      <c r="JGI14" s="149"/>
      <c r="JGJ14" s="149"/>
      <c r="JGK14" s="149"/>
      <c r="JGL14" s="149"/>
      <c r="JGM14" s="149"/>
      <c r="JGN14" s="149"/>
      <c r="JGO14" s="149"/>
      <c r="JGP14" s="149"/>
      <c r="JGQ14" s="149"/>
      <c r="JGR14" s="149"/>
      <c r="JGS14" s="149"/>
      <c r="JGT14" s="149"/>
      <c r="JGU14" s="149"/>
      <c r="JGV14" s="149"/>
      <c r="JGW14" s="149"/>
      <c r="JGX14" s="149"/>
      <c r="JGY14" s="149"/>
      <c r="JGZ14" s="149"/>
      <c r="JHA14" s="149"/>
      <c r="JHB14" s="149"/>
      <c r="JHC14" s="149"/>
      <c r="JHD14" s="149"/>
      <c r="JHE14" s="149"/>
      <c r="JHF14" s="149"/>
      <c r="JHG14" s="149"/>
      <c r="JHH14" s="149"/>
      <c r="JHI14" s="149"/>
      <c r="JHJ14" s="149"/>
      <c r="JHK14" s="149"/>
      <c r="JHL14" s="149"/>
      <c r="JHM14" s="149"/>
      <c r="JHN14" s="149"/>
      <c r="JHO14" s="149"/>
      <c r="JHP14" s="149"/>
      <c r="JHQ14" s="149"/>
      <c r="JHR14" s="149"/>
      <c r="JHS14" s="149"/>
      <c r="JHT14" s="149"/>
      <c r="JHU14" s="149"/>
      <c r="JHV14" s="149"/>
      <c r="JHW14" s="149"/>
      <c r="JHX14" s="149"/>
      <c r="JHY14" s="149"/>
      <c r="JHZ14" s="149"/>
      <c r="JIA14" s="149"/>
      <c r="JIB14" s="149"/>
      <c r="JIC14" s="149"/>
      <c r="JID14" s="149"/>
      <c r="JIE14" s="149"/>
      <c r="JIF14" s="149"/>
      <c r="JIG14" s="149"/>
      <c r="JIH14" s="149"/>
      <c r="JII14" s="149"/>
      <c r="JIJ14" s="149"/>
      <c r="JIK14" s="149"/>
      <c r="JIL14" s="149"/>
      <c r="JIM14" s="149"/>
      <c r="JIN14" s="149"/>
      <c r="JIO14" s="149"/>
      <c r="JIP14" s="149"/>
      <c r="JIQ14" s="149"/>
      <c r="JIR14" s="149"/>
      <c r="JIS14" s="149"/>
      <c r="JIT14" s="149"/>
      <c r="JIU14" s="149"/>
      <c r="JIV14" s="149"/>
      <c r="JIW14" s="149"/>
      <c r="JIX14" s="149"/>
      <c r="JIY14" s="149"/>
      <c r="JIZ14" s="149"/>
      <c r="JJA14" s="149"/>
      <c r="JJB14" s="149"/>
      <c r="JJC14" s="149"/>
      <c r="JJD14" s="149"/>
      <c r="JJE14" s="149"/>
      <c r="JJF14" s="149"/>
      <c r="JJG14" s="149"/>
      <c r="JJH14" s="149"/>
      <c r="JJI14" s="149"/>
      <c r="JJJ14" s="149"/>
      <c r="JJK14" s="149"/>
      <c r="JJL14" s="149"/>
      <c r="JJM14" s="149"/>
      <c r="JJN14" s="149"/>
      <c r="JJO14" s="149"/>
      <c r="JJP14" s="149"/>
      <c r="JJQ14" s="149"/>
      <c r="JJR14" s="149"/>
      <c r="JJS14" s="149"/>
      <c r="JJT14" s="149"/>
      <c r="JJU14" s="149"/>
      <c r="JJV14" s="149"/>
      <c r="JJW14" s="149"/>
      <c r="JJX14" s="149"/>
      <c r="JJY14" s="149"/>
      <c r="JJZ14" s="149"/>
      <c r="JKA14" s="149"/>
      <c r="JKB14" s="149"/>
      <c r="JKC14" s="149"/>
      <c r="JKD14" s="149"/>
      <c r="JKE14" s="149"/>
      <c r="JKF14" s="149"/>
      <c r="JKG14" s="149"/>
      <c r="JKH14" s="149"/>
      <c r="JKI14" s="149"/>
      <c r="JKJ14" s="149"/>
      <c r="JKK14" s="149"/>
      <c r="JKL14" s="149"/>
      <c r="JKM14" s="149"/>
      <c r="JKN14" s="149"/>
      <c r="JKO14" s="149"/>
      <c r="JKP14" s="149"/>
      <c r="JKQ14" s="149"/>
      <c r="JKR14" s="149"/>
      <c r="JKS14" s="149"/>
      <c r="JKT14" s="149"/>
      <c r="JKU14" s="149"/>
      <c r="JKV14" s="149"/>
      <c r="JKW14" s="149"/>
      <c r="JKX14" s="149"/>
      <c r="JKY14" s="149"/>
      <c r="JKZ14" s="149"/>
      <c r="JLA14" s="149"/>
      <c r="JLB14" s="149"/>
      <c r="JLC14" s="149"/>
      <c r="JLD14" s="149"/>
      <c r="JLE14" s="149"/>
      <c r="JLF14" s="149"/>
      <c r="JLG14" s="149"/>
      <c r="JLH14" s="149"/>
      <c r="JLI14" s="149"/>
      <c r="JLJ14" s="149"/>
      <c r="JLK14" s="149"/>
      <c r="JLL14" s="149"/>
      <c r="JLM14" s="149"/>
      <c r="JLN14" s="149"/>
      <c r="JLO14" s="149"/>
      <c r="JLP14" s="149"/>
      <c r="JLQ14" s="149"/>
      <c r="JLR14" s="149"/>
      <c r="JLS14" s="149"/>
      <c r="JLT14" s="149"/>
      <c r="JLU14" s="149"/>
      <c r="JLV14" s="149"/>
      <c r="JLW14" s="149"/>
      <c r="JLX14" s="149"/>
      <c r="JLY14" s="149"/>
      <c r="JLZ14" s="149"/>
      <c r="JMA14" s="149"/>
      <c r="JMB14" s="149"/>
      <c r="JMC14" s="149"/>
      <c r="JMD14" s="149"/>
      <c r="JME14" s="149"/>
      <c r="JMF14" s="149"/>
      <c r="JMG14" s="149"/>
      <c r="JMH14" s="149"/>
      <c r="JMI14" s="149"/>
      <c r="JMJ14" s="149"/>
      <c r="JMK14" s="149"/>
      <c r="JML14" s="149"/>
      <c r="JMM14" s="149"/>
      <c r="JMN14" s="149"/>
      <c r="JMO14" s="149"/>
      <c r="JMP14" s="149"/>
      <c r="JMQ14" s="149"/>
      <c r="JMR14" s="149"/>
      <c r="JMS14" s="149"/>
      <c r="JMT14" s="149"/>
      <c r="JMU14" s="149"/>
      <c r="JMV14" s="149"/>
      <c r="JMW14" s="149"/>
      <c r="JMX14" s="149"/>
      <c r="JMY14" s="149"/>
      <c r="JMZ14" s="149"/>
      <c r="JNA14" s="149"/>
      <c r="JNB14" s="149"/>
      <c r="JNC14" s="149"/>
      <c r="JND14" s="149"/>
      <c r="JNE14" s="149"/>
      <c r="JNF14" s="149"/>
      <c r="JNG14" s="149"/>
      <c r="JNH14" s="149"/>
      <c r="JNI14" s="149"/>
      <c r="JNJ14" s="149"/>
      <c r="JNK14" s="149"/>
      <c r="JNL14" s="149"/>
      <c r="JNM14" s="149"/>
      <c r="JNN14" s="149"/>
      <c r="JNO14" s="149"/>
      <c r="JNP14" s="149"/>
      <c r="JNQ14" s="149"/>
      <c r="JNR14" s="149"/>
      <c r="JNS14" s="149"/>
      <c r="JNT14" s="149"/>
      <c r="JNU14" s="149"/>
      <c r="JNV14" s="149"/>
      <c r="JNW14" s="149"/>
      <c r="JNX14" s="149"/>
      <c r="JNY14" s="149"/>
      <c r="JNZ14" s="149"/>
      <c r="JOA14" s="149"/>
      <c r="JOB14" s="149"/>
      <c r="JOC14" s="149"/>
      <c r="JOD14" s="149"/>
      <c r="JOE14" s="149"/>
      <c r="JOF14" s="149"/>
      <c r="JOG14" s="149"/>
      <c r="JOH14" s="149"/>
      <c r="JOI14" s="149"/>
      <c r="JOJ14" s="149"/>
      <c r="JOK14" s="149"/>
      <c r="JOL14" s="149"/>
      <c r="JOM14" s="149"/>
      <c r="JON14" s="149"/>
      <c r="JOO14" s="149"/>
      <c r="JOP14" s="149"/>
      <c r="JOQ14" s="149"/>
      <c r="JOR14" s="149"/>
      <c r="JOS14" s="149"/>
      <c r="JOT14" s="149"/>
      <c r="JOU14" s="149"/>
      <c r="JOV14" s="149"/>
      <c r="JOW14" s="149"/>
      <c r="JOX14" s="149"/>
      <c r="JOY14" s="149"/>
      <c r="JOZ14" s="149"/>
      <c r="JPA14" s="149"/>
      <c r="JPB14" s="149"/>
      <c r="JPC14" s="149"/>
      <c r="JPD14" s="149"/>
      <c r="JPE14" s="149"/>
      <c r="JPF14" s="149"/>
      <c r="JPG14" s="149"/>
      <c r="JPH14" s="149"/>
      <c r="JPI14" s="149"/>
      <c r="JPJ14" s="149"/>
      <c r="JPK14" s="149"/>
      <c r="JPL14" s="149"/>
      <c r="JPM14" s="149"/>
      <c r="JPN14" s="149"/>
      <c r="JPO14" s="149"/>
      <c r="JPP14" s="149"/>
      <c r="JPQ14" s="149"/>
      <c r="JPR14" s="149"/>
      <c r="JPS14" s="149"/>
      <c r="JPT14" s="149"/>
      <c r="JPU14" s="149"/>
      <c r="JPV14" s="149"/>
      <c r="JPW14" s="149"/>
      <c r="JPX14" s="149"/>
      <c r="JPY14" s="149"/>
      <c r="JPZ14" s="149"/>
      <c r="JQA14" s="149"/>
      <c r="JQB14" s="149"/>
      <c r="JQC14" s="149"/>
      <c r="JQD14" s="149"/>
      <c r="JQE14" s="149"/>
      <c r="JQF14" s="149"/>
      <c r="JQG14" s="149"/>
      <c r="JQH14" s="149"/>
      <c r="JQI14" s="149"/>
      <c r="JQJ14" s="149"/>
      <c r="JQK14" s="149"/>
      <c r="JQL14" s="149"/>
      <c r="JQM14" s="149"/>
      <c r="JQN14" s="149"/>
      <c r="JQO14" s="149"/>
      <c r="JQP14" s="149"/>
      <c r="JQQ14" s="149"/>
      <c r="JQR14" s="149"/>
      <c r="JQS14" s="149"/>
      <c r="JQT14" s="149"/>
      <c r="JQU14" s="149"/>
      <c r="JQV14" s="149"/>
      <c r="JQW14" s="149"/>
      <c r="JQX14" s="149"/>
      <c r="JQY14" s="149"/>
      <c r="JQZ14" s="149"/>
      <c r="JRA14" s="149"/>
      <c r="JRB14" s="149"/>
      <c r="JRC14" s="149"/>
      <c r="JRD14" s="149"/>
      <c r="JRE14" s="149"/>
      <c r="JRF14" s="149"/>
      <c r="JRG14" s="149"/>
      <c r="JRH14" s="149"/>
      <c r="JRI14" s="149"/>
      <c r="JRJ14" s="149"/>
      <c r="JRK14" s="149"/>
      <c r="JRL14" s="149"/>
      <c r="JRM14" s="149"/>
      <c r="JRN14" s="149"/>
      <c r="JRO14" s="149"/>
      <c r="JRP14" s="149"/>
      <c r="JRQ14" s="149"/>
      <c r="JRR14" s="149"/>
      <c r="JRS14" s="149"/>
      <c r="JRT14" s="149"/>
      <c r="JRU14" s="149"/>
      <c r="JRV14" s="149"/>
      <c r="JRW14" s="149"/>
      <c r="JRX14" s="149"/>
      <c r="JRY14" s="149"/>
      <c r="JRZ14" s="149"/>
      <c r="JSA14" s="149"/>
      <c r="JSB14" s="149"/>
      <c r="JSC14" s="149"/>
      <c r="JSD14" s="149"/>
      <c r="JSE14" s="149"/>
      <c r="JSF14" s="149"/>
      <c r="JSG14" s="149"/>
      <c r="JSH14" s="149"/>
      <c r="JSI14" s="149"/>
      <c r="JSJ14" s="149"/>
      <c r="JSK14" s="149"/>
      <c r="JSL14" s="149"/>
      <c r="JSM14" s="149"/>
      <c r="JSN14" s="149"/>
      <c r="JSO14" s="149"/>
      <c r="JSP14" s="149"/>
      <c r="JSQ14" s="149"/>
      <c r="JSR14" s="149"/>
      <c r="JSS14" s="149"/>
      <c r="JST14" s="149"/>
      <c r="JSU14" s="149"/>
      <c r="JSV14" s="149"/>
      <c r="JSW14" s="149"/>
      <c r="JSX14" s="149"/>
      <c r="JSY14" s="149"/>
      <c r="JSZ14" s="149"/>
      <c r="JTA14" s="149"/>
      <c r="JTB14" s="149"/>
      <c r="JTC14" s="149"/>
      <c r="JTD14" s="149"/>
      <c r="JTE14" s="149"/>
      <c r="JTF14" s="149"/>
      <c r="JTG14" s="149"/>
      <c r="JTH14" s="149"/>
      <c r="JTI14" s="149"/>
      <c r="JTJ14" s="149"/>
      <c r="JTK14" s="149"/>
      <c r="JTL14" s="149"/>
      <c r="JTM14" s="149"/>
      <c r="JTN14" s="149"/>
      <c r="JTO14" s="149"/>
      <c r="JTP14" s="149"/>
      <c r="JTQ14" s="149"/>
      <c r="JTR14" s="149"/>
      <c r="JTS14" s="149"/>
      <c r="JTT14" s="149"/>
      <c r="JTU14" s="149"/>
      <c r="JTV14" s="149"/>
      <c r="JTW14" s="149"/>
      <c r="JTX14" s="149"/>
      <c r="JTY14" s="149"/>
      <c r="JTZ14" s="149"/>
      <c r="JUA14" s="149"/>
      <c r="JUB14" s="149"/>
      <c r="JUC14" s="149"/>
      <c r="JUD14" s="149"/>
      <c r="JUE14" s="149"/>
      <c r="JUF14" s="149"/>
      <c r="JUG14" s="149"/>
      <c r="JUH14" s="149"/>
      <c r="JUI14" s="149"/>
      <c r="JUJ14" s="149"/>
      <c r="JUK14" s="149"/>
      <c r="JUL14" s="149"/>
      <c r="JUM14" s="149"/>
      <c r="JUN14" s="149"/>
      <c r="JUO14" s="149"/>
      <c r="JUP14" s="149"/>
      <c r="JUQ14" s="149"/>
      <c r="JUR14" s="149"/>
      <c r="JUS14" s="149"/>
      <c r="JUT14" s="149"/>
      <c r="JUU14" s="149"/>
      <c r="JUV14" s="149"/>
      <c r="JUW14" s="149"/>
      <c r="JUX14" s="149"/>
      <c r="JUY14" s="149"/>
      <c r="JUZ14" s="149"/>
      <c r="JVA14" s="149"/>
      <c r="JVB14" s="149"/>
      <c r="JVC14" s="149"/>
      <c r="JVD14" s="149"/>
      <c r="JVE14" s="149"/>
      <c r="JVF14" s="149"/>
      <c r="JVG14" s="149"/>
      <c r="JVH14" s="149"/>
      <c r="JVI14" s="149"/>
      <c r="JVJ14" s="149"/>
      <c r="JVK14" s="149"/>
      <c r="JVL14" s="149"/>
      <c r="JVM14" s="149"/>
      <c r="JVN14" s="149"/>
      <c r="JVO14" s="149"/>
      <c r="JVP14" s="149"/>
      <c r="JVQ14" s="149"/>
      <c r="JVR14" s="149"/>
      <c r="JVS14" s="149"/>
      <c r="JVT14" s="149"/>
      <c r="JVU14" s="149"/>
      <c r="JVV14" s="149"/>
      <c r="JVW14" s="149"/>
      <c r="JVX14" s="149"/>
      <c r="JVY14" s="149"/>
      <c r="JVZ14" s="149"/>
      <c r="JWA14" s="149"/>
      <c r="JWB14" s="149"/>
      <c r="JWC14" s="149"/>
      <c r="JWD14" s="149"/>
      <c r="JWE14" s="149"/>
      <c r="JWF14" s="149"/>
      <c r="JWG14" s="149"/>
      <c r="JWH14" s="149"/>
      <c r="JWI14" s="149"/>
      <c r="JWJ14" s="149"/>
      <c r="JWK14" s="149"/>
      <c r="JWL14" s="149"/>
      <c r="JWM14" s="149"/>
      <c r="JWN14" s="149"/>
      <c r="JWO14" s="149"/>
      <c r="JWP14" s="149"/>
      <c r="JWQ14" s="149"/>
      <c r="JWR14" s="149"/>
      <c r="JWS14" s="149"/>
      <c r="JWT14" s="149"/>
      <c r="JWU14" s="149"/>
      <c r="JWV14" s="149"/>
      <c r="JWW14" s="149"/>
      <c r="JWX14" s="149"/>
      <c r="JWY14" s="149"/>
      <c r="JWZ14" s="149"/>
      <c r="JXA14" s="149"/>
      <c r="JXB14" s="149"/>
      <c r="JXC14" s="149"/>
      <c r="JXD14" s="149"/>
      <c r="JXE14" s="149"/>
      <c r="JXF14" s="149"/>
      <c r="JXG14" s="149"/>
      <c r="JXH14" s="149"/>
      <c r="JXI14" s="149"/>
      <c r="JXJ14" s="149"/>
      <c r="JXK14" s="149"/>
      <c r="JXL14" s="149"/>
      <c r="JXM14" s="149"/>
      <c r="JXN14" s="149"/>
      <c r="JXO14" s="149"/>
      <c r="JXP14" s="149"/>
      <c r="JXQ14" s="149"/>
      <c r="JXR14" s="149"/>
      <c r="JXS14" s="149"/>
      <c r="JXT14" s="149"/>
      <c r="JXU14" s="149"/>
      <c r="JXV14" s="149"/>
      <c r="JXW14" s="149"/>
      <c r="JXX14" s="149"/>
      <c r="JXY14" s="149"/>
      <c r="JXZ14" s="149"/>
      <c r="JYA14" s="149"/>
      <c r="JYB14" s="149"/>
      <c r="JYC14" s="149"/>
      <c r="JYD14" s="149"/>
      <c r="JYE14" s="149"/>
      <c r="JYF14" s="149"/>
      <c r="JYG14" s="149"/>
      <c r="JYH14" s="149"/>
      <c r="JYI14" s="149"/>
      <c r="JYJ14" s="149"/>
      <c r="JYK14" s="149"/>
      <c r="JYL14" s="149"/>
      <c r="JYM14" s="149"/>
      <c r="JYN14" s="149"/>
      <c r="JYO14" s="149"/>
      <c r="JYP14" s="149"/>
      <c r="JYQ14" s="149"/>
      <c r="JYR14" s="149"/>
      <c r="JYS14" s="149"/>
      <c r="JYT14" s="149"/>
      <c r="JYU14" s="149"/>
      <c r="JYV14" s="149"/>
      <c r="JYW14" s="149"/>
      <c r="JYX14" s="149"/>
      <c r="JYY14" s="149"/>
      <c r="JYZ14" s="149"/>
      <c r="JZA14" s="149"/>
      <c r="JZB14" s="149"/>
      <c r="JZC14" s="149"/>
      <c r="JZD14" s="149"/>
      <c r="JZE14" s="149"/>
      <c r="JZF14" s="149"/>
      <c r="JZG14" s="149"/>
      <c r="JZH14" s="149"/>
      <c r="JZI14" s="149"/>
      <c r="JZJ14" s="149"/>
      <c r="JZK14" s="149"/>
      <c r="JZL14" s="149"/>
      <c r="JZM14" s="149"/>
      <c r="JZN14" s="149"/>
      <c r="JZO14" s="149"/>
      <c r="JZP14" s="149"/>
      <c r="JZQ14" s="149"/>
      <c r="JZR14" s="149"/>
      <c r="JZS14" s="149"/>
      <c r="JZT14" s="149"/>
      <c r="JZU14" s="149"/>
      <c r="JZV14" s="149"/>
      <c r="JZW14" s="149"/>
      <c r="JZX14" s="149"/>
      <c r="JZY14" s="149"/>
      <c r="JZZ14" s="149"/>
      <c r="KAA14" s="149"/>
      <c r="KAB14" s="149"/>
      <c r="KAC14" s="149"/>
      <c r="KAD14" s="149"/>
      <c r="KAE14" s="149"/>
      <c r="KAF14" s="149"/>
      <c r="KAG14" s="149"/>
      <c r="KAH14" s="149"/>
      <c r="KAI14" s="149"/>
      <c r="KAJ14" s="149"/>
      <c r="KAK14" s="149"/>
      <c r="KAL14" s="149"/>
      <c r="KAM14" s="149"/>
      <c r="KAN14" s="149"/>
      <c r="KAO14" s="149"/>
      <c r="KAP14" s="149"/>
      <c r="KAQ14" s="149"/>
      <c r="KAR14" s="149"/>
      <c r="KAS14" s="149"/>
      <c r="KAT14" s="149"/>
      <c r="KAU14" s="149"/>
      <c r="KAV14" s="149"/>
      <c r="KAW14" s="149"/>
      <c r="KAX14" s="149"/>
      <c r="KAY14" s="149"/>
      <c r="KAZ14" s="149"/>
      <c r="KBA14" s="149"/>
      <c r="KBB14" s="149"/>
      <c r="KBC14" s="149"/>
      <c r="KBD14" s="149"/>
      <c r="KBE14" s="149"/>
      <c r="KBF14" s="149"/>
      <c r="KBG14" s="149"/>
      <c r="KBH14" s="149"/>
      <c r="KBI14" s="149"/>
      <c r="KBJ14" s="149"/>
      <c r="KBK14" s="149"/>
      <c r="KBL14" s="149"/>
      <c r="KBM14" s="149"/>
      <c r="KBN14" s="149"/>
      <c r="KBO14" s="149"/>
      <c r="KBP14" s="149"/>
      <c r="KBQ14" s="149"/>
      <c r="KBR14" s="149"/>
      <c r="KBS14" s="149"/>
      <c r="KBT14" s="149"/>
      <c r="KBU14" s="149"/>
      <c r="KBV14" s="149"/>
      <c r="KBW14" s="149"/>
      <c r="KBX14" s="149"/>
      <c r="KBY14" s="149"/>
      <c r="KBZ14" s="149"/>
      <c r="KCA14" s="149"/>
      <c r="KCB14" s="149"/>
      <c r="KCC14" s="149"/>
      <c r="KCD14" s="149"/>
      <c r="KCE14" s="149"/>
      <c r="KCF14" s="149"/>
      <c r="KCG14" s="149"/>
      <c r="KCH14" s="149"/>
      <c r="KCI14" s="149"/>
      <c r="KCJ14" s="149"/>
      <c r="KCK14" s="149"/>
      <c r="KCL14" s="149"/>
      <c r="KCM14" s="149"/>
      <c r="KCN14" s="149"/>
      <c r="KCO14" s="149"/>
      <c r="KCP14" s="149"/>
      <c r="KCQ14" s="149"/>
      <c r="KCR14" s="149"/>
      <c r="KCS14" s="149"/>
      <c r="KCT14" s="149"/>
      <c r="KCU14" s="149"/>
      <c r="KCV14" s="149"/>
      <c r="KCW14" s="149"/>
      <c r="KCX14" s="149"/>
      <c r="KCY14" s="149"/>
      <c r="KCZ14" s="149"/>
      <c r="KDA14" s="149"/>
      <c r="KDB14" s="149"/>
      <c r="KDC14" s="149"/>
      <c r="KDD14" s="149"/>
      <c r="KDE14" s="149"/>
      <c r="KDF14" s="149"/>
      <c r="KDG14" s="149"/>
      <c r="KDH14" s="149"/>
      <c r="KDI14" s="149"/>
      <c r="KDJ14" s="149"/>
      <c r="KDK14" s="149"/>
      <c r="KDL14" s="149"/>
      <c r="KDM14" s="149"/>
      <c r="KDN14" s="149"/>
      <c r="KDO14" s="149"/>
      <c r="KDP14" s="149"/>
      <c r="KDQ14" s="149"/>
      <c r="KDR14" s="149"/>
      <c r="KDS14" s="149"/>
      <c r="KDT14" s="149"/>
      <c r="KDU14" s="149"/>
      <c r="KDV14" s="149"/>
      <c r="KDW14" s="149"/>
      <c r="KDX14" s="149"/>
      <c r="KDY14" s="149"/>
      <c r="KDZ14" s="149"/>
      <c r="KEA14" s="149"/>
      <c r="KEB14" s="149"/>
      <c r="KEC14" s="149"/>
      <c r="KED14" s="149"/>
      <c r="KEE14" s="149"/>
      <c r="KEF14" s="149"/>
      <c r="KEG14" s="149"/>
      <c r="KEH14" s="149"/>
      <c r="KEI14" s="149"/>
      <c r="KEJ14" s="149"/>
      <c r="KEK14" s="149"/>
      <c r="KEL14" s="149"/>
      <c r="KEM14" s="149"/>
      <c r="KEN14" s="149"/>
      <c r="KEO14" s="149"/>
      <c r="KEP14" s="149"/>
      <c r="KEQ14" s="149"/>
      <c r="KER14" s="149"/>
      <c r="KES14" s="149"/>
      <c r="KET14" s="149"/>
      <c r="KEU14" s="149"/>
      <c r="KEV14" s="149"/>
      <c r="KEW14" s="149"/>
      <c r="KEX14" s="149"/>
      <c r="KEY14" s="149"/>
      <c r="KEZ14" s="149"/>
      <c r="KFA14" s="149"/>
      <c r="KFB14" s="149"/>
      <c r="KFC14" s="149"/>
      <c r="KFD14" s="149"/>
      <c r="KFE14" s="149"/>
      <c r="KFF14" s="149"/>
      <c r="KFG14" s="149"/>
      <c r="KFH14" s="149"/>
      <c r="KFI14" s="149"/>
      <c r="KFJ14" s="149"/>
      <c r="KFK14" s="149"/>
      <c r="KFL14" s="149"/>
      <c r="KFM14" s="149"/>
      <c r="KFN14" s="149"/>
      <c r="KFO14" s="149"/>
      <c r="KFP14" s="149"/>
      <c r="KFQ14" s="149"/>
      <c r="KFR14" s="149"/>
      <c r="KFS14" s="149"/>
      <c r="KFT14" s="149"/>
      <c r="KFU14" s="149"/>
      <c r="KFV14" s="149"/>
      <c r="KFW14" s="149"/>
      <c r="KFX14" s="149"/>
      <c r="KFY14" s="149"/>
      <c r="KFZ14" s="149"/>
      <c r="KGA14" s="149"/>
      <c r="KGB14" s="149"/>
      <c r="KGC14" s="149"/>
      <c r="KGD14" s="149"/>
      <c r="KGE14" s="149"/>
      <c r="KGF14" s="149"/>
      <c r="KGG14" s="149"/>
      <c r="KGH14" s="149"/>
      <c r="KGI14" s="149"/>
      <c r="KGJ14" s="149"/>
      <c r="KGK14" s="149"/>
      <c r="KGL14" s="149"/>
      <c r="KGM14" s="149"/>
      <c r="KGN14" s="149"/>
      <c r="KGO14" s="149"/>
      <c r="KGP14" s="149"/>
      <c r="KGQ14" s="149"/>
      <c r="KGR14" s="149"/>
      <c r="KGS14" s="149"/>
      <c r="KGT14" s="149"/>
      <c r="KGU14" s="149"/>
      <c r="KGV14" s="149"/>
      <c r="KGW14" s="149"/>
      <c r="KGX14" s="149"/>
      <c r="KGY14" s="149"/>
      <c r="KGZ14" s="149"/>
      <c r="KHA14" s="149"/>
      <c r="KHB14" s="149"/>
      <c r="KHC14" s="149"/>
      <c r="KHD14" s="149"/>
      <c r="KHE14" s="149"/>
      <c r="KHF14" s="149"/>
      <c r="KHG14" s="149"/>
      <c r="KHH14" s="149"/>
      <c r="KHI14" s="149"/>
      <c r="KHJ14" s="149"/>
      <c r="KHK14" s="149"/>
      <c r="KHL14" s="149"/>
      <c r="KHM14" s="149"/>
      <c r="KHN14" s="149"/>
      <c r="KHO14" s="149"/>
      <c r="KHP14" s="149"/>
      <c r="KHQ14" s="149"/>
      <c r="KHR14" s="149"/>
      <c r="KHS14" s="149"/>
      <c r="KHT14" s="149"/>
      <c r="KHU14" s="149"/>
      <c r="KHV14" s="149"/>
      <c r="KHW14" s="149"/>
      <c r="KHX14" s="149"/>
      <c r="KHY14" s="149"/>
      <c r="KHZ14" s="149"/>
      <c r="KIA14" s="149"/>
      <c r="KIB14" s="149"/>
      <c r="KIC14" s="149"/>
      <c r="KID14" s="149"/>
      <c r="KIE14" s="149"/>
      <c r="KIF14" s="149"/>
      <c r="KIG14" s="149"/>
      <c r="KIH14" s="149"/>
      <c r="KII14" s="149"/>
      <c r="KIJ14" s="149"/>
      <c r="KIK14" s="149"/>
      <c r="KIL14" s="149"/>
      <c r="KIM14" s="149"/>
      <c r="KIN14" s="149"/>
      <c r="KIO14" s="149"/>
      <c r="KIP14" s="149"/>
      <c r="KIQ14" s="149"/>
      <c r="KIR14" s="149"/>
      <c r="KIS14" s="149"/>
      <c r="KIT14" s="149"/>
      <c r="KIU14" s="149"/>
      <c r="KIV14" s="149"/>
      <c r="KIW14" s="149"/>
      <c r="KIX14" s="149"/>
      <c r="KIY14" s="149"/>
      <c r="KIZ14" s="149"/>
      <c r="KJA14" s="149"/>
      <c r="KJB14" s="149"/>
      <c r="KJC14" s="149"/>
      <c r="KJD14" s="149"/>
      <c r="KJE14" s="149"/>
      <c r="KJF14" s="149"/>
      <c r="KJG14" s="149"/>
      <c r="KJH14" s="149"/>
      <c r="KJI14" s="149"/>
      <c r="KJJ14" s="149"/>
      <c r="KJK14" s="149"/>
      <c r="KJL14" s="149"/>
      <c r="KJM14" s="149"/>
      <c r="KJN14" s="149"/>
      <c r="KJO14" s="149"/>
      <c r="KJP14" s="149"/>
      <c r="KJQ14" s="149"/>
      <c r="KJR14" s="149"/>
      <c r="KJS14" s="149"/>
      <c r="KJT14" s="149"/>
      <c r="KJU14" s="149"/>
      <c r="KJV14" s="149"/>
      <c r="KJW14" s="149"/>
      <c r="KJX14" s="149"/>
      <c r="KJY14" s="149"/>
      <c r="KJZ14" s="149"/>
      <c r="KKA14" s="149"/>
      <c r="KKB14" s="149"/>
      <c r="KKC14" s="149"/>
      <c r="KKD14" s="149"/>
      <c r="KKE14" s="149"/>
      <c r="KKF14" s="149"/>
      <c r="KKG14" s="149"/>
      <c r="KKH14" s="149"/>
      <c r="KKI14" s="149"/>
      <c r="KKJ14" s="149"/>
      <c r="KKK14" s="149"/>
      <c r="KKL14" s="149"/>
      <c r="KKM14" s="149"/>
      <c r="KKN14" s="149"/>
      <c r="KKO14" s="149"/>
      <c r="KKP14" s="149"/>
      <c r="KKQ14" s="149"/>
      <c r="KKR14" s="149"/>
      <c r="KKS14" s="149"/>
      <c r="KKT14" s="149"/>
      <c r="KKU14" s="149"/>
      <c r="KKV14" s="149"/>
      <c r="KKW14" s="149"/>
      <c r="KKX14" s="149"/>
      <c r="KKY14" s="149"/>
      <c r="KKZ14" s="149"/>
      <c r="KLA14" s="149"/>
      <c r="KLB14" s="149"/>
      <c r="KLC14" s="149"/>
      <c r="KLD14" s="149"/>
      <c r="KLE14" s="149"/>
      <c r="KLF14" s="149"/>
      <c r="KLG14" s="149"/>
      <c r="KLH14" s="149"/>
      <c r="KLI14" s="149"/>
      <c r="KLJ14" s="149"/>
      <c r="KLK14" s="149"/>
      <c r="KLL14" s="149"/>
      <c r="KLM14" s="149"/>
      <c r="KLN14" s="149"/>
      <c r="KLO14" s="149"/>
      <c r="KLP14" s="149"/>
      <c r="KLQ14" s="149"/>
      <c r="KLR14" s="149"/>
      <c r="KLS14" s="149"/>
      <c r="KLT14" s="149"/>
      <c r="KLU14" s="149"/>
      <c r="KLV14" s="149"/>
      <c r="KLW14" s="149"/>
      <c r="KLX14" s="149"/>
      <c r="KLY14" s="149"/>
      <c r="KLZ14" s="149"/>
      <c r="KMA14" s="149"/>
      <c r="KMB14" s="149"/>
      <c r="KMC14" s="149"/>
      <c r="KMD14" s="149"/>
      <c r="KME14" s="149"/>
      <c r="KMF14" s="149"/>
      <c r="KMG14" s="149"/>
      <c r="KMH14" s="149"/>
      <c r="KMI14" s="149"/>
      <c r="KMJ14" s="149"/>
      <c r="KMK14" s="149"/>
      <c r="KML14" s="149"/>
      <c r="KMM14" s="149"/>
      <c r="KMN14" s="149"/>
      <c r="KMO14" s="149"/>
      <c r="KMP14" s="149"/>
      <c r="KMQ14" s="149"/>
      <c r="KMR14" s="149"/>
      <c r="KMS14" s="149"/>
      <c r="KMT14" s="149"/>
      <c r="KMU14" s="149"/>
      <c r="KMV14" s="149"/>
      <c r="KMW14" s="149"/>
      <c r="KMX14" s="149"/>
      <c r="KMY14" s="149"/>
      <c r="KMZ14" s="149"/>
      <c r="KNA14" s="149"/>
      <c r="KNB14" s="149"/>
      <c r="KNC14" s="149"/>
      <c r="KND14" s="149"/>
      <c r="KNE14" s="149"/>
      <c r="KNF14" s="149"/>
      <c r="KNG14" s="149"/>
      <c r="KNH14" s="149"/>
      <c r="KNI14" s="149"/>
      <c r="KNJ14" s="149"/>
      <c r="KNK14" s="149"/>
      <c r="KNL14" s="149"/>
      <c r="KNM14" s="149"/>
      <c r="KNN14" s="149"/>
      <c r="KNO14" s="149"/>
      <c r="KNP14" s="149"/>
      <c r="KNQ14" s="149"/>
      <c r="KNR14" s="149"/>
      <c r="KNS14" s="149"/>
      <c r="KNT14" s="149"/>
      <c r="KNU14" s="149"/>
      <c r="KNV14" s="149"/>
      <c r="KNW14" s="149"/>
      <c r="KNX14" s="149"/>
      <c r="KNY14" s="149"/>
      <c r="KNZ14" s="149"/>
      <c r="KOA14" s="149"/>
      <c r="KOB14" s="149"/>
      <c r="KOC14" s="149"/>
      <c r="KOD14" s="149"/>
      <c r="KOE14" s="149"/>
      <c r="KOF14" s="149"/>
      <c r="KOG14" s="149"/>
      <c r="KOH14" s="149"/>
      <c r="KOI14" s="149"/>
      <c r="KOJ14" s="149"/>
      <c r="KOK14" s="149"/>
      <c r="KOL14" s="149"/>
      <c r="KOM14" s="149"/>
      <c r="KON14" s="149"/>
      <c r="KOO14" s="149"/>
      <c r="KOP14" s="149"/>
      <c r="KOQ14" s="149"/>
      <c r="KOR14" s="149"/>
      <c r="KOS14" s="149"/>
      <c r="KOT14" s="149"/>
      <c r="KOU14" s="149"/>
      <c r="KOV14" s="149"/>
      <c r="KOW14" s="149"/>
      <c r="KOX14" s="149"/>
      <c r="KOY14" s="149"/>
      <c r="KOZ14" s="149"/>
      <c r="KPA14" s="149"/>
      <c r="KPB14" s="149"/>
      <c r="KPC14" s="149"/>
      <c r="KPD14" s="149"/>
      <c r="KPE14" s="149"/>
      <c r="KPF14" s="149"/>
      <c r="KPG14" s="149"/>
      <c r="KPH14" s="149"/>
      <c r="KPI14" s="149"/>
      <c r="KPJ14" s="149"/>
      <c r="KPK14" s="149"/>
      <c r="KPL14" s="149"/>
      <c r="KPM14" s="149"/>
      <c r="KPN14" s="149"/>
      <c r="KPO14" s="149"/>
      <c r="KPP14" s="149"/>
      <c r="KPQ14" s="149"/>
      <c r="KPR14" s="149"/>
      <c r="KPS14" s="149"/>
      <c r="KPT14" s="149"/>
      <c r="KPU14" s="149"/>
      <c r="KPV14" s="149"/>
      <c r="KPW14" s="149"/>
      <c r="KPX14" s="149"/>
      <c r="KPY14" s="149"/>
      <c r="KPZ14" s="149"/>
      <c r="KQA14" s="149"/>
      <c r="KQB14" s="149"/>
      <c r="KQC14" s="149"/>
      <c r="KQD14" s="149"/>
      <c r="KQE14" s="149"/>
      <c r="KQF14" s="149"/>
      <c r="KQG14" s="149"/>
      <c r="KQH14" s="149"/>
      <c r="KQI14" s="149"/>
      <c r="KQJ14" s="149"/>
      <c r="KQK14" s="149"/>
      <c r="KQL14" s="149"/>
      <c r="KQM14" s="149"/>
      <c r="KQN14" s="149"/>
      <c r="KQO14" s="149"/>
      <c r="KQP14" s="149"/>
      <c r="KQQ14" s="149"/>
      <c r="KQR14" s="149"/>
      <c r="KQS14" s="149"/>
      <c r="KQT14" s="149"/>
      <c r="KQU14" s="149"/>
      <c r="KQV14" s="149"/>
      <c r="KQW14" s="149"/>
      <c r="KQX14" s="149"/>
      <c r="KQY14" s="149"/>
      <c r="KQZ14" s="149"/>
      <c r="KRA14" s="149"/>
      <c r="KRB14" s="149"/>
      <c r="KRC14" s="149"/>
      <c r="KRD14" s="149"/>
      <c r="KRE14" s="149"/>
      <c r="KRF14" s="149"/>
      <c r="KRG14" s="149"/>
      <c r="KRH14" s="149"/>
      <c r="KRI14" s="149"/>
      <c r="KRJ14" s="149"/>
      <c r="KRK14" s="149"/>
      <c r="KRL14" s="149"/>
      <c r="KRM14" s="149"/>
      <c r="KRN14" s="149"/>
      <c r="KRO14" s="149"/>
      <c r="KRP14" s="149"/>
      <c r="KRQ14" s="149"/>
      <c r="KRR14" s="149"/>
      <c r="KRS14" s="149"/>
      <c r="KRT14" s="149"/>
      <c r="KRU14" s="149"/>
      <c r="KRV14" s="149"/>
      <c r="KRW14" s="149"/>
      <c r="KRX14" s="149"/>
      <c r="KRY14" s="149"/>
      <c r="KRZ14" s="149"/>
      <c r="KSA14" s="149"/>
      <c r="KSB14" s="149"/>
      <c r="KSC14" s="149"/>
      <c r="KSD14" s="149"/>
      <c r="KSE14" s="149"/>
      <c r="KSF14" s="149"/>
      <c r="KSG14" s="149"/>
      <c r="KSH14" s="149"/>
      <c r="KSI14" s="149"/>
      <c r="KSJ14" s="149"/>
      <c r="KSK14" s="149"/>
      <c r="KSL14" s="149"/>
      <c r="KSM14" s="149"/>
      <c r="KSN14" s="149"/>
      <c r="KSO14" s="149"/>
      <c r="KSP14" s="149"/>
      <c r="KSQ14" s="149"/>
      <c r="KSR14" s="149"/>
      <c r="KSS14" s="149"/>
      <c r="KST14" s="149"/>
      <c r="KSU14" s="149"/>
      <c r="KSV14" s="149"/>
      <c r="KSW14" s="149"/>
      <c r="KSX14" s="149"/>
      <c r="KSY14" s="149"/>
      <c r="KSZ14" s="149"/>
      <c r="KTA14" s="149"/>
      <c r="KTB14" s="149"/>
      <c r="KTC14" s="149"/>
      <c r="KTD14" s="149"/>
      <c r="KTE14" s="149"/>
      <c r="KTF14" s="149"/>
      <c r="KTG14" s="149"/>
      <c r="KTH14" s="149"/>
      <c r="KTI14" s="149"/>
      <c r="KTJ14" s="149"/>
      <c r="KTK14" s="149"/>
      <c r="KTL14" s="149"/>
      <c r="KTM14" s="149"/>
      <c r="KTN14" s="149"/>
      <c r="KTO14" s="149"/>
      <c r="KTP14" s="149"/>
      <c r="KTQ14" s="149"/>
      <c r="KTR14" s="149"/>
      <c r="KTS14" s="149"/>
      <c r="KTT14" s="149"/>
      <c r="KTU14" s="149"/>
      <c r="KTV14" s="149"/>
      <c r="KTW14" s="149"/>
      <c r="KTX14" s="149"/>
      <c r="KTY14" s="149"/>
      <c r="KTZ14" s="149"/>
      <c r="KUA14" s="149"/>
      <c r="KUB14" s="149"/>
      <c r="KUC14" s="149"/>
      <c r="KUD14" s="149"/>
      <c r="KUE14" s="149"/>
      <c r="KUF14" s="149"/>
      <c r="KUG14" s="149"/>
      <c r="KUH14" s="149"/>
      <c r="KUI14" s="149"/>
      <c r="KUJ14" s="149"/>
      <c r="KUK14" s="149"/>
      <c r="KUL14" s="149"/>
      <c r="KUM14" s="149"/>
      <c r="KUN14" s="149"/>
      <c r="KUO14" s="149"/>
      <c r="KUP14" s="149"/>
      <c r="KUQ14" s="149"/>
      <c r="KUR14" s="149"/>
      <c r="KUS14" s="149"/>
      <c r="KUT14" s="149"/>
      <c r="KUU14" s="149"/>
      <c r="KUV14" s="149"/>
      <c r="KUW14" s="149"/>
      <c r="KUX14" s="149"/>
      <c r="KUY14" s="149"/>
      <c r="KUZ14" s="149"/>
      <c r="KVA14" s="149"/>
      <c r="KVB14" s="149"/>
      <c r="KVC14" s="149"/>
      <c r="KVD14" s="149"/>
      <c r="KVE14" s="149"/>
      <c r="KVF14" s="149"/>
      <c r="KVG14" s="149"/>
      <c r="KVH14" s="149"/>
      <c r="KVI14" s="149"/>
      <c r="KVJ14" s="149"/>
      <c r="KVK14" s="149"/>
      <c r="KVL14" s="149"/>
      <c r="KVM14" s="149"/>
      <c r="KVN14" s="149"/>
      <c r="KVO14" s="149"/>
      <c r="KVP14" s="149"/>
      <c r="KVQ14" s="149"/>
      <c r="KVR14" s="149"/>
      <c r="KVS14" s="149"/>
      <c r="KVT14" s="149"/>
      <c r="KVU14" s="149"/>
      <c r="KVV14" s="149"/>
      <c r="KVW14" s="149"/>
      <c r="KVX14" s="149"/>
      <c r="KVY14" s="149"/>
      <c r="KVZ14" s="149"/>
      <c r="KWA14" s="149"/>
      <c r="KWB14" s="149"/>
      <c r="KWC14" s="149"/>
      <c r="KWD14" s="149"/>
      <c r="KWE14" s="149"/>
      <c r="KWF14" s="149"/>
      <c r="KWG14" s="149"/>
      <c r="KWH14" s="149"/>
      <c r="KWI14" s="149"/>
      <c r="KWJ14" s="149"/>
      <c r="KWK14" s="149"/>
      <c r="KWL14" s="149"/>
      <c r="KWM14" s="149"/>
      <c r="KWN14" s="149"/>
      <c r="KWO14" s="149"/>
      <c r="KWP14" s="149"/>
      <c r="KWQ14" s="149"/>
      <c r="KWR14" s="149"/>
      <c r="KWS14" s="149"/>
      <c r="KWT14" s="149"/>
      <c r="KWU14" s="149"/>
      <c r="KWV14" s="149"/>
      <c r="KWW14" s="149"/>
      <c r="KWX14" s="149"/>
      <c r="KWY14" s="149"/>
      <c r="KWZ14" s="149"/>
      <c r="KXA14" s="149"/>
      <c r="KXB14" s="149"/>
      <c r="KXC14" s="149"/>
      <c r="KXD14" s="149"/>
      <c r="KXE14" s="149"/>
      <c r="KXF14" s="149"/>
      <c r="KXG14" s="149"/>
      <c r="KXH14" s="149"/>
      <c r="KXI14" s="149"/>
      <c r="KXJ14" s="149"/>
      <c r="KXK14" s="149"/>
      <c r="KXL14" s="149"/>
      <c r="KXM14" s="149"/>
      <c r="KXN14" s="149"/>
      <c r="KXO14" s="149"/>
      <c r="KXP14" s="149"/>
      <c r="KXQ14" s="149"/>
      <c r="KXR14" s="149"/>
      <c r="KXS14" s="149"/>
      <c r="KXT14" s="149"/>
      <c r="KXU14" s="149"/>
      <c r="KXV14" s="149"/>
      <c r="KXW14" s="149"/>
      <c r="KXX14" s="149"/>
      <c r="KXY14" s="149"/>
      <c r="KXZ14" s="149"/>
      <c r="KYA14" s="149"/>
      <c r="KYB14" s="149"/>
      <c r="KYC14" s="149"/>
      <c r="KYD14" s="149"/>
      <c r="KYE14" s="149"/>
      <c r="KYF14" s="149"/>
      <c r="KYG14" s="149"/>
      <c r="KYH14" s="149"/>
      <c r="KYI14" s="149"/>
      <c r="KYJ14" s="149"/>
      <c r="KYK14" s="149"/>
      <c r="KYL14" s="149"/>
      <c r="KYM14" s="149"/>
      <c r="KYN14" s="149"/>
      <c r="KYO14" s="149"/>
      <c r="KYP14" s="149"/>
      <c r="KYQ14" s="149"/>
      <c r="KYR14" s="149"/>
      <c r="KYS14" s="149"/>
      <c r="KYT14" s="149"/>
      <c r="KYU14" s="149"/>
      <c r="KYV14" s="149"/>
      <c r="KYW14" s="149"/>
      <c r="KYX14" s="149"/>
      <c r="KYY14" s="149"/>
      <c r="KYZ14" s="149"/>
      <c r="KZA14" s="149"/>
      <c r="KZB14" s="149"/>
      <c r="KZC14" s="149"/>
      <c r="KZD14" s="149"/>
      <c r="KZE14" s="149"/>
      <c r="KZF14" s="149"/>
      <c r="KZG14" s="149"/>
      <c r="KZH14" s="149"/>
      <c r="KZI14" s="149"/>
      <c r="KZJ14" s="149"/>
      <c r="KZK14" s="149"/>
      <c r="KZL14" s="149"/>
      <c r="KZM14" s="149"/>
      <c r="KZN14" s="149"/>
      <c r="KZO14" s="149"/>
      <c r="KZP14" s="149"/>
      <c r="KZQ14" s="149"/>
      <c r="KZR14" s="149"/>
      <c r="KZS14" s="149"/>
      <c r="KZT14" s="149"/>
      <c r="KZU14" s="149"/>
      <c r="KZV14" s="149"/>
      <c r="KZW14" s="149"/>
      <c r="KZX14" s="149"/>
      <c r="KZY14" s="149"/>
      <c r="KZZ14" s="149"/>
      <c r="LAA14" s="149"/>
      <c r="LAB14" s="149"/>
      <c r="LAC14" s="149"/>
      <c r="LAD14" s="149"/>
      <c r="LAE14" s="149"/>
      <c r="LAF14" s="149"/>
      <c r="LAG14" s="149"/>
      <c r="LAH14" s="149"/>
      <c r="LAI14" s="149"/>
      <c r="LAJ14" s="149"/>
      <c r="LAK14" s="149"/>
      <c r="LAL14" s="149"/>
      <c r="LAM14" s="149"/>
      <c r="LAN14" s="149"/>
      <c r="LAO14" s="149"/>
      <c r="LAP14" s="149"/>
      <c r="LAQ14" s="149"/>
      <c r="LAR14" s="149"/>
      <c r="LAS14" s="149"/>
      <c r="LAT14" s="149"/>
      <c r="LAU14" s="149"/>
      <c r="LAV14" s="149"/>
      <c r="LAW14" s="149"/>
      <c r="LAX14" s="149"/>
      <c r="LAY14" s="149"/>
      <c r="LAZ14" s="149"/>
      <c r="LBA14" s="149"/>
      <c r="LBB14" s="149"/>
      <c r="LBC14" s="149"/>
      <c r="LBD14" s="149"/>
      <c r="LBE14" s="149"/>
      <c r="LBF14" s="149"/>
      <c r="LBG14" s="149"/>
      <c r="LBH14" s="149"/>
      <c r="LBI14" s="149"/>
      <c r="LBJ14" s="149"/>
      <c r="LBK14" s="149"/>
      <c r="LBL14" s="149"/>
      <c r="LBM14" s="149"/>
      <c r="LBN14" s="149"/>
      <c r="LBO14" s="149"/>
      <c r="LBP14" s="149"/>
      <c r="LBQ14" s="149"/>
      <c r="LBR14" s="149"/>
      <c r="LBS14" s="149"/>
      <c r="LBT14" s="149"/>
      <c r="LBU14" s="149"/>
      <c r="LBV14" s="149"/>
      <c r="LBW14" s="149"/>
      <c r="LBX14" s="149"/>
      <c r="LBY14" s="149"/>
      <c r="LBZ14" s="149"/>
      <c r="LCA14" s="149"/>
      <c r="LCB14" s="149"/>
      <c r="LCC14" s="149"/>
      <c r="LCD14" s="149"/>
      <c r="LCE14" s="149"/>
      <c r="LCF14" s="149"/>
      <c r="LCG14" s="149"/>
      <c r="LCH14" s="149"/>
      <c r="LCI14" s="149"/>
      <c r="LCJ14" s="149"/>
      <c r="LCK14" s="149"/>
      <c r="LCL14" s="149"/>
      <c r="LCM14" s="149"/>
      <c r="LCN14" s="149"/>
      <c r="LCO14" s="149"/>
      <c r="LCP14" s="149"/>
      <c r="LCQ14" s="149"/>
      <c r="LCR14" s="149"/>
      <c r="LCS14" s="149"/>
      <c r="LCT14" s="149"/>
      <c r="LCU14" s="149"/>
      <c r="LCV14" s="149"/>
      <c r="LCW14" s="149"/>
      <c r="LCX14" s="149"/>
      <c r="LCY14" s="149"/>
      <c r="LCZ14" s="149"/>
      <c r="LDA14" s="149"/>
      <c r="LDB14" s="149"/>
      <c r="LDC14" s="149"/>
      <c r="LDD14" s="149"/>
      <c r="LDE14" s="149"/>
      <c r="LDF14" s="149"/>
      <c r="LDG14" s="149"/>
      <c r="LDH14" s="149"/>
      <c r="LDI14" s="149"/>
      <c r="LDJ14" s="149"/>
      <c r="LDK14" s="149"/>
      <c r="LDL14" s="149"/>
      <c r="LDM14" s="149"/>
      <c r="LDN14" s="149"/>
      <c r="LDO14" s="149"/>
      <c r="LDP14" s="149"/>
      <c r="LDQ14" s="149"/>
      <c r="LDR14" s="149"/>
      <c r="LDS14" s="149"/>
      <c r="LDT14" s="149"/>
      <c r="LDU14" s="149"/>
      <c r="LDV14" s="149"/>
      <c r="LDW14" s="149"/>
      <c r="LDX14" s="149"/>
      <c r="LDY14" s="149"/>
      <c r="LDZ14" s="149"/>
      <c r="LEA14" s="149"/>
      <c r="LEB14" s="149"/>
      <c r="LEC14" s="149"/>
      <c r="LED14" s="149"/>
      <c r="LEE14" s="149"/>
      <c r="LEF14" s="149"/>
      <c r="LEG14" s="149"/>
      <c r="LEH14" s="149"/>
      <c r="LEI14" s="149"/>
      <c r="LEJ14" s="149"/>
      <c r="LEK14" s="149"/>
      <c r="LEL14" s="149"/>
      <c r="LEM14" s="149"/>
      <c r="LEN14" s="149"/>
      <c r="LEO14" s="149"/>
      <c r="LEP14" s="149"/>
      <c r="LEQ14" s="149"/>
      <c r="LER14" s="149"/>
      <c r="LES14" s="149"/>
      <c r="LET14" s="149"/>
      <c r="LEU14" s="149"/>
      <c r="LEV14" s="149"/>
      <c r="LEW14" s="149"/>
      <c r="LEX14" s="149"/>
      <c r="LEY14" s="149"/>
      <c r="LEZ14" s="149"/>
      <c r="LFA14" s="149"/>
      <c r="LFB14" s="149"/>
      <c r="LFC14" s="149"/>
      <c r="LFD14" s="149"/>
      <c r="LFE14" s="149"/>
      <c r="LFF14" s="149"/>
      <c r="LFG14" s="149"/>
      <c r="LFH14" s="149"/>
      <c r="LFI14" s="149"/>
      <c r="LFJ14" s="149"/>
      <c r="LFK14" s="149"/>
      <c r="LFL14" s="149"/>
      <c r="LFM14" s="149"/>
      <c r="LFN14" s="149"/>
      <c r="LFO14" s="149"/>
      <c r="LFP14" s="149"/>
      <c r="LFQ14" s="149"/>
      <c r="LFR14" s="149"/>
      <c r="LFS14" s="149"/>
      <c r="LFT14" s="149"/>
      <c r="LFU14" s="149"/>
      <c r="LFV14" s="149"/>
      <c r="LFW14" s="149"/>
      <c r="LFX14" s="149"/>
      <c r="LFY14" s="149"/>
      <c r="LFZ14" s="149"/>
      <c r="LGA14" s="149"/>
      <c r="LGB14" s="149"/>
      <c r="LGC14" s="149"/>
      <c r="LGD14" s="149"/>
      <c r="LGE14" s="149"/>
      <c r="LGF14" s="149"/>
      <c r="LGG14" s="149"/>
      <c r="LGH14" s="149"/>
      <c r="LGI14" s="149"/>
      <c r="LGJ14" s="149"/>
      <c r="LGK14" s="149"/>
      <c r="LGL14" s="149"/>
      <c r="LGM14" s="149"/>
      <c r="LGN14" s="149"/>
      <c r="LGO14" s="149"/>
      <c r="LGP14" s="149"/>
      <c r="LGQ14" s="149"/>
      <c r="LGR14" s="149"/>
      <c r="LGS14" s="149"/>
      <c r="LGT14" s="149"/>
      <c r="LGU14" s="149"/>
      <c r="LGV14" s="149"/>
      <c r="LGW14" s="149"/>
      <c r="LGX14" s="149"/>
      <c r="LGY14" s="149"/>
      <c r="LGZ14" s="149"/>
      <c r="LHA14" s="149"/>
      <c r="LHB14" s="149"/>
      <c r="LHC14" s="149"/>
      <c r="LHD14" s="149"/>
      <c r="LHE14" s="149"/>
      <c r="LHF14" s="149"/>
      <c r="LHG14" s="149"/>
      <c r="LHH14" s="149"/>
      <c r="LHI14" s="149"/>
      <c r="LHJ14" s="149"/>
      <c r="LHK14" s="149"/>
      <c r="LHL14" s="149"/>
      <c r="LHM14" s="149"/>
      <c r="LHN14" s="149"/>
      <c r="LHO14" s="149"/>
      <c r="LHP14" s="149"/>
      <c r="LHQ14" s="149"/>
      <c r="LHR14" s="149"/>
      <c r="LHS14" s="149"/>
      <c r="LHT14" s="149"/>
      <c r="LHU14" s="149"/>
      <c r="LHV14" s="149"/>
      <c r="LHW14" s="149"/>
      <c r="LHX14" s="149"/>
      <c r="LHY14" s="149"/>
      <c r="LHZ14" s="149"/>
      <c r="LIA14" s="149"/>
      <c r="LIB14" s="149"/>
      <c r="LIC14" s="149"/>
      <c r="LID14" s="149"/>
      <c r="LIE14" s="149"/>
      <c r="LIF14" s="149"/>
      <c r="LIG14" s="149"/>
      <c r="LIH14" s="149"/>
      <c r="LII14" s="149"/>
      <c r="LIJ14" s="149"/>
      <c r="LIK14" s="149"/>
      <c r="LIL14" s="149"/>
      <c r="LIM14" s="149"/>
      <c r="LIN14" s="149"/>
      <c r="LIO14" s="149"/>
      <c r="LIP14" s="149"/>
      <c r="LIQ14" s="149"/>
      <c r="LIR14" s="149"/>
      <c r="LIS14" s="149"/>
      <c r="LIT14" s="149"/>
      <c r="LIU14" s="149"/>
      <c r="LIV14" s="149"/>
      <c r="LIW14" s="149"/>
      <c r="LIX14" s="149"/>
      <c r="LIY14" s="149"/>
      <c r="LIZ14" s="149"/>
      <c r="LJA14" s="149"/>
      <c r="LJB14" s="149"/>
      <c r="LJC14" s="149"/>
      <c r="LJD14" s="149"/>
      <c r="LJE14" s="149"/>
      <c r="LJF14" s="149"/>
      <c r="LJG14" s="149"/>
      <c r="LJH14" s="149"/>
      <c r="LJI14" s="149"/>
      <c r="LJJ14" s="149"/>
      <c r="LJK14" s="149"/>
      <c r="LJL14" s="149"/>
      <c r="LJM14" s="149"/>
      <c r="LJN14" s="149"/>
      <c r="LJO14" s="149"/>
      <c r="LJP14" s="149"/>
      <c r="LJQ14" s="149"/>
      <c r="LJR14" s="149"/>
      <c r="LJS14" s="149"/>
      <c r="LJT14" s="149"/>
      <c r="LJU14" s="149"/>
      <c r="LJV14" s="149"/>
      <c r="LJW14" s="149"/>
      <c r="LJX14" s="149"/>
      <c r="LJY14" s="149"/>
      <c r="LJZ14" s="149"/>
      <c r="LKA14" s="149"/>
      <c r="LKB14" s="149"/>
      <c r="LKC14" s="149"/>
      <c r="LKD14" s="149"/>
      <c r="LKE14" s="149"/>
      <c r="LKF14" s="149"/>
      <c r="LKG14" s="149"/>
      <c r="LKH14" s="149"/>
      <c r="LKI14" s="149"/>
      <c r="LKJ14" s="149"/>
      <c r="LKK14" s="149"/>
      <c r="LKL14" s="149"/>
      <c r="LKM14" s="149"/>
      <c r="LKN14" s="149"/>
      <c r="LKO14" s="149"/>
      <c r="LKP14" s="149"/>
      <c r="LKQ14" s="149"/>
      <c r="LKR14" s="149"/>
      <c r="LKS14" s="149"/>
      <c r="LKT14" s="149"/>
      <c r="LKU14" s="149"/>
      <c r="LKV14" s="149"/>
      <c r="LKW14" s="149"/>
      <c r="LKX14" s="149"/>
      <c r="LKY14" s="149"/>
      <c r="LKZ14" s="149"/>
      <c r="LLA14" s="149"/>
      <c r="LLB14" s="149"/>
      <c r="LLC14" s="149"/>
      <c r="LLD14" s="149"/>
      <c r="LLE14" s="149"/>
      <c r="LLF14" s="149"/>
      <c r="LLG14" s="149"/>
      <c r="LLH14" s="149"/>
      <c r="LLI14" s="149"/>
      <c r="LLJ14" s="149"/>
      <c r="LLK14" s="149"/>
      <c r="LLL14" s="149"/>
      <c r="LLM14" s="149"/>
      <c r="LLN14" s="149"/>
      <c r="LLO14" s="149"/>
      <c r="LLP14" s="149"/>
      <c r="LLQ14" s="149"/>
      <c r="LLR14" s="149"/>
      <c r="LLS14" s="149"/>
      <c r="LLT14" s="149"/>
      <c r="LLU14" s="149"/>
      <c r="LLV14" s="149"/>
      <c r="LLW14" s="149"/>
      <c r="LLX14" s="149"/>
      <c r="LLY14" s="149"/>
      <c r="LLZ14" s="149"/>
      <c r="LMA14" s="149"/>
      <c r="LMB14" s="149"/>
      <c r="LMC14" s="149"/>
      <c r="LMD14" s="149"/>
      <c r="LME14" s="149"/>
      <c r="LMF14" s="149"/>
      <c r="LMG14" s="149"/>
      <c r="LMH14" s="149"/>
      <c r="LMI14" s="149"/>
      <c r="LMJ14" s="149"/>
      <c r="LMK14" s="149"/>
      <c r="LML14" s="149"/>
      <c r="LMM14" s="149"/>
      <c r="LMN14" s="149"/>
      <c r="LMO14" s="149"/>
      <c r="LMP14" s="149"/>
      <c r="LMQ14" s="149"/>
      <c r="LMR14" s="149"/>
      <c r="LMS14" s="149"/>
      <c r="LMT14" s="149"/>
      <c r="LMU14" s="149"/>
      <c r="LMV14" s="149"/>
      <c r="LMW14" s="149"/>
      <c r="LMX14" s="149"/>
      <c r="LMY14" s="149"/>
      <c r="LMZ14" s="149"/>
      <c r="LNA14" s="149"/>
      <c r="LNB14" s="149"/>
      <c r="LNC14" s="149"/>
      <c r="LND14" s="149"/>
      <c r="LNE14" s="149"/>
      <c r="LNF14" s="149"/>
      <c r="LNG14" s="149"/>
      <c r="LNH14" s="149"/>
      <c r="LNI14" s="149"/>
      <c r="LNJ14" s="149"/>
      <c r="LNK14" s="149"/>
      <c r="LNL14" s="149"/>
      <c r="LNM14" s="149"/>
      <c r="LNN14" s="149"/>
      <c r="LNO14" s="149"/>
      <c r="LNP14" s="149"/>
      <c r="LNQ14" s="149"/>
      <c r="LNR14" s="149"/>
      <c r="LNS14" s="149"/>
      <c r="LNT14" s="149"/>
      <c r="LNU14" s="149"/>
      <c r="LNV14" s="149"/>
      <c r="LNW14" s="149"/>
      <c r="LNX14" s="149"/>
      <c r="LNY14" s="149"/>
      <c r="LNZ14" s="149"/>
      <c r="LOA14" s="149"/>
      <c r="LOB14" s="149"/>
      <c r="LOC14" s="149"/>
      <c r="LOD14" s="149"/>
      <c r="LOE14" s="149"/>
      <c r="LOF14" s="149"/>
      <c r="LOG14" s="149"/>
      <c r="LOH14" s="149"/>
      <c r="LOI14" s="149"/>
      <c r="LOJ14" s="149"/>
      <c r="LOK14" s="149"/>
      <c r="LOL14" s="149"/>
      <c r="LOM14" s="149"/>
      <c r="LON14" s="149"/>
      <c r="LOO14" s="149"/>
      <c r="LOP14" s="149"/>
      <c r="LOQ14" s="149"/>
      <c r="LOR14" s="149"/>
      <c r="LOS14" s="149"/>
      <c r="LOT14" s="149"/>
      <c r="LOU14" s="149"/>
      <c r="LOV14" s="149"/>
      <c r="LOW14" s="149"/>
      <c r="LOX14" s="149"/>
      <c r="LOY14" s="149"/>
      <c r="LOZ14" s="149"/>
      <c r="LPA14" s="149"/>
      <c r="LPB14" s="149"/>
      <c r="LPC14" s="149"/>
      <c r="LPD14" s="149"/>
      <c r="LPE14" s="149"/>
      <c r="LPF14" s="149"/>
      <c r="LPG14" s="149"/>
      <c r="LPH14" s="149"/>
      <c r="LPI14" s="149"/>
      <c r="LPJ14" s="149"/>
      <c r="LPK14" s="149"/>
      <c r="LPL14" s="149"/>
      <c r="LPM14" s="149"/>
      <c r="LPN14" s="149"/>
      <c r="LPO14" s="149"/>
      <c r="LPP14" s="149"/>
      <c r="LPQ14" s="149"/>
      <c r="LPR14" s="149"/>
      <c r="LPS14" s="149"/>
      <c r="LPT14" s="149"/>
      <c r="LPU14" s="149"/>
      <c r="LPV14" s="149"/>
      <c r="LPW14" s="149"/>
      <c r="LPX14" s="149"/>
      <c r="LPY14" s="149"/>
      <c r="LPZ14" s="149"/>
      <c r="LQA14" s="149"/>
      <c r="LQB14" s="149"/>
      <c r="LQC14" s="149"/>
      <c r="LQD14" s="149"/>
      <c r="LQE14" s="149"/>
      <c r="LQF14" s="149"/>
      <c r="LQG14" s="149"/>
      <c r="LQH14" s="149"/>
      <c r="LQI14" s="149"/>
      <c r="LQJ14" s="149"/>
      <c r="LQK14" s="149"/>
      <c r="LQL14" s="149"/>
      <c r="LQM14" s="149"/>
      <c r="LQN14" s="149"/>
      <c r="LQO14" s="149"/>
      <c r="LQP14" s="149"/>
      <c r="LQQ14" s="149"/>
      <c r="LQR14" s="149"/>
      <c r="LQS14" s="149"/>
      <c r="LQT14" s="149"/>
      <c r="LQU14" s="149"/>
      <c r="LQV14" s="149"/>
      <c r="LQW14" s="149"/>
      <c r="LQX14" s="149"/>
      <c r="LQY14" s="149"/>
      <c r="LQZ14" s="149"/>
      <c r="LRA14" s="149"/>
      <c r="LRB14" s="149"/>
      <c r="LRC14" s="149"/>
      <c r="LRD14" s="149"/>
      <c r="LRE14" s="149"/>
      <c r="LRF14" s="149"/>
      <c r="LRG14" s="149"/>
      <c r="LRH14" s="149"/>
      <c r="LRI14" s="149"/>
      <c r="LRJ14" s="149"/>
      <c r="LRK14" s="149"/>
      <c r="LRL14" s="149"/>
      <c r="LRM14" s="149"/>
      <c r="LRN14" s="149"/>
      <c r="LRO14" s="149"/>
      <c r="LRP14" s="149"/>
      <c r="LRQ14" s="149"/>
      <c r="LRR14" s="149"/>
      <c r="LRS14" s="149"/>
      <c r="LRT14" s="149"/>
      <c r="LRU14" s="149"/>
      <c r="LRV14" s="149"/>
      <c r="LRW14" s="149"/>
      <c r="LRX14" s="149"/>
      <c r="LRY14" s="149"/>
      <c r="LRZ14" s="149"/>
      <c r="LSA14" s="149"/>
      <c r="LSB14" s="149"/>
      <c r="LSC14" s="149"/>
      <c r="LSD14" s="149"/>
      <c r="LSE14" s="149"/>
      <c r="LSF14" s="149"/>
      <c r="LSG14" s="149"/>
      <c r="LSH14" s="149"/>
      <c r="LSI14" s="149"/>
      <c r="LSJ14" s="149"/>
      <c r="LSK14" s="149"/>
      <c r="LSL14" s="149"/>
      <c r="LSM14" s="149"/>
      <c r="LSN14" s="149"/>
      <c r="LSO14" s="149"/>
      <c r="LSP14" s="149"/>
      <c r="LSQ14" s="149"/>
      <c r="LSR14" s="149"/>
      <c r="LSS14" s="149"/>
      <c r="LST14" s="149"/>
      <c r="LSU14" s="149"/>
      <c r="LSV14" s="149"/>
      <c r="LSW14" s="149"/>
      <c r="LSX14" s="149"/>
      <c r="LSY14" s="149"/>
      <c r="LSZ14" s="149"/>
      <c r="LTA14" s="149"/>
      <c r="LTB14" s="149"/>
      <c r="LTC14" s="149"/>
      <c r="LTD14" s="149"/>
      <c r="LTE14" s="149"/>
      <c r="LTF14" s="149"/>
      <c r="LTG14" s="149"/>
      <c r="LTH14" s="149"/>
      <c r="LTI14" s="149"/>
      <c r="LTJ14" s="149"/>
      <c r="LTK14" s="149"/>
      <c r="LTL14" s="149"/>
      <c r="LTM14" s="149"/>
      <c r="LTN14" s="149"/>
      <c r="LTO14" s="149"/>
      <c r="LTP14" s="149"/>
      <c r="LTQ14" s="149"/>
      <c r="LTR14" s="149"/>
      <c r="LTS14" s="149"/>
      <c r="LTT14" s="149"/>
      <c r="LTU14" s="149"/>
      <c r="LTV14" s="149"/>
      <c r="LTW14" s="149"/>
      <c r="LTX14" s="149"/>
      <c r="LTY14" s="149"/>
      <c r="LTZ14" s="149"/>
      <c r="LUA14" s="149"/>
      <c r="LUB14" s="149"/>
      <c r="LUC14" s="149"/>
      <c r="LUD14" s="149"/>
      <c r="LUE14" s="149"/>
      <c r="LUF14" s="149"/>
      <c r="LUG14" s="149"/>
      <c r="LUH14" s="149"/>
      <c r="LUI14" s="149"/>
      <c r="LUJ14" s="149"/>
      <c r="LUK14" s="149"/>
      <c r="LUL14" s="149"/>
      <c r="LUM14" s="149"/>
      <c r="LUN14" s="149"/>
      <c r="LUO14" s="149"/>
      <c r="LUP14" s="149"/>
      <c r="LUQ14" s="149"/>
      <c r="LUR14" s="149"/>
      <c r="LUS14" s="149"/>
      <c r="LUT14" s="149"/>
      <c r="LUU14" s="149"/>
      <c r="LUV14" s="149"/>
      <c r="LUW14" s="149"/>
      <c r="LUX14" s="149"/>
      <c r="LUY14" s="149"/>
      <c r="LUZ14" s="149"/>
      <c r="LVA14" s="149"/>
      <c r="LVB14" s="149"/>
      <c r="LVC14" s="149"/>
      <c r="LVD14" s="149"/>
      <c r="LVE14" s="149"/>
      <c r="LVF14" s="149"/>
      <c r="LVG14" s="149"/>
      <c r="LVH14" s="149"/>
      <c r="LVI14" s="149"/>
      <c r="LVJ14" s="149"/>
      <c r="LVK14" s="149"/>
      <c r="LVL14" s="149"/>
      <c r="LVM14" s="149"/>
      <c r="LVN14" s="149"/>
      <c r="LVO14" s="149"/>
      <c r="LVP14" s="149"/>
      <c r="LVQ14" s="149"/>
      <c r="LVR14" s="149"/>
      <c r="LVS14" s="149"/>
      <c r="LVT14" s="149"/>
      <c r="LVU14" s="149"/>
      <c r="LVV14" s="149"/>
      <c r="LVW14" s="149"/>
      <c r="LVX14" s="149"/>
      <c r="LVY14" s="149"/>
      <c r="LVZ14" s="149"/>
      <c r="LWA14" s="149"/>
      <c r="LWB14" s="149"/>
      <c r="LWC14" s="149"/>
      <c r="LWD14" s="149"/>
      <c r="LWE14" s="149"/>
      <c r="LWF14" s="149"/>
      <c r="LWG14" s="149"/>
      <c r="LWH14" s="149"/>
      <c r="LWI14" s="149"/>
      <c r="LWJ14" s="149"/>
      <c r="LWK14" s="149"/>
      <c r="LWL14" s="149"/>
      <c r="LWM14" s="149"/>
      <c r="LWN14" s="149"/>
      <c r="LWO14" s="149"/>
      <c r="LWP14" s="149"/>
      <c r="LWQ14" s="149"/>
      <c r="LWR14" s="149"/>
      <c r="LWS14" s="149"/>
      <c r="LWT14" s="149"/>
      <c r="LWU14" s="149"/>
      <c r="LWV14" s="149"/>
      <c r="LWW14" s="149"/>
      <c r="LWX14" s="149"/>
      <c r="LWY14" s="149"/>
      <c r="LWZ14" s="149"/>
      <c r="LXA14" s="149"/>
      <c r="LXB14" s="149"/>
      <c r="LXC14" s="149"/>
      <c r="LXD14" s="149"/>
      <c r="LXE14" s="149"/>
      <c r="LXF14" s="149"/>
      <c r="LXG14" s="149"/>
      <c r="LXH14" s="149"/>
      <c r="LXI14" s="149"/>
      <c r="LXJ14" s="149"/>
      <c r="LXK14" s="149"/>
      <c r="LXL14" s="149"/>
      <c r="LXM14" s="149"/>
      <c r="LXN14" s="149"/>
      <c r="LXO14" s="149"/>
      <c r="LXP14" s="149"/>
      <c r="LXQ14" s="149"/>
      <c r="LXR14" s="149"/>
      <c r="LXS14" s="149"/>
      <c r="LXT14" s="149"/>
      <c r="LXU14" s="149"/>
      <c r="LXV14" s="149"/>
      <c r="LXW14" s="149"/>
      <c r="LXX14" s="149"/>
      <c r="LXY14" s="149"/>
      <c r="LXZ14" s="149"/>
      <c r="LYA14" s="149"/>
      <c r="LYB14" s="149"/>
      <c r="LYC14" s="149"/>
      <c r="LYD14" s="149"/>
      <c r="LYE14" s="149"/>
      <c r="LYF14" s="149"/>
      <c r="LYG14" s="149"/>
      <c r="LYH14" s="149"/>
      <c r="LYI14" s="149"/>
      <c r="LYJ14" s="149"/>
      <c r="LYK14" s="149"/>
      <c r="LYL14" s="149"/>
      <c r="LYM14" s="149"/>
      <c r="LYN14" s="149"/>
      <c r="LYO14" s="149"/>
      <c r="LYP14" s="149"/>
      <c r="LYQ14" s="149"/>
      <c r="LYR14" s="149"/>
      <c r="LYS14" s="149"/>
      <c r="LYT14" s="149"/>
      <c r="LYU14" s="149"/>
      <c r="LYV14" s="149"/>
      <c r="LYW14" s="149"/>
      <c r="LYX14" s="149"/>
      <c r="LYY14" s="149"/>
      <c r="LYZ14" s="149"/>
      <c r="LZA14" s="149"/>
      <c r="LZB14" s="149"/>
      <c r="LZC14" s="149"/>
      <c r="LZD14" s="149"/>
      <c r="LZE14" s="149"/>
      <c r="LZF14" s="149"/>
      <c r="LZG14" s="149"/>
      <c r="LZH14" s="149"/>
      <c r="LZI14" s="149"/>
      <c r="LZJ14" s="149"/>
      <c r="LZK14" s="149"/>
      <c r="LZL14" s="149"/>
      <c r="LZM14" s="149"/>
      <c r="LZN14" s="149"/>
      <c r="LZO14" s="149"/>
      <c r="LZP14" s="149"/>
      <c r="LZQ14" s="149"/>
      <c r="LZR14" s="149"/>
      <c r="LZS14" s="149"/>
      <c r="LZT14" s="149"/>
      <c r="LZU14" s="149"/>
      <c r="LZV14" s="149"/>
      <c r="LZW14" s="149"/>
      <c r="LZX14" s="149"/>
      <c r="LZY14" s="149"/>
      <c r="LZZ14" s="149"/>
      <c r="MAA14" s="149"/>
      <c r="MAB14" s="149"/>
      <c r="MAC14" s="149"/>
      <c r="MAD14" s="149"/>
      <c r="MAE14" s="149"/>
      <c r="MAF14" s="149"/>
      <c r="MAG14" s="149"/>
      <c r="MAH14" s="149"/>
      <c r="MAI14" s="149"/>
      <c r="MAJ14" s="149"/>
      <c r="MAK14" s="149"/>
      <c r="MAL14" s="149"/>
      <c r="MAM14" s="149"/>
      <c r="MAN14" s="149"/>
      <c r="MAO14" s="149"/>
      <c r="MAP14" s="149"/>
      <c r="MAQ14" s="149"/>
      <c r="MAR14" s="149"/>
      <c r="MAS14" s="149"/>
      <c r="MAT14" s="149"/>
      <c r="MAU14" s="149"/>
      <c r="MAV14" s="149"/>
      <c r="MAW14" s="149"/>
      <c r="MAX14" s="149"/>
      <c r="MAY14" s="149"/>
      <c r="MAZ14" s="149"/>
      <c r="MBA14" s="149"/>
      <c r="MBB14" s="149"/>
      <c r="MBC14" s="149"/>
      <c r="MBD14" s="149"/>
      <c r="MBE14" s="149"/>
      <c r="MBF14" s="149"/>
      <c r="MBG14" s="149"/>
      <c r="MBH14" s="149"/>
      <c r="MBI14" s="149"/>
      <c r="MBJ14" s="149"/>
      <c r="MBK14" s="149"/>
      <c r="MBL14" s="149"/>
      <c r="MBM14" s="149"/>
      <c r="MBN14" s="149"/>
      <c r="MBO14" s="149"/>
      <c r="MBP14" s="149"/>
      <c r="MBQ14" s="149"/>
      <c r="MBR14" s="149"/>
      <c r="MBS14" s="149"/>
      <c r="MBT14" s="149"/>
      <c r="MBU14" s="149"/>
      <c r="MBV14" s="149"/>
      <c r="MBW14" s="149"/>
      <c r="MBX14" s="149"/>
      <c r="MBY14" s="149"/>
      <c r="MBZ14" s="149"/>
      <c r="MCA14" s="149"/>
      <c r="MCB14" s="149"/>
      <c r="MCC14" s="149"/>
      <c r="MCD14" s="149"/>
      <c r="MCE14" s="149"/>
      <c r="MCF14" s="149"/>
      <c r="MCG14" s="149"/>
      <c r="MCH14" s="149"/>
      <c r="MCI14" s="149"/>
      <c r="MCJ14" s="149"/>
      <c r="MCK14" s="149"/>
      <c r="MCL14" s="149"/>
      <c r="MCM14" s="149"/>
      <c r="MCN14" s="149"/>
      <c r="MCO14" s="149"/>
      <c r="MCP14" s="149"/>
      <c r="MCQ14" s="149"/>
      <c r="MCR14" s="149"/>
      <c r="MCS14" s="149"/>
      <c r="MCT14" s="149"/>
      <c r="MCU14" s="149"/>
      <c r="MCV14" s="149"/>
      <c r="MCW14" s="149"/>
      <c r="MCX14" s="149"/>
      <c r="MCY14" s="149"/>
      <c r="MCZ14" s="149"/>
      <c r="MDA14" s="149"/>
      <c r="MDB14" s="149"/>
      <c r="MDC14" s="149"/>
      <c r="MDD14" s="149"/>
      <c r="MDE14" s="149"/>
      <c r="MDF14" s="149"/>
      <c r="MDG14" s="149"/>
      <c r="MDH14" s="149"/>
      <c r="MDI14" s="149"/>
      <c r="MDJ14" s="149"/>
      <c r="MDK14" s="149"/>
      <c r="MDL14" s="149"/>
      <c r="MDM14" s="149"/>
      <c r="MDN14" s="149"/>
      <c r="MDO14" s="149"/>
      <c r="MDP14" s="149"/>
      <c r="MDQ14" s="149"/>
      <c r="MDR14" s="149"/>
      <c r="MDS14" s="149"/>
      <c r="MDT14" s="149"/>
      <c r="MDU14" s="149"/>
      <c r="MDV14" s="149"/>
      <c r="MDW14" s="149"/>
      <c r="MDX14" s="149"/>
      <c r="MDY14" s="149"/>
      <c r="MDZ14" s="149"/>
      <c r="MEA14" s="149"/>
      <c r="MEB14" s="149"/>
      <c r="MEC14" s="149"/>
      <c r="MED14" s="149"/>
      <c r="MEE14" s="149"/>
      <c r="MEF14" s="149"/>
      <c r="MEG14" s="149"/>
      <c r="MEH14" s="149"/>
      <c r="MEI14" s="149"/>
      <c r="MEJ14" s="149"/>
      <c r="MEK14" s="149"/>
      <c r="MEL14" s="149"/>
      <c r="MEM14" s="149"/>
      <c r="MEN14" s="149"/>
      <c r="MEO14" s="149"/>
      <c r="MEP14" s="149"/>
      <c r="MEQ14" s="149"/>
      <c r="MER14" s="149"/>
      <c r="MES14" s="149"/>
      <c r="MET14" s="149"/>
      <c r="MEU14" s="149"/>
      <c r="MEV14" s="149"/>
      <c r="MEW14" s="149"/>
      <c r="MEX14" s="149"/>
      <c r="MEY14" s="149"/>
      <c r="MEZ14" s="149"/>
      <c r="MFA14" s="149"/>
      <c r="MFB14" s="149"/>
      <c r="MFC14" s="149"/>
      <c r="MFD14" s="149"/>
      <c r="MFE14" s="149"/>
      <c r="MFF14" s="149"/>
      <c r="MFG14" s="149"/>
      <c r="MFH14" s="149"/>
      <c r="MFI14" s="149"/>
      <c r="MFJ14" s="149"/>
      <c r="MFK14" s="149"/>
      <c r="MFL14" s="149"/>
      <c r="MFM14" s="149"/>
      <c r="MFN14" s="149"/>
      <c r="MFO14" s="149"/>
      <c r="MFP14" s="149"/>
      <c r="MFQ14" s="149"/>
      <c r="MFR14" s="149"/>
      <c r="MFS14" s="149"/>
      <c r="MFT14" s="149"/>
      <c r="MFU14" s="149"/>
      <c r="MFV14" s="149"/>
      <c r="MFW14" s="149"/>
      <c r="MFX14" s="149"/>
      <c r="MFY14" s="149"/>
      <c r="MFZ14" s="149"/>
      <c r="MGA14" s="149"/>
      <c r="MGB14" s="149"/>
      <c r="MGC14" s="149"/>
      <c r="MGD14" s="149"/>
      <c r="MGE14" s="149"/>
      <c r="MGF14" s="149"/>
      <c r="MGG14" s="149"/>
      <c r="MGH14" s="149"/>
      <c r="MGI14" s="149"/>
      <c r="MGJ14" s="149"/>
      <c r="MGK14" s="149"/>
      <c r="MGL14" s="149"/>
      <c r="MGM14" s="149"/>
      <c r="MGN14" s="149"/>
      <c r="MGO14" s="149"/>
      <c r="MGP14" s="149"/>
      <c r="MGQ14" s="149"/>
      <c r="MGR14" s="149"/>
      <c r="MGS14" s="149"/>
      <c r="MGT14" s="149"/>
      <c r="MGU14" s="149"/>
      <c r="MGV14" s="149"/>
      <c r="MGW14" s="149"/>
      <c r="MGX14" s="149"/>
      <c r="MGY14" s="149"/>
      <c r="MGZ14" s="149"/>
      <c r="MHA14" s="149"/>
      <c r="MHB14" s="149"/>
      <c r="MHC14" s="149"/>
      <c r="MHD14" s="149"/>
      <c r="MHE14" s="149"/>
      <c r="MHF14" s="149"/>
      <c r="MHG14" s="149"/>
      <c r="MHH14" s="149"/>
      <c r="MHI14" s="149"/>
      <c r="MHJ14" s="149"/>
      <c r="MHK14" s="149"/>
      <c r="MHL14" s="149"/>
      <c r="MHM14" s="149"/>
      <c r="MHN14" s="149"/>
      <c r="MHO14" s="149"/>
      <c r="MHP14" s="149"/>
      <c r="MHQ14" s="149"/>
      <c r="MHR14" s="149"/>
      <c r="MHS14" s="149"/>
      <c r="MHT14" s="149"/>
      <c r="MHU14" s="149"/>
      <c r="MHV14" s="149"/>
      <c r="MHW14" s="149"/>
      <c r="MHX14" s="149"/>
      <c r="MHY14" s="149"/>
      <c r="MHZ14" s="149"/>
      <c r="MIA14" s="149"/>
      <c r="MIB14" s="149"/>
      <c r="MIC14" s="149"/>
      <c r="MID14" s="149"/>
      <c r="MIE14" s="149"/>
      <c r="MIF14" s="149"/>
      <c r="MIG14" s="149"/>
      <c r="MIH14" s="149"/>
      <c r="MII14" s="149"/>
      <c r="MIJ14" s="149"/>
      <c r="MIK14" s="149"/>
      <c r="MIL14" s="149"/>
      <c r="MIM14" s="149"/>
      <c r="MIN14" s="149"/>
      <c r="MIO14" s="149"/>
      <c r="MIP14" s="149"/>
      <c r="MIQ14" s="149"/>
      <c r="MIR14" s="149"/>
      <c r="MIS14" s="149"/>
      <c r="MIT14" s="149"/>
      <c r="MIU14" s="149"/>
      <c r="MIV14" s="149"/>
      <c r="MIW14" s="149"/>
      <c r="MIX14" s="149"/>
      <c r="MIY14" s="149"/>
      <c r="MIZ14" s="149"/>
      <c r="MJA14" s="149"/>
      <c r="MJB14" s="149"/>
      <c r="MJC14" s="149"/>
      <c r="MJD14" s="149"/>
      <c r="MJE14" s="149"/>
      <c r="MJF14" s="149"/>
      <c r="MJG14" s="149"/>
      <c r="MJH14" s="149"/>
      <c r="MJI14" s="149"/>
      <c r="MJJ14" s="149"/>
      <c r="MJK14" s="149"/>
      <c r="MJL14" s="149"/>
      <c r="MJM14" s="149"/>
      <c r="MJN14" s="149"/>
      <c r="MJO14" s="149"/>
      <c r="MJP14" s="149"/>
      <c r="MJQ14" s="149"/>
      <c r="MJR14" s="149"/>
      <c r="MJS14" s="149"/>
      <c r="MJT14" s="149"/>
      <c r="MJU14" s="149"/>
      <c r="MJV14" s="149"/>
      <c r="MJW14" s="149"/>
      <c r="MJX14" s="149"/>
      <c r="MJY14" s="149"/>
      <c r="MJZ14" s="149"/>
      <c r="MKA14" s="149"/>
      <c r="MKB14" s="149"/>
      <c r="MKC14" s="149"/>
      <c r="MKD14" s="149"/>
      <c r="MKE14" s="149"/>
      <c r="MKF14" s="149"/>
      <c r="MKG14" s="149"/>
      <c r="MKH14" s="149"/>
      <c r="MKI14" s="149"/>
      <c r="MKJ14" s="149"/>
      <c r="MKK14" s="149"/>
      <c r="MKL14" s="149"/>
      <c r="MKM14" s="149"/>
      <c r="MKN14" s="149"/>
      <c r="MKO14" s="149"/>
      <c r="MKP14" s="149"/>
      <c r="MKQ14" s="149"/>
      <c r="MKR14" s="149"/>
      <c r="MKS14" s="149"/>
      <c r="MKT14" s="149"/>
      <c r="MKU14" s="149"/>
      <c r="MKV14" s="149"/>
      <c r="MKW14" s="149"/>
      <c r="MKX14" s="149"/>
      <c r="MKY14" s="149"/>
      <c r="MKZ14" s="149"/>
      <c r="MLA14" s="149"/>
      <c r="MLB14" s="149"/>
      <c r="MLC14" s="149"/>
      <c r="MLD14" s="149"/>
      <c r="MLE14" s="149"/>
      <c r="MLF14" s="149"/>
      <c r="MLG14" s="149"/>
      <c r="MLH14" s="149"/>
      <c r="MLI14" s="149"/>
      <c r="MLJ14" s="149"/>
      <c r="MLK14" s="149"/>
      <c r="MLL14" s="149"/>
      <c r="MLM14" s="149"/>
      <c r="MLN14" s="149"/>
      <c r="MLO14" s="149"/>
      <c r="MLP14" s="149"/>
      <c r="MLQ14" s="149"/>
      <c r="MLR14" s="149"/>
      <c r="MLS14" s="149"/>
      <c r="MLT14" s="149"/>
      <c r="MLU14" s="149"/>
      <c r="MLV14" s="149"/>
      <c r="MLW14" s="149"/>
      <c r="MLX14" s="149"/>
      <c r="MLY14" s="149"/>
      <c r="MLZ14" s="149"/>
      <c r="MMA14" s="149"/>
      <c r="MMB14" s="149"/>
      <c r="MMC14" s="149"/>
      <c r="MMD14" s="149"/>
      <c r="MME14" s="149"/>
      <c r="MMF14" s="149"/>
      <c r="MMG14" s="149"/>
      <c r="MMH14" s="149"/>
      <c r="MMI14" s="149"/>
      <c r="MMJ14" s="149"/>
      <c r="MMK14" s="149"/>
      <c r="MML14" s="149"/>
      <c r="MMM14" s="149"/>
      <c r="MMN14" s="149"/>
      <c r="MMO14" s="149"/>
      <c r="MMP14" s="149"/>
      <c r="MMQ14" s="149"/>
      <c r="MMR14" s="149"/>
      <c r="MMS14" s="149"/>
      <c r="MMT14" s="149"/>
      <c r="MMU14" s="149"/>
      <c r="MMV14" s="149"/>
      <c r="MMW14" s="149"/>
      <c r="MMX14" s="149"/>
      <c r="MMY14" s="149"/>
      <c r="MMZ14" s="149"/>
      <c r="MNA14" s="149"/>
      <c r="MNB14" s="149"/>
      <c r="MNC14" s="149"/>
      <c r="MND14" s="149"/>
      <c r="MNE14" s="149"/>
      <c r="MNF14" s="149"/>
      <c r="MNG14" s="149"/>
      <c r="MNH14" s="149"/>
      <c r="MNI14" s="149"/>
      <c r="MNJ14" s="149"/>
      <c r="MNK14" s="149"/>
      <c r="MNL14" s="149"/>
      <c r="MNM14" s="149"/>
      <c r="MNN14" s="149"/>
      <c r="MNO14" s="149"/>
      <c r="MNP14" s="149"/>
      <c r="MNQ14" s="149"/>
      <c r="MNR14" s="149"/>
      <c r="MNS14" s="149"/>
      <c r="MNT14" s="149"/>
      <c r="MNU14" s="149"/>
      <c r="MNV14" s="149"/>
      <c r="MNW14" s="149"/>
      <c r="MNX14" s="149"/>
      <c r="MNY14" s="149"/>
      <c r="MNZ14" s="149"/>
      <c r="MOA14" s="149"/>
      <c r="MOB14" s="149"/>
      <c r="MOC14" s="149"/>
      <c r="MOD14" s="149"/>
      <c r="MOE14" s="149"/>
      <c r="MOF14" s="149"/>
      <c r="MOG14" s="149"/>
      <c r="MOH14" s="149"/>
      <c r="MOI14" s="149"/>
      <c r="MOJ14" s="149"/>
      <c r="MOK14" s="149"/>
      <c r="MOL14" s="149"/>
      <c r="MOM14" s="149"/>
      <c r="MON14" s="149"/>
      <c r="MOO14" s="149"/>
      <c r="MOP14" s="149"/>
      <c r="MOQ14" s="149"/>
      <c r="MOR14" s="149"/>
      <c r="MOS14" s="149"/>
      <c r="MOT14" s="149"/>
      <c r="MOU14" s="149"/>
      <c r="MOV14" s="149"/>
      <c r="MOW14" s="149"/>
      <c r="MOX14" s="149"/>
      <c r="MOY14" s="149"/>
      <c r="MOZ14" s="149"/>
      <c r="MPA14" s="149"/>
      <c r="MPB14" s="149"/>
      <c r="MPC14" s="149"/>
      <c r="MPD14" s="149"/>
      <c r="MPE14" s="149"/>
      <c r="MPF14" s="149"/>
      <c r="MPG14" s="149"/>
      <c r="MPH14" s="149"/>
      <c r="MPI14" s="149"/>
      <c r="MPJ14" s="149"/>
      <c r="MPK14" s="149"/>
      <c r="MPL14" s="149"/>
      <c r="MPM14" s="149"/>
      <c r="MPN14" s="149"/>
      <c r="MPO14" s="149"/>
      <c r="MPP14" s="149"/>
      <c r="MPQ14" s="149"/>
      <c r="MPR14" s="149"/>
      <c r="MPS14" s="149"/>
      <c r="MPT14" s="149"/>
      <c r="MPU14" s="149"/>
      <c r="MPV14" s="149"/>
      <c r="MPW14" s="149"/>
      <c r="MPX14" s="149"/>
      <c r="MPY14" s="149"/>
      <c r="MPZ14" s="149"/>
      <c r="MQA14" s="149"/>
      <c r="MQB14" s="149"/>
      <c r="MQC14" s="149"/>
      <c r="MQD14" s="149"/>
      <c r="MQE14" s="149"/>
      <c r="MQF14" s="149"/>
      <c r="MQG14" s="149"/>
      <c r="MQH14" s="149"/>
      <c r="MQI14" s="149"/>
      <c r="MQJ14" s="149"/>
      <c r="MQK14" s="149"/>
      <c r="MQL14" s="149"/>
      <c r="MQM14" s="149"/>
      <c r="MQN14" s="149"/>
      <c r="MQO14" s="149"/>
      <c r="MQP14" s="149"/>
      <c r="MQQ14" s="149"/>
      <c r="MQR14" s="149"/>
      <c r="MQS14" s="149"/>
      <c r="MQT14" s="149"/>
      <c r="MQU14" s="149"/>
      <c r="MQV14" s="149"/>
      <c r="MQW14" s="149"/>
      <c r="MQX14" s="149"/>
      <c r="MQY14" s="149"/>
      <c r="MQZ14" s="149"/>
      <c r="MRA14" s="149"/>
      <c r="MRB14" s="149"/>
      <c r="MRC14" s="149"/>
      <c r="MRD14" s="149"/>
      <c r="MRE14" s="149"/>
      <c r="MRF14" s="149"/>
      <c r="MRG14" s="149"/>
      <c r="MRH14" s="149"/>
      <c r="MRI14" s="149"/>
      <c r="MRJ14" s="149"/>
      <c r="MRK14" s="149"/>
      <c r="MRL14" s="149"/>
      <c r="MRM14" s="149"/>
      <c r="MRN14" s="149"/>
      <c r="MRO14" s="149"/>
      <c r="MRP14" s="149"/>
      <c r="MRQ14" s="149"/>
      <c r="MRR14" s="149"/>
      <c r="MRS14" s="149"/>
      <c r="MRT14" s="149"/>
      <c r="MRU14" s="149"/>
      <c r="MRV14" s="149"/>
      <c r="MRW14" s="149"/>
      <c r="MRX14" s="149"/>
      <c r="MRY14" s="149"/>
      <c r="MRZ14" s="149"/>
      <c r="MSA14" s="149"/>
      <c r="MSB14" s="149"/>
      <c r="MSC14" s="149"/>
      <c r="MSD14" s="149"/>
      <c r="MSE14" s="149"/>
      <c r="MSF14" s="149"/>
      <c r="MSG14" s="149"/>
      <c r="MSH14" s="149"/>
      <c r="MSI14" s="149"/>
      <c r="MSJ14" s="149"/>
      <c r="MSK14" s="149"/>
      <c r="MSL14" s="149"/>
      <c r="MSM14" s="149"/>
      <c r="MSN14" s="149"/>
      <c r="MSO14" s="149"/>
      <c r="MSP14" s="149"/>
      <c r="MSQ14" s="149"/>
      <c r="MSR14" s="149"/>
      <c r="MSS14" s="149"/>
      <c r="MST14" s="149"/>
      <c r="MSU14" s="149"/>
      <c r="MSV14" s="149"/>
      <c r="MSW14" s="149"/>
      <c r="MSX14" s="149"/>
      <c r="MSY14" s="149"/>
      <c r="MSZ14" s="149"/>
      <c r="MTA14" s="149"/>
      <c r="MTB14" s="149"/>
      <c r="MTC14" s="149"/>
      <c r="MTD14" s="149"/>
      <c r="MTE14" s="149"/>
      <c r="MTF14" s="149"/>
      <c r="MTG14" s="149"/>
      <c r="MTH14" s="149"/>
      <c r="MTI14" s="149"/>
      <c r="MTJ14" s="149"/>
      <c r="MTK14" s="149"/>
      <c r="MTL14" s="149"/>
      <c r="MTM14" s="149"/>
      <c r="MTN14" s="149"/>
      <c r="MTO14" s="149"/>
      <c r="MTP14" s="149"/>
      <c r="MTQ14" s="149"/>
      <c r="MTR14" s="149"/>
      <c r="MTS14" s="149"/>
      <c r="MTT14" s="149"/>
      <c r="MTU14" s="149"/>
      <c r="MTV14" s="149"/>
      <c r="MTW14" s="149"/>
      <c r="MTX14" s="149"/>
      <c r="MTY14" s="149"/>
      <c r="MTZ14" s="149"/>
      <c r="MUA14" s="149"/>
      <c r="MUB14" s="149"/>
      <c r="MUC14" s="149"/>
      <c r="MUD14" s="149"/>
      <c r="MUE14" s="149"/>
      <c r="MUF14" s="149"/>
      <c r="MUG14" s="149"/>
      <c r="MUH14" s="149"/>
      <c r="MUI14" s="149"/>
      <c r="MUJ14" s="149"/>
      <c r="MUK14" s="149"/>
      <c r="MUL14" s="149"/>
      <c r="MUM14" s="149"/>
      <c r="MUN14" s="149"/>
      <c r="MUO14" s="149"/>
      <c r="MUP14" s="149"/>
      <c r="MUQ14" s="149"/>
      <c r="MUR14" s="149"/>
      <c r="MUS14" s="149"/>
      <c r="MUT14" s="149"/>
      <c r="MUU14" s="149"/>
      <c r="MUV14" s="149"/>
      <c r="MUW14" s="149"/>
      <c r="MUX14" s="149"/>
      <c r="MUY14" s="149"/>
      <c r="MUZ14" s="149"/>
      <c r="MVA14" s="149"/>
      <c r="MVB14" s="149"/>
      <c r="MVC14" s="149"/>
      <c r="MVD14" s="149"/>
      <c r="MVE14" s="149"/>
      <c r="MVF14" s="149"/>
      <c r="MVG14" s="149"/>
      <c r="MVH14" s="149"/>
      <c r="MVI14" s="149"/>
      <c r="MVJ14" s="149"/>
      <c r="MVK14" s="149"/>
      <c r="MVL14" s="149"/>
      <c r="MVM14" s="149"/>
      <c r="MVN14" s="149"/>
      <c r="MVO14" s="149"/>
      <c r="MVP14" s="149"/>
      <c r="MVQ14" s="149"/>
      <c r="MVR14" s="149"/>
      <c r="MVS14" s="149"/>
      <c r="MVT14" s="149"/>
      <c r="MVU14" s="149"/>
      <c r="MVV14" s="149"/>
      <c r="MVW14" s="149"/>
      <c r="MVX14" s="149"/>
      <c r="MVY14" s="149"/>
      <c r="MVZ14" s="149"/>
      <c r="MWA14" s="149"/>
      <c r="MWB14" s="149"/>
      <c r="MWC14" s="149"/>
      <c r="MWD14" s="149"/>
      <c r="MWE14" s="149"/>
      <c r="MWF14" s="149"/>
      <c r="MWG14" s="149"/>
      <c r="MWH14" s="149"/>
      <c r="MWI14" s="149"/>
      <c r="MWJ14" s="149"/>
      <c r="MWK14" s="149"/>
      <c r="MWL14" s="149"/>
      <c r="MWM14" s="149"/>
      <c r="MWN14" s="149"/>
      <c r="MWO14" s="149"/>
      <c r="MWP14" s="149"/>
      <c r="MWQ14" s="149"/>
      <c r="MWR14" s="149"/>
      <c r="MWS14" s="149"/>
      <c r="MWT14" s="149"/>
      <c r="MWU14" s="149"/>
      <c r="MWV14" s="149"/>
      <c r="MWW14" s="149"/>
      <c r="MWX14" s="149"/>
      <c r="MWY14" s="149"/>
      <c r="MWZ14" s="149"/>
      <c r="MXA14" s="149"/>
      <c r="MXB14" s="149"/>
      <c r="MXC14" s="149"/>
      <c r="MXD14" s="149"/>
      <c r="MXE14" s="149"/>
      <c r="MXF14" s="149"/>
      <c r="MXG14" s="149"/>
      <c r="MXH14" s="149"/>
      <c r="MXI14" s="149"/>
      <c r="MXJ14" s="149"/>
      <c r="MXK14" s="149"/>
      <c r="MXL14" s="149"/>
      <c r="MXM14" s="149"/>
      <c r="MXN14" s="149"/>
      <c r="MXO14" s="149"/>
      <c r="MXP14" s="149"/>
      <c r="MXQ14" s="149"/>
      <c r="MXR14" s="149"/>
      <c r="MXS14" s="149"/>
      <c r="MXT14" s="149"/>
      <c r="MXU14" s="149"/>
      <c r="MXV14" s="149"/>
      <c r="MXW14" s="149"/>
      <c r="MXX14" s="149"/>
      <c r="MXY14" s="149"/>
      <c r="MXZ14" s="149"/>
      <c r="MYA14" s="149"/>
      <c r="MYB14" s="149"/>
      <c r="MYC14" s="149"/>
      <c r="MYD14" s="149"/>
      <c r="MYE14" s="149"/>
      <c r="MYF14" s="149"/>
      <c r="MYG14" s="149"/>
      <c r="MYH14" s="149"/>
      <c r="MYI14" s="149"/>
      <c r="MYJ14" s="149"/>
      <c r="MYK14" s="149"/>
      <c r="MYL14" s="149"/>
      <c r="MYM14" s="149"/>
      <c r="MYN14" s="149"/>
      <c r="MYO14" s="149"/>
      <c r="MYP14" s="149"/>
      <c r="MYQ14" s="149"/>
      <c r="MYR14" s="149"/>
      <c r="MYS14" s="149"/>
      <c r="MYT14" s="149"/>
      <c r="MYU14" s="149"/>
      <c r="MYV14" s="149"/>
      <c r="MYW14" s="149"/>
      <c r="MYX14" s="149"/>
      <c r="MYY14" s="149"/>
      <c r="MYZ14" s="149"/>
      <c r="MZA14" s="149"/>
      <c r="MZB14" s="149"/>
      <c r="MZC14" s="149"/>
      <c r="MZD14" s="149"/>
      <c r="MZE14" s="149"/>
      <c r="MZF14" s="149"/>
      <c r="MZG14" s="149"/>
      <c r="MZH14" s="149"/>
      <c r="MZI14" s="149"/>
      <c r="MZJ14" s="149"/>
      <c r="MZK14" s="149"/>
      <c r="MZL14" s="149"/>
      <c r="MZM14" s="149"/>
      <c r="MZN14" s="149"/>
      <c r="MZO14" s="149"/>
      <c r="MZP14" s="149"/>
      <c r="MZQ14" s="149"/>
      <c r="MZR14" s="149"/>
      <c r="MZS14" s="149"/>
      <c r="MZT14" s="149"/>
      <c r="MZU14" s="149"/>
      <c r="MZV14" s="149"/>
      <c r="MZW14" s="149"/>
      <c r="MZX14" s="149"/>
      <c r="MZY14" s="149"/>
      <c r="MZZ14" s="149"/>
      <c r="NAA14" s="149"/>
      <c r="NAB14" s="149"/>
      <c r="NAC14" s="149"/>
      <c r="NAD14" s="149"/>
      <c r="NAE14" s="149"/>
      <c r="NAF14" s="149"/>
      <c r="NAG14" s="149"/>
      <c r="NAH14" s="149"/>
      <c r="NAI14" s="149"/>
      <c r="NAJ14" s="149"/>
      <c r="NAK14" s="149"/>
      <c r="NAL14" s="149"/>
      <c r="NAM14" s="149"/>
      <c r="NAN14" s="149"/>
      <c r="NAO14" s="149"/>
      <c r="NAP14" s="149"/>
      <c r="NAQ14" s="149"/>
      <c r="NAR14" s="149"/>
      <c r="NAS14" s="149"/>
      <c r="NAT14" s="149"/>
      <c r="NAU14" s="149"/>
      <c r="NAV14" s="149"/>
      <c r="NAW14" s="149"/>
      <c r="NAX14" s="149"/>
      <c r="NAY14" s="149"/>
      <c r="NAZ14" s="149"/>
      <c r="NBA14" s="149"/>
      <c r="NBB14" s="149"/>
      <c r="NBC14" s="149"/>
      <c r="NBD14" s="149"/>
      <c r="NBE14" s="149"/>
      <c r="NBF14" s="149"/>
      <c r="NBG14" s="149"/>
      <c r="NBH14" s="149"/>
      <c r="NBI14" s="149"/>
      <c r="NBJ14" s="149"/>
      <c r="NBK14" s="149"/>
      <c r="NBL14" s="149"/>
      <c r="NBM14" s="149"/>
      <c r="NBN14" s="149"/>
      <c r="NBO14" s="149"/>
      <c r="NBP14" s="149"/>
      <c r="NBQ14" s="149"/>
      <c r="NBR14" s="149"/>
      <c r="NBS14" s="149"/>
      <c r="NBT14" s="149"/>
      <c r="NBU14" s="149"/>
      <c r="NBV14" s="149"/>
      <c r="NBW14" s="149"/>
      <c r="NBX14" s="149"/>
      <c r="NBY14" s="149"/>
      <c r="NBZ14" s="149"/>
      <c r="NCA14" s="149"/>
      <c r="NCB14" s="149"/>
      <c r="NCC14" s="149"/>
      <c r="NCD14" s="149"/>
      <c r="NCE14" s="149"/>
      <c r="NCF14" s="149"/>
      <c r="NCG14" s="149"/>
      <c r="NCH14" s="149"/>
      <c r="NCI14" s="149"/>
      <c r="NCJ14" s="149"/>
      <c r="NCK14" s="149"/>
      <c r="NCL14" s="149"/>
      <c r="NCM14" s="149"/>
      <c r="NCN14" s="149"/>
      <c r="NCO14" s="149"/>
      <c r="NCP14" s="149"/>
      <c r="NCQ14" s="149"/>
      <c r="NCR14" s="149"/>
      <c r="NCS14" s="149"/>
      <c r="NCT14" s="149"/>
      <c r="NCU14" s="149"/>
      <c r="NCV14" s="149"/>
      <c r="NCW14" s="149"/>
      <c r="NCX14" s="149"/>
      <c r="NCY14" s="149"/>
      <c r="NCZ14" s="149"/>
      <c r="NDA14" s="149"/>
      <c r="NDB14" s="149"/>
      <c r="NDC14" s="149"/>
      <c r="NDD14" s="149"/>
      <c r="NDE14" s="149"/>
      <c r="NDF14" s="149"/>
      <c r="NDG14" s="149"/>
      <c r="NDH14" s="149"/>
      <c r="NDI14" s="149"/>
      <c r="NDJ14" s="149"/>
      <c r="NDK14" s="149"/>
      <c r="NDL14" s="149"/>
      <c r="NDM14" s="149"/>
      <c r="NDN14" s="149"/>
      <c r="NDO14" s="149"/>
      <c r="NDP14" s="149"/>
      <c r="NDQ14" s="149"/>
      <c r="NDR14" s="149"/>
      <c r="NDS14" s="149"/>
      <c r="NDT14" s="149"/>
      <c r="NDU14" s="149"/>
      <c r="NDV14" s="149"/>
      <c r="NDW14" s="149"/>
      <c r="NDX14" s="149"/>
      <c r="NDY14" s="149"/>
      <c r="NDZ14" s="149"/>
      <c r="NEA14" s="149"/>
      <c r="NEB14" s="149"/>
      <c r="NEC14" s="149"/>
      <c r="NED14" s="149"/>
      <c r="NEE14" s="149"/>
      <c r="NEF14" s="149"/>
      <c r="NEG14" s="149"/>
      <c r="NEH14" s="149"/>
      <c r="NEI14" s="149"/>
      <c r="NEJ14" s="149"/>
      <c r="NEK14" s="149"/>
      <c r="NEL14" s="149"/>
      <c r="NEM14" s="149"/>
      <c r="NEN14" s="149"/>
      <c r="NEO14" s="149"/>
      <c r="NEP14" s="149"/>
      <c r="NEQ14" s="149"/>
      <c r="NER14" s="149"/>
      <c r="NES14" s="149"/>
      <c r="NET14" s="149"/>
      <c r="NEU14" s="149"/>
      <c r="NEV14" s="149"/>
      <c r="NEW14" s="149"/>
      <c r="NEX14" s="149"/>
      <c r="NEY14" s="149"/>
      <c r="NEZ14" s="149"/>
      <c r="NFA14" s="149"/>
      <c r="NFB14" s="149"/>
      <c r="NFC14" s="149"/>
      <c r="NFD14" s="149"/>
      <c r="NFE14" s="149"/>
      <c r="NFF14" s="149"/>
      <c r="NFG14" s="149"/>
      <c r="NFH14" s="149"/>
      <c r="NFI14" s="149"/>
      <c r="NFJ14" s="149"/>
      <c r="NFK14" s="149"/>
      <c r="NFL14" s="149"/>
      <c r="NFM14" s="149"/>
      <c r="NFN14" s="149"/>
      <c r="NFO14" s="149"/>
      <c r="NFP14" s="149"/>
      <c r="NFQ14" s="149"/>
      <c r="NFR14" s="149"/>
      <c r="NFS14" s="149"/>
      <c r="NFT14" s="149"/>
      <c r="NFU14" s="149"/>
      <c r="NFV14" s="149"/>
      <c r="NFW14" s="149"/>
      <c r="NFX14" s="149"/>
      <c r="NFY14" s="149"/>
      <c r="NFZ14" s="149"/>
      <c r="NGA14" s="149"/>
      <c r="NGB14" s="149"/>
      <c r="NGC14" s="149"/>
      <c r="NGD14" s="149"/>
      <c r="NGE14" s="149"/>
      <c r="NGF14" s="149"/>
      <c r="NGG14" s="149"/>
      <c r="NGH14" s="149"/>
      <c r="NGI14" s="149"/>
      <c r="NGJ14" s="149"/>
      <c r="NGK14" s="149"/>
      <c r="NGL14" s="149"/>
      <c r="NGM14" s="149"/>
      <c r="NGN14" s="149"/>
      <c r="NGO14" s="149"/>
      <c r="NGP14" s="149"/>
      <c r="NGQ14" s="149"/>
      <c r="NGR14" s="149"/>
      <c r="NGS14" s="149"/>
      <c r="NGT14" s="149"/>
      <c r="NGU14" s="149"/>
      <c r="NGV14" s="149"/>
      <c r="NGW14" s="149"/>
      <c r="NGX14" s="149"/>
      <c r="NGY14" s="149"/>
      <c r="NGZ14" s="149"/>
      <c r="NHA14" s="149"/>
      <c r="NHB14" s="149"/>
      <c r="NHC14" s="149"/>
      <c r="NHD14" s="149"/>
      <c r="NHE14" s="149"/>
      <c r="NHF14" s="149"/>
      <c r="NHG14" s="149"/>
      <c r="NHH14" s="149"/>
      <c r="NHI14" s="149"/>
      <c r="NHJ14" s="149"/>
      <c r="NHK14" s="149"/>
      <c r="NHL14" s="149"/>
      <c r="NHM14" s="149"/>
      <c r="NHN14" s="149"/>
      <c r="NHO14" s="149"/>
      <c r="NHP14" s="149"/>
      <c r="NHQ14" s="149"/>
      <c r="NHR14" s="149"/>
      <c r="NHS14" s="149"/>
      <c r="NHT14" s="149"/>
      <c r="NHU14" s="149"/>
      <c r="NHV14" s="149"/>
      <c r="NHW14" s="149"/>
      <c r="NHX14" s="149"/>
      <c r="NHY14" s="149"/>
      <c r="NHZ14" s="149"/>
      <c r="NIA14" s="149"/>
      <c r="NIB14" s="149"/>
      <c r="NIC14" s="149"/>
      <c r="NID14" s="149"/>
      <c r="NIE14" s="149"/>
      <c r="NIF14" s="149"/>
      <c r="NIG14" s="149"/>
      <c r="NIH14" s="149"/>
      <c r="NII14" s="149"/>
      <c r="NIJ14" s="149"/>
      <c r="NIK14" s="149"/>
      <c r="NIL14" s="149"/>
      <c r="NIM14" s="149"/>
      <c r="NIN14" s="149"/>
      <c r="NIO14" s="149"/>
      <c r="NIP14" s="149"/>
      <c r="NIQ14" s="149"/>
      <c r="NIR14" s="149"/>
      <c r="NIS14" s="149"/>
      <c r="NIT14" s="149"/>
      <c r="NIU14" s="149"/>
      <c r="NIV14" s="149"/>
      <c r="NIW14" s="149"/>
      <c r="NIX14" s="149"/>
      <c r="NIY14" s="149"/>
      <c r="NIZ14" s="149"/>
      <c r="NJA14" s="149"/>
      <c r="NJB14" s="149"/>
      <c r="NJC14" s="149"/>
      <c r="NJD14" s="149"/>
      <c r="NJE14" s="149"/>
      <c r="NJF14" s="149"/>
      <c r="NJG14" s="149"/>
      <c r="NJH14" s="149"/>
      <c r="NJI14" s="149"/>
      <c r="NJJ14" s="149"/>
      <c r="NJK14" s="149"/>
      <c r="NJL14" s="149"/>
      <c r="NJM14" s="149"/>
      <c r="NJN14" s="149"/>
      <c r="NJO14" s="149"/>
      <c r="NJP14" s="149"/>
      <c r="NJQ14" s="149"/>
      <c r="NJR14" s="149"/>
      <c r="NJS14" s="149"/>
      <c r="NJT14" s="149"/>
      <c r="NJU14" s="149"/>
      <c r="NJV14" s="149"/>
      <c r="NJW14" s="149"/>
      <c r="NJX14" s="149"/>
      <c r="NJY14" s="149"/>
      <c r="NJZ14" s="149"/>
      <c r="NKA14" s="149"/>
      <c r="NKB14" s="149"/>
      <c r="NKC14" s="149"/>
      <c r="NKD14" s="149"/>
      <c r="NKE14" s="149"/>
      <c r="NKF14" s="149"/>
      <c r="NKG14" s="149"/>
      <c r="NKH14" s="149"/>
      <c r="NKI14" s="149"/>
      <c r="NKJ14" s="149"/>
      <c r="NKK14" s="149"/>
      <c r="NKL14" s="149"/>
      <c r="NKM14" s="149"/>
      <c r="NKN14" s="149"/>
      <c r="NKO14" s="149"/>
      <c r="NKP14" s="149"/>
      <c r="NKQ14" s="149"/>
      <c r="NKR14" s="149"/>
      <c r="NKS14" s="149"/>
      <c r="NKT14" s="149"/>
      <c r="NKU14" s="149"/>
      <c r="NKV14" s="149"/>
      <c r="NKW14" s="149"/>
      <c r="NKX14" s="149"/>
      <c r="NKY14" s="149"/>
      <c r="NKZ14" s="149"/>
      <c r="NLA14" s="149"/>
      <c r="NLB14" s="149"/>
      <c r="NLC14" s="149"/>
      <c r="NLD14" s="149"/>
      <c r="NLE14" s="149"/>
      <c r="NLF14" s="149"/>
      <c r="NLG14" s="149"/>
      <c r="NLH14" s="149"/>
      <c r="NLI14" s="149"/>
      <c r="NLJ14" s="149"/>
      <c r="NLK14" s="149"/>
      <c r="NLL14" s="149"/>
      <c r="NLM14" s="149"/>
      <c r="NLN14" s="149"/>
      <c r="NLO14" s="149"/>
      <c r="NLP14" s="149"/>
      <c r="NLQ14" s="149"/>
      <c r="NLR14" s="149"/>
      <c r="NLS14" s="149"/>
      <c r="NLT14" s="149"/>
      <c r="NLU14" s="149"/>
      <c r="NLV14" s="149"/>
      <c r="NLW14" s="149"/>
      <c r="NLX14" s="149"/>
      <c r="NLY14" s="149"/>
      <c r="NLZ14" s="149"/>
      <c r="NMA14" s="149"/>
      <c r="NMB14" s="149"/>
      <c r="NMC14" s="149"/>
      <c r="NMD14" s="149"/>
      <c r="NME14" s="149"/>
      <c r="NMF14" s="149"/>
      <c r="NMG14" s="149"/>
      <c r="NMH14" s="149"/>
      <c r="NMI14" s="149"/>
      <c r="NMJ14" s="149"/>
      <c r="NMK14" s="149"/>
      <c r="NML14" s="149"/>
      <c r="NMM14" s="149"/>
      <c r="NMN14" s="149"/>
      <c r="NMO14" s="149"/>
      <c r="NMP14" s="149"/>
      <c r="NMQ14" s="149"/>
      <c r="NMR14" s="149"/>
      <c r="NMS14" s="149"/>
      <c r="NMT14" s="149"/>
      <c r="NMU14" s="149"/>
      <c r="NMV14" s="149"/>
      <c r="NMW14" s="149"/>
      <c r="NMX14" s="149"/>
      <c r="NMY14" s="149"/>
      <c r="NMZ14" s="149"/>
      <c r="NNA14" s="149"/>
      <c r="NNB14" s="149"/>
      <c r="NNC14" s="149"/>
      <c r="NND14" s="149"/>
      <c r="NNE14" s="149"/>
      <c r="NNF14" s="149"/>
      <c r="NNG14" s="149"/>
      <c r="NNH14" s="149"/>
      <c r="NNI14" s="149"/>
      <c r="NNJ14" s="149"/>
      <c r="NNK14" s="149"/>
      <c r="NNL14" s="149"/>
      <c r="NNM14" s="149"/>
      <c r="NNN14" s="149"/>
      <c r="NNO14" s="149"/>
      <c r="NNP14" s="149"/>
      <c r="NNQ14" s="149"/>
      <c r="NNR14" s="149"/>
      <c r="NNS14" s="149"/>
      <c r="NNT14" s="149"/>
      <c r="NNU14" s="149"/>
      <c r="NNV14" s="149"/>
      <c r="NNW14" s="149"/>
      <c r="NNX14" s="149"/>
      <c r="NNY14" s="149"/>
      <c r="NNZ14" s="149"/>
      <c r="NOA14" s="149"/>
      <c r="NOB14" s="149"/>
      <c r="NOC14" s="149"/>
      <c r="NOD14" s="149"/>
      <c r="NOE14" s="149"/>
      <c r="NOF14" s="149"/>
      <c r="NOG14" s="149"/>
      <c r="NOH14" s="149"/>
      <c r="NOI14" s="149"/>
      <c r="NOJ14" s="149"/>
      <c r="NOK14" s="149"/>
      <c r="NOL14" s="149"/>
      <c r="NOM14" s="149"/>
      <c r="NON14" s="149"/>
      <c r="NOO14" s="149"/>
      <c r="NOP14" s="149"/>
      <c r="NOQ14" s="149"/>
      <c r="NOR14" s="149"/>
      <c r="NOS14" s="149"/>
      <c r="NOT14" s="149"/>
      <c r="NOU14" s="149"/>
      <c r="NOV14" s="149"/>
      <c r="NOW14" s="149"/>
      <c r="NOX14" s="149"/>
      <c r="NOY14" s="149"/>
      <c r="NOZ14" s="149"/>
      <c r="NPA14" s="149"/>
      <c r="NPB14" s="149"/>
      <c r="NPC14" s="149"/>
      <c r="NPD14" s="149"/>
      <c r="NPE14" s="149"/>
      <c r="NPF14" s="149"/>
      <c r="NPG14" s="149"/>
      <c r="NPH14" s="149"/>
      <c r="NPI14" s="149"/>
      <c r="NPJ14" s="149"/>
      <c r="NPK14" s="149"/>
      <c r="NPL14" s="149"/>
      <c r="NPM14" s="149"/>
      <c r="NPN14" s="149"/>
      <c r="NPO14" s="149"/>
      <c r="NPP14" s="149"/>
      <c r="NPQ14" s="149"/>
      <c r="NPR14" s="149"/>
      <c r="NPS14" s="149"/>
      <c r="NPT14" s="149"/>
      <c r="NPU14" s="149"/>
      <c r="NPV14" s="149"/>
      <c r="NPW14" s="149"/>
      <c r="NPX14" s="149"/>
      <c r="NPY14" s="149"/>
      <c r="NPZ14" s="149"/>
      <c r="NQA14" s="149"/>
      <c r="NQB14" s="149"/>
      <c r="NQC14" s="149"/>
      <c r="NQD14" s="149"/>
      <c r="NQE14" s="149"/>
      <c r="NQF14" s="149"/>
      <c r="NQG14" s="149"/>
      <c r="NQH14" s="149"/>
      <c r="NQI14" s="149"/>
      <c r="NQJ14" s="149"/>
      <c r="NQK14" s="149"/>
      <c r="NQL14" s="149"/>
      <c r="NQM14" s="149"/>
      <c r="NQN14" s="149"/>
      <c r="NQO14" s="149"/>
      <c r="NQP14" s="149"/>
      <c r="NQQ14" s="149"/>
      <c r="NQR14" s="149"/>
      <c r="NQS14" s="149"/>
      <c r="NQT14" s="149"/>
      <c r="NQU14" s="149"/>
      <c r="NQV14" s="149"/>
      <c r="NQW14" s="149"/>
      <c r="NQX14" s="149"/>
      <c r="NQY14" s="149"/>
      <c r="NQZ14" s="149"/>
      <c r="NRA14" s="149"/>
      <c r="NRB14" s="149"/>
      <c r="NRC14" s="149"/>
      <c r="NRD14" s="149"/>
      <c r="NRE14" s="149"/>
      <c r="NRF14" s="149"/>
      <c r="NRG14" s="149"/>
      <c r="NRH14" s="149"/>
      <c r="NRI14" s="149"/>
      <c r="NRJ14" s="149"/>
      <c r="NRK14" s="149"/>
      <c r="NRL14" s="149"/>
      <c r="NRM14" s="149"/>
      <c r="NRN14" s="149"/>
      <c r="NRO14" s="149"/>
      <c r="NRP14" s="149"/>
      <c r="NRQ14" s="149"/>
      <c r="NRR14" s="149"/>
      <c r="NRS14" s="149"/>
      <c r="NRT14" s="149"/>
      <c r="NRU14" s="149"/>
      <c r="NRV14" s="149"/>
      <c r="NRW14" s="149"/>
      <c r="NRX14" s="149"/>
      <c r="NRY14" s="149"/>
      <c r="NRZ14" s="149"/>
      <c r="NSA14" s="149"/>
      <c r="NSB14" s="149"/>
      <c r="NSC14" s="149"/>
      <c r="NSD14" s="149"/>
      <c r="NSE14" s="149"/>
      <c r="NSF14" s="149"/>
      <c r="NSG14" s="149"/>
      <c r="NSH14" s="149"/>
      <c r="NSI14" s="149"/>
      <c r="NSJ14" s="149"/>
      <c r="NSK14" s="149"/>
      <c r="NSL14" s="149"/>
      <c r="NSM14" s="149"/>
      <c r="NSN14" s="149"/>
      <c r="NSO14" s="149"/>
      <c r="NSP14" s="149"/>
      <c r="NSQ14" s="149"/>
      <c r="NSR14" s="149"/>
      <c r="NSS14" s="149"/>
      <c r="NST14" s="149"/>
      <c r="NSU14" s="149"/>
      <c r="NSV14" s="149"/>
      <c r="NSW14" s="149"/>
      <c r="NSX14" s="149"/>
      <c r="NSY14" s="149"/>
      <c r="NSZ14" s="149"/>
      <c r="NTA14" s="149"/>
      <c r="NTB14" s="149"/>
      <c r="NTC14" s="149"/>
      <c r="NTD14" s="149"/>
      <c r="NTE14" s="149"/>
      <c r="NTF14" s="149"/>
      <c r="NTG14" s="149"/>
      <c r="NTH14" s="149"/>
      <c r="NTI14" s="149"/>
      <c r="NTJ14" s="149"/>
      <c r="NTK14" s="149"/>
      <c r="NTL14" s="149"/>
      <c r="NTM14" s="149"/>
      <c r="NTN14" s="149"/>
      <c r="NTO14" s="149"/>
      <c r="NTP14" s="149"/>
      <c r="NTQ14" s="149"/>
      <c r="NTR14" s="149"/>
      <c r="NTS14" s="149"/>
      <c r="NTT14" s="149"/>
      <c r="NTU14" s="149"/>
      <c r="NTV14" s="149"/>
      <c r="NTW14" s="149"/>
      <c r="NTX14" s="149"/>
      <c r="NTY14" s="149"/>
      <c r="NTZ14" s="149"/>
      <c r="NUA14" s="149"/>
      <c r="NUB14" s="149"/>
      <c r="NUC14" s="149"/>
      <c r="NUD14" s="149"/>
      <c r="NUE14" s="149"/>
      <c r="NUF14" s="149"/>
      <c r="NUG14" s="149"/>
      <c r="NUH14" s="149"/>
      <c r="NUI14" s="149"/>
      <c r="NUJ14" s="149"/>
      <c r="NUK14" s="149"/>
      <c r="NUL14" s="149"/>
      <c r="NUM14" s="149"/>
      <c r="NUN14" s="149"/>
      <c r="NUO14" s="149"/>
      <c r="NUP14" s="149"/>
      <c r="NUQ14" s="149"/>
      <c r="NUR14" s="149"/>
      <c r="NUS14" s="149"/>
      <c r="NUT14" s="149"/>
      <c r="NUU14" s="149"/>
      <c r="NUV14" s="149"/>
      <c r="NUW14" s="149"/>
      <c r="NUX14" s="149"/>
      <c r="NUY14" s="149"/>
      <c r="NUZ14" s="149"/>
      <c r="NVA14" s="149"/>
      <c r="NVB14" s="149"/>
      <c r="NVC14" s="149"/>
      <c r="NVD14" s="149"/>
      <c r="NVE14" s="149"/>
      <c r="NVF14" s="149"/>
      <c r="NVG14" s="149"/>
      <c r="NVH14" s="149"/>
      <c r="NVI14" s="149"/>
      <c r="NVJ14" s="149"/>
      <c r="NVK14" s="149"/>
      <c r="NVL14" s="149"/>
      <c r="NVM14" s="149"/>
      <c r="NVN14" s="149"/>
      <c r="NVO14" s="149"/>
      <c r="NVP14" s="149"/>
      <c r="NVQ14" s="149"/>
      <c r="NVR14" s="149"/>
      <c r="NVS14" s="149"/>
      <c r="NVT14" s="149"/>
      <c r="NVU14" s="149"/>
      <c r="NVV14" s="149"/>
      <c r="NVW14" s="149"/>
      <c r="NVX14" s="149"/>
      <c r="NVY14" s="149"/>
      <c r="NVZ14" s="149"/>
      <c r="NWA14" s="149"/>
      <c r="NWB14" s="149"/>
      <c r="NWC14" s="149"/>
      <c r="NWD14" s="149"/>
      <c r="NWE14" s="149"/>
      <c r="NWF14" s="149"/>
      <c r="NWG14" s="149"/>
      <c r="NWH14" s="149"/>
      <c r="NWI14" s="149"/>
      <c r="NWJ14" s="149"/>
      <c r="NWK14" s="149"/>
      <c r="NWL14" s="149"/>
      <c r="NWM14" s="149"/>
      <c r="NWN14" s="149"/>
      <c r="NWO14" s="149"/>
      <c r="NWP14" s="149"/>
      <c r="NWQ14" s="149"/>
      <c r="NWR14" s="149"/>
      <c r="NWS14" s="149"/>
      <c r="NWT14" s="149"/>
      <c r="NWU14" s="149"/>
      <c r="NWV14" s="149"/>
      <c r="NWW14" s="149"/>
      <c r="NWX14" s="149"/>
      <c r="NWY14" s="149"/>
      <c r="NWZ14" s="149"/>
      <c r="NXA14" s="149"/>
      <c r="NXB14" s="149"/>
      <c r="NXC14" s="149"/>
      <c r="NXD14" s="149"/>
      <c r="NXE14" s="149"/>
      <c r="NXF14" s="149"/>
      <c r="NXG14" s="149"/>
      <c r="NXH14" s="149"/>
      <c r="NXI14" s="149"/>
      <c r="NXJ14" s="149"/>
      <c r="NXK14" s="149"/>
      <c r="NXL14" s="149"/>
      <c r="NXM14" s="149"/>
      <c r="NXN14" s="149"/>
      <c r="NXO14" s="149"/>
      <c r="NXP14" s="149"/>
      <c r="NXQ14" s="149"/>
      <c r="NXR14" s="149"/>
      <c r="NXS14" s="149"/>
      <c r="NXT14" s="149"/>
      <c r="NXU14" s="149"/>
      <c r="NXV14" s="149"/>
      <c r="NXW14" s="149"/>
      <c r="NXX14" s="149"/>
      <c r="NXY14" s="149"/>
      <c r="NXZ14" s="149"/>
      <c r="NYA14" s="149"/>
      <c r="NYB14" s="149"/>
      <c r="NYC14" s="149"/>
      <c r="NYD14" s="149"/>
      <c r="NYE14" s="149"/>
      <c r="NYF14" s="149"/>
      <c r="NYG14" s="149"/>
      <c r="NYH14" s="149"/>
      <c r="NYI14" s="149"/>
      <c r="NYJ14" s="149"/>
      <c r="NYK14" s="149"/>
      <c r="NYL14" s="149"/>
      <c r="NYM14" s="149"/>
      <c r="NYN14" s="149"/>
      <c r="NYO14" s="149"/>
      <c r="NYP14" s="149"/>
      <c r="NYQ14" s="149"/>
      <c r="NYR14" s="149"/>
      <c r="NYS14" s="149"/>
      <c r="NYT14" s="149"/>
      <c r="NYU14" s="149"/>
      <c r="NYV14" s="149"/>
      <c r="NYW14" s="149"/>
      <c r="NYX14" s="149"/>
      <c r="NYY14" s="149"/>
      <c r="NYZ14" s="149"/>
      <c r="NZA14" s="149"/>
      <c r="NZB14" s="149"/>
      <c r="NZC14" s="149"/>
      <c r="NZD14" s="149"/>
      <c r="NZE14" s="149"/>
      <c r="NZF14" s="149"/>
      <c r="NZG14" s="149"/>
      <c r="NZH14" s="149"/>
      <c r="NZI14" s="149"/>
      <c r="NZJ14" s="149"/>
      <c r="NZK14" s="149"/>
      <c r="NZL14" s="149"/>
      <c r="NZM14" s="149"/>
      <c r="NZN14" s="149"/>
      <c r="NZO14" s="149"/>
      <c r="NZP14" s="149"/>
      <c r="NZQ14" s="149"/>
      <c r="NZR14" s="149"/>
      <c r="NZS14" s="149"/>
      <c r="NZT14" s="149"/>
      <c r="NZU14" s="149"/>
      <c r="NZV14" s="149"/>
      <c r="NZW14" s="149"/>
      <c r="NZX14" s="149"/>
      <c r="NZY14" s="149"/>
      <c r="NZZ14" s="149"/>
      <c r="OAA14" s="149"/>
      <c r="OAB14" s="149"/>
      <c r="OAC14" s="149"/>
      <c r="OAD14" s="149"/>
      <c r="OAE14" s="149"/>
      <c r="OAF14" s="149"/>
      <c r="OAG14" s="149"/>
      <c r="OAH14" s="149"/>
      <c r="OAI14" s="149"/>
      <c r="OAJ14" s="149"/>
      <c r="OAK14" s="149"/>
      <c r="OAL14" s="149"/>
      <c r="OAM14" s="149"/>
      <c r="OAN14" s="149"/>
      <c r="OAO14" s="149"/>
      <c r="OAP14" s="149"/>
      <c r="OAQ14" s="149"/>
      <c r="OAR14" s="149"/>
      <c r="OAS14" s="149"/>
      <c r="OAT14" s="149"/>
      <c r="OAU14" s="149"/>
      <c r="OAV14" s="149"/>
      <c r="OAW14" s="149"/>
      <c r="OAX14" s="149"/>
      <c r="OAY14" s="149"/>
      <c r="OAZ14" s="149"/>
      <c r="OBA14" s="149"/>
      <c r="OBB14" s="149"/>
      <c r="OBC14" s="149"/>
      <c r="OBD14" s="149"/>
      <c r="OBE14" s="149"/>
      <c r="OBF14" s="149"/>
      <c r="OBG14" s="149"/>
      <c r="OBH14" s="149"/>
      <c r="OBI14" s="149"/>
      <c r="OBJ14" s="149"/>
      <c r="OBK14" s="149"/>
      <c r="OBL14" s="149"/>
      <c r="OBM14" s="149"/>
      <c r="OBN14" s="149"/>
      <c r="OBO14" s="149"/>
      <c r="OBP14" s="149"/>
      <c r="OBQ14" s="149"/>
      <c r="OBR14" s="149"/>
      <c r="OBS14" s="149"/>
      <c r="OBT14" s="149"/>
      <c r="OBU14" s="149"/>
      <c r="OBV14" s="149"/>
      <c r="OBW14" s="149"/>
      <c r="OBX14" s="149"/>
      <c r="OBY14" s="149"/>
      <c r="OBZ14" s="149"/>
      <c r="OCA14" s="149"/>
      <c r="OCB14" s="149"/>
      <c r="OCC14" s="149"/>
      <c r="OCD14" s="149"/>
      <c r="OCE14" s="149"/>
      <c r="OCF14" s="149"/>
      <c r="OCG14" s="149"/>
      <c r="OCH14" s="149"/>
      <c r="OCI14" s="149"/>
      <c r="OCJ14" s="149"/>
      <c r="OCK14" s="149"/>
      <c r="OCL14" s="149"/>
      <c r="OCM14" s="149"/>
      <c r="OCN14" s="149"/>
      <c r="OCO14" s="149"/>
      <c r="OCP14" s="149"/>
      <c r="OCQ14" s="149"/>
      <c r="OCR14" s="149"/>
      <c r="OCS14" s="149"/>
      <c r="OCT14" s="149"/>
      <c r="OCU14" s="149"/>
      <c r="OCV14" s="149"/>
      <c r="OCW14" s="149"/>
      <c r="OCX14" s="149"/>
      <c r="OCY14" s="149"/>
      <c r="OCZ14" s="149"/>
      <c r="ODA14" s="149"/>
      <c r="ODB14" s="149"/>
      <c r="ODC14" s="149"/>
      <c r="ODD14" s="149"/>
      <c r="ODE14" s="149"/>
      <c r="ODF14" s="149"/>
      <c r="ODG14" s="149"/>
      <c r="ODH14" s="149"/>
      <c r="ODI14" s="149"/>
      <c r="ODJ14" s="149"/>
      <c r="ODK14" s="149"/>
      <c r="ODL14" s="149"/>
      <c r="ODM14" s="149"/>
      <c r="ODN14" s="149"/>
      <c r="ODO14" s="149"/>
      <c r="ODP14" s="149"/>
      <c r="ODQ14" s="149"/>
      <c r="ODR14" s="149"/>
      <c r="ODS14" s="149"/>
      <c r="ODT14" s="149"/>
      <c r="ODU14" s="149"/>
      <c r="ODV14" s="149"/>
      <c r="ODW14" s="149"/>
      <c r="ODX14" s="149"/>
      <c r="ODY14" s="149"/>
      <c r="ODZ14" s="149"/>
      <c r="OEA14" s="149"/>
      <c r="OEB14" s="149"/>
      <c r="OEC14" s="149"/>
      <c r="OED14" s="149"/>
      <c r="OEE14" s="149"/>
      <c r="OEF14" s="149"/>
      <c r="OEG14" s="149"/>
      <c r="OEH14" s="149"/>
      <c r="OEI14" s="149"/>
      <c r="OEJ14" s="149"/>
      <c r="OEK14" s="149"/>
      <c r="OEL14" s="149"/>
      <c r="OEM14" s="149"/>
      <c r="OEN14" s="149"/>
      <c r="OEO14" s="149"/>
      <c r="OEP14" s="149"/>
      <c r="OEQ14" s="149"/>
      <c r="OER14" s="149"/>
      <c r="OES14" s="149"/>
      <c r="OET14" s="149"/>
      <c r="OEU14" s="149"/>
      <c r="OEV14" s="149"/>
      <c r="OEW14" s="149"/>
      <c r="OEX14" s="149"/>
      <c r="OEY14" s="149"/>
      <c r="OEZ14" s="149"/>
      <c r="OFA14" s="149"/>
      <c r="OFB14" s="149"/>
      <c r="OFC14" s="149"/>
      <c r="OFD14" s="149"/>
      <c r="OFE14" s="149"/>
      <c r="OFF14" s="149"/>
      <c r="OFG14" s="149"/>
      <c r="OFH14" s="149"/>
      <c r="OFI14" s="149"/>
      <c r="OFJ14" s="149"/>
      <c r="OFK14" s="149"/>
      <c r="OFL14" s="149"/>
      <c r="OFM14" s="149"/>
      <c r="OFN14" s="149"/>
      <c r="OFO14" s="149"/>
      <c r="OFP14" s="149"/>
      <c r="OFQ14" s="149"/>
      <c r="OFR14" s="149"/>
      <c r="OFS14" s="149"/>
      <c r="OFT14" s="149"/>
      <c r="OFU14" s="149"/>
      <c r="OFV14" s="149"/>
      <c r="OFW14" s="149"/>
      <c r="OFX14" s="149"/>
      <c r="OFY14" s="149"/>
      <c r="OFZ14" s="149"/>
      <c r="OGA14" s="149"/>
      <c r="OGB14" s="149"/>
      <c r="OGC14" s="149"/>
      <c r="OGD14" s="149"/>
      <c r="OGE14" s="149"/>
      <c r="OGF14" s="149"/>
      <c r="OGG14" s="149"/>
      <c r="OGH14" s="149"/>
      <c r="OGI14" s="149"/>
      <c r="OGJ14" s="149"/>
      <c r="OGK14" s="149"/>
      <c r="OGL14" s="149"/>
      <c r="OGM14" s="149"/>
      <c r="OGN14" s="149"/>
      <c r="OGO14" s="149"/>
      <c r="OGP14" s="149"/>
      <c r="OGQ14" s="149"/>
      <c r="OGR14" s="149"/>
      <c r="OGS14" s="149"/>
      <c r="OGT14" s="149"/>
      <c r="OGU14" s="149"/>
      <c r="OGV14" s="149"/>
      <c r="OGW14" s="149"/>
      <c r="OGX14" s="149"/>
      <c r="OGY14" s="149"/>
      <c r="OGZ14" s="149"/>
      <c r="OHA14" s="149"/>
      <c r="OHB14" s="149"/>
      <c r="OHC14" s="149"/>
      <c r="OHD14" s="149"/>
      <c r="OHE14" s="149"/>
      <c r="OHF14" s="149"/>
      <c r="OHG14" s="149"/>
      <c r="OHH14" s="149"/>
      <c r="OHI14" s="149"/>
      <c r="OHJ14" s="149"/>
      <c r="OHK14" s="149"/>
      <c r="OHL14" s="149"/>
      <c r="OHM14" s="149"/>
      <c r="OHN14" s="149"/>
      <c r="OHO14" s="149"/>
      <c r="OHP14" s="149"/>
      <c r="OHQ14" s="149"/>
      <c r="OHR14" s="149"/>
      <c r="OHS14" s="149"/>
      <c r="OHT14" s="149"/>
      <c r="OHU14" s="149"/>
      <c r="OHV14" s="149"/>
      <c r="OHW14" s="149"/>
      <c r="OHX14" s="149"/>
      <c r="OHY14" s="149"/>
      <c r="OHZ14" s="149"/>
      <c r="OIA14" s="149"/>
      <c r="OIB14" s="149"/>
      <c r="OIC14" s="149"/>
      <c r="OID14" s="149"/>
      <c r="OIE14" s="149"/>
      <c r="OIF14" s="149"/>
      <c r="OIG14" s="149"/>
      <c r="OIH14" s="149"/>
      <c r="OII14" s="149"/>
      <c r="OIJ14" s="149"/>
      <c r="OIK14" s="149"/>
      <c r="OIL14" s="149"/>
      <c r="OIM14" s="149"/>
      <c r="OIN14" s="149"/>
      <c r="OIO14" s="149"/>
      <c r="OIP14" s="149"/>
      <c r="OIQ14" s="149"/>
      <c r="OIR14" s="149"/>
      <c r="OIS14" s="149"/>
      <c r="OIT14" s="149"/>
      <c r="OIU14" s="149"/>
      <c r="OIV14" s="149"/>
      <c r="OIW14" s="149"/>
      <c r="OIX14" s="149"/>
      <c r="OIY14" s="149"/>
      <c r="OIZ14" s="149"/>
      <c r="OJA14" s="149"/>
      <c r="OJB14" s="149"/>
      <c r="OJC14" s="149"/>
      <c r="OJD14" s="149"/>
      <c r="OJE14" s="149"/>
      <c r="OJF14" s="149"/>
      <c r="OJG14" s="149"/>
      <c r="OJH14" s="149"/>
      <c r="OJI14" s="149"/>
      <c r="OJJ14" s="149"/>
      <c r="OJK14" s="149"/>
      <c r="OJL14" s="149"/>
      <c r="OJM14" s="149"/>
      <c r="OJN14" s="149"/>
      <c r="OJO14" s="149"/>
      <c r="OJP14" s="149"/>
      <c r="OJQ14" s="149"/>
      <c r="OJR14" s="149"/>
      <c r="OJS14" s="149"/>
      <c r="OJT14" s="149"/>
      <c r="OJU14" s="149"/>
      <c r="OJV14" s="149"/>
      <c r="OJW14" s="149"/>
      <c r="OJX14" s="149"/>
      <c r="OJY14" s="149"/>
      <c r="OJZ14" s="149"/>
      <c r="OKA14" s="149"/>
      <c r="OKB14" s="149"/>
      <c r="OKC14" s="149"/>
      <c r="OKD14" s="149"/>
      <c r="OKE14" s="149"/>
      <c r="OKF14" s="149"/>
      <c r="OKG14" s="149"/>
      <c r="OKH14" s="149"/>
      <c r="OKI14" s="149"/>
      <c r="OKJ14" s="149"/>
      <c r="OKK14" s="149"/>
      <c r="OKL14" s="149"/>
      <c r="OKM14" s="149"/>
      <c r="OKN14" s="149"/>
      <c r="OKO14" s="149"/>
      <c r="OKP14" s="149"/>
      <c r="OKQ14" s="149"/>
      <c r="OKR14" s="149"/>
      <c r="OKS14" s="149"/>
      <c r="OKT14" s="149"/>
      <c r="OKU14" s="149"/>
      <c r="OKV14" s="149"/>
      <c r="OKW14" s="149"/>
      <c r="OKX14" s="149"/>
      <c r="OKY14" s="149"/>
      <c r="OKZ14" s="149"/>
      <c r="OLA14" s="149"/>
      <c r="OLB14" s="149"/>
      <c r="OLC14" s="149"/>
      <c r="OLD14" s="149"/>
      <c r="OLE14" s="149"/>
      <c r="OLF14" s="149"/>
      <c r="OLG14" s="149"/>
      <c r="OLH14" s="149"/>
      <c r="OLI14" s="149"/>
      <c r="OLJ14" s="149"/>
      <c r="OLK14" s="149"/>
      <c r="OLL14" s="149"/>
      <c r="OLM14" s="149"/>
      <c r="OLN14" s="149"/>
      <c r="OLO14" s="149"/>
      <c r="OLP14" s="149"/>
      <c r="OLQ14" s="149"/>
      <c r="OLR14" s="149"/>
      <c r="OLS14" s="149"/>
      <c r="OLT14" s="149"/>
      <c r="OLU14" s="149"/>
      <c r="OLV14" s="149"/>
      <c r="OLW14" s="149"/>
      <c r="OLX14" s="149"/>
      <c r="OLY14" s="149"/>
      <c r="OLZ14" s="149"/>
      <c r="OMA14" s="149"/>
      <c r="OMB14" s="149"/>
      <c r="OMC14" s="149"/>
      <c r="OMD14" s="149"/>
      <c r="OME14" s="149"/>
      <c r="OMF14" s="149"/>
      <c r="OMG14" s="149"/>
      <c r="OMH14" s="149"/>
      <c r="OMI14" s="149"/>
      <c r="OMJ14" s="149"/>
      <c r="OMK14" s="149"/>
      <c r="OML14" s="149"/>
      <c r="OMM14" s="149"/>
      <c r="OMN14" s="149"/>
      <c r="OMO14" s="149"/>
      <c r="OMP14" s="149"/>
      <c r="OMQ14" s="149"/>
      <c r="OMR14" s="149"/>
      <c r="OMS14" s="149"/>
      <c r="OMT14" s="149"/>
      <c r="OMU14" s="149"/>
      <c r="OMV14" s="149"/>
      <c r="OMW14" s="149"/>
      <c r="OMX14" s="149"/>
      <c r="OMY14" s="149"/>
      <c r="OMZ14" s="149"/>
      <c r="ONA14" s="149"/>
      <c r="ONB14" s="149"/>
      <c r="ONC14" s="149"/>
      <c r="OND14" s="149"/>
      <c r="ONE14" s="149"/>
      <c r="ONF14" s="149"/>
      <c r="ONG14" s="149"/>
      <c r="ONH14" s="149"/>
      <c r="ONI14" s="149"/>
      <c r="ONJ14" s="149"/>
      <c r="ONK14" s="149"/>
      <c r="ONL14" s="149"/>
      <c r="ONM14" s="149"/>
      <c r="ONN14" s="149"/>
      <c r="ONO14" s="149"/>
      <c r="ONP14" s="149"/>
      <c r="ONQ14" s="149"/>
      <c r="ONR14" s="149"/>
      <c r="ONS14" s="149"/>
      <c r="ONT14" s="149"/>
      <c r="ONU14" s="149"/>
      <c r="ONV14" s="149"/>
      <c r="ONW14" s="149"/>
      <c r="ONX14" s="149"/>
      <c r="ONY14" s="149"/>
      <c r="ONZ14" s="149"/>
      <c r="OOA14" s="149"/>
      <c r="OOB14" s="149"/>
      <c r="OOC14" s="149"/>
      <c r="OOD14" s="149"/>
      <c r="OOE14" s="149"/>
      <c r="OOF14" s="149"/>
      <c r="OOG14" s="149"/>
      <c r="OOH14" s="149"/>
      <c r="OOI14" s="149"/>
      <c r="OOJ14" s="149"/>
      <c r="OOK14" s="149"/>
      <c r="OOL14" s="149"/>
      <c r="OOM14" s="149"/>
      <c r="OON14" s="149"/>
      <c r="OOO14" s="149"/>
      <c r="OOP14" s="149"/>
      <c r="OOQ14" s="149"/>
      <c r="OOR14" s="149"/>
      <c r="OOS14" s="149"/>
      <c r="OOT14" s="149"/>
      <c r="OOU14" s="149"/>
      <c r="OOV14" s="149"/>
      <c r="OOW14" s="149"/>
      <c r="OOX14" s="149"/>
      <c r="OOY14" s="149"/>
      <c r="OOZ14" s="149"/>
      <c r="OPA14" s="149"/>
      <c r="OPB14" s="149"/>
      <c r="OPC14" s="149"/>
      <c r="OPD14" s="149"/>
      <c r="OPE14" s="149"/>
      <c r="OPF14" s="149"/>
      <c r="OPG14" s="149"/>
      <c r="OPH14" s="149"/>
      <c r="OPI14" s="149"/>
      <c r="OPJ14" s="149"/>
      <c r="OPK14" s="149"/>
      <c r="OPL14" s="149"/>
      <c r="OPM14" s="149"/>
      <c r="OPN14" s="149"/>
      <c r="OPO14" s="149"/>
      <c r="OPP14" s="149"/>
      <c r="OPQ14" s="149"/>
      <c r="OPR14" s="149"/>
      <c r="OPS14" s="149"/>
      <c r="OPT14" s="149"/>
      <c r="OPU14" s="149"/>
      <c r="OPV14" s="149"/>
      <c r="OPW14" s="149"/>
      <c r="OPX14" s="149"/>
      <c r="OPY14" s="149"/>
      <c r="OPZ14" s="149"/>
      <c r="OQA14" s="149"/>
      <c r="OQB14" s="149"/>
      <c r="OQC14" s="149"/>
      <c r="OQD14" s="149"/>
      <c r="OQE14" s="149"/>
      <c r="OQF14" s="149"/>
      <c r="OQG14" s="149"/>
      <c r="OQH14" s="149"/>
      <c r="OQI14" s="149"/>
      <c r="OQJ14" s="149"/>
      <c r="OQK14" s="149"/>
      <c r="OQL14" s="149"/>
      <c r="OQM14" s="149"/>
      <c r="OQN14" s="149"/>
      <c r="OQO14" s="149"/>
      <c r="OQP14" s="149"/>
      <c r="OQQ14" s="149"/>
      <c r="OQR14" s="149"/>
      <c r="OQS14" s="149"/>
      <c r="OQT14" s="149"/>
      <c r="OQU14" s="149"/>
      <c r="OQV14" s="149"/>
      <c r="OQW14" s="149"/>
      <c r="OQX14" s="149"/>
      <c r="OQY14" s="149"/>
      <c r="OQZ14" s="149"/>
      <c r="ORA14" s="149"/>
      <c r="ORB14" s="149"/>
      <c r="ORC14" s="149"/>
      <c r="ORD14" s="149"/>
      <c r="ORE14" s="149"/>
      <c r="ORF14" s="149"/>
      <c r="ORG14" s="149"/>
      <c r="ORH14" s="149"/>
      <c r="ORI14" s="149"/>
      <c r="ORJ14" s="149"/>
      <c r="ORK14" s="149"/>
      <c r="ORL14" s="149"/>
      <c r="ORM14" s="149"/>
      <c r="ORN14" s="149"/>
      <c r="ORO14" s="149"/>
      <c r="ORP14" s="149"/>
      <c r="ORQ14" s="149"/>
      <c r="ORR14" s="149"/>
      <c r="ORS14" s="149"/>
      <c r="ORT14" s="149"/>
      <c r="ORU14" s="149"/>
      <c r="ORV14" s="149"/>
      <c r="ORW14" s="149"/>
      <c r="ORX14" s="149"/>
      <c r="ORY14" s="149"/>
      <c r="ORZ14" s="149"/>
      <c r="OSA14" s="149"/>
      <c r="OSB14" s="149"/>
      <c r="OSC14" s="149"/>
      <c r="OSD14" s="149"/>
      <c r="OSE14" s="149"/>
      <c r="OSF14" s="149"/>
      <c r="OSG14" s="149"/>
      <c r="OSH14" s="149"/>
      <c r="OSI14" s="149"/>
      <c r="OSJ14" s="149"/>
      <c r="OSK14" s="149"/>
      <c r="OSL14" s="149"/>
      <c r="OSM14" s="149"/>
      <c r="OSN14" s="149"/>
      <c r="OSO14" s="149"/>
      <c r="OSP14" s="149"/>
      <c r="OSQ14" s="149"/>
      <c r="OSR14" s="149"/>
      <c r="OSS14" s="149"/>
      <c r="OST14" s="149"/>
      <c r="OSU14" s="149"/>
      <c r="OSV14" s="149"/>
      <c r="OSW14" s="149"/>
      <c r="OSX14" s="149"/>
      <c r="OSY14" s="149"/>
      <c r="OSZ14" s="149"/>
      <c r="OTA14" s="149"/>
      <c r="OTB14" s="149"/>
      <c r="OTC14" s="149"/>
      <c r="OTD14" s="149"/>
      <c r="OTE14" s="149"/>
      <c r="OTF14" s="149"/>
      <c r="OTG14" s="149"/>
      <c r="OTH14" s="149"/>
      <c r="OTI14" s="149"/>
      <c r="OTJ14" s="149"/>
      <c r="OTK14" s="149"/>
      <c r="OTL14" s="149"/>
      <c r="OTM14" s="149"/>
      <c r="OTN14" s="149"/>
      <c r="OTO14" s="149"/>
      <c r="OTP14" s="149"/>
      <c r="OTQ14" s="149"/>
      <c r="OTR14" s="149"/>
      <c r="OTS14" s="149"/>
      <c r="OTT14" s="149"/>
      <c r="OTU14" s="149"/>
      <c r="OTV14" s="149"/>
      <c r="OTW14" s="149"/>
      <c r="OTX14" s="149"/>
      <c r="OTY14" s="149"/>
      <c r="OTZ14" s="149"/>
      <c r="OUA14" s="149"/>
      <c r="OUB14" s="149"/>
      <c r="OUC14" s="149"/>
      <c r="OUD14" s="149"/>
      <c r="OUE14" s="149"/>
      <c r="OUF14" s="149"/>
      <c r="OUG14" s="149"/>
      <c r="OUH14" s="149"/>
      <c r="OUI14" s="149"/>
      <c r="OUJ14" s="149"/>
      <c r="OUK14" s="149"/>
      <c r="OUL14" s="149"/>
      <c r="OUM14" s="149"/>
      <c r="OUN14" s="149"/>
      <c r="OUO14" s="149"/>
      <c r="OUP14" s="149"/>
      <c r="OUQ14" s="149"/>
      <c r="OUR14" s="149"/>
      <c r="OUS14" s="149"/>
      <c r="OUT14" s="149"/>
      <c r="OUU14" s="149"/>
      <c r="OUV14" s="149"/>
      <c r="OUW14" s="149"/>
      <c r="OUX14" s="149"/>
      <c r="OUY14" s="149"/>
      <c r="OUZ14" s="149"/>
      <c r="OVA14" s="149"/>
      <c r="OVB14" s="149"/>
      <c r="OVC14" s="149"/>
      <c r="OVD14" s="149"/>
      <c r="OVE14" s="149"/>
      <c r="OVF14" s="149"/>
      <c r="OVG14" s="149"/>
      <c r="OVH14" s="149"/>
      <c r="OVI14" s="149"/>
      <c r="OVJ14" s="149"/>
      <c r="OVK14" s="149"/>
      <c r="OVL14" s="149"/>
      <c r="OVM14" s="149"/>
      <c r="OVN14" s="149"/>
      <c r="OVO14" s="149"/>
      <c r="OVP14" s="149"/>
      <c r="OVQ14" s="149"/>
      <c r="OVR14" s="149"/>
      <c r="OVS14" s="149"/>
      <c r="OVT14" s="149"/>
      <c r="OVU14" s="149"/>
      <c r="OVV14" s="149"/>
      <c r="OVW14" s="149"/>
      <c r="OVX14" s="149"/>
      <c r="OVY14" s="149"/>
      <c r="OVZ14" s="149"/>
      <c r="OWA14" s="149"/>
      <c r="OWB14" s="149"/>
      <c r="OWC14" s="149"/>
      <c r="OWD14" s="149"/>
      <c r="OWE14" s="149"/>
      <c r="OWF14" s="149"/>
      <c r="OWG14" s="149"/>
      <c r="OWH14" s="149"/>
      <c r="OWI14" s="149"/>
      <c r="OWJ14" s="149"/>
      <c r="OWK14" s="149"/>
      <c r="OWL14" s="149"/>
      <c r="OWM14" s="149"/>
      <c r="OWN14" s="149"/>
      <c r="OWO14" s="149"/>
      <c r="OWP14" s="149"/>
      <c r="OWQ14" s="149"/>
      <c r="OWR14" s="149"/>
      <c r="OWS14" s="149"/>
      <c r="OWT14" s="149"/>
      <c r="OWU14" s="149"/>
      <c r="OWV14" s="149"/>
      <c r="OWW14" s="149"/>
      <c r="OWX14" s="149"/>
      <c r="OWY14" s="149"/>
      <c r="OWZ14" s="149"/>
      <c r="OXA14" s="149"/>
      <c r="OXB14" s="149"/>
      <c r="OXC14" s="149"/>
      <c r="OXD14" s="149"/>
      <c r="OXE14" s="149"/>
      <c r="OXF14" s="149"/>
      <c r="OXG14" s="149"/>
      <c r="OXH14" s="149"/>
      <c r="OXI14" s="149"/>
      <c r="OXJ14" s="149"/>
      <c r="OXK14" s="149"/>
      <c r="OXL14" s="149"/>
      <c r="OXM14" s="149"/>
      <c r="OXN14" s="149"/>
      <c r="OXO14" s="149"/>
      <c r="OXP14" s="149"/>
      <c r="OXQ14" s="149"/>
      <c r="OXR14" s="149"/>
      <c r="OXS14" s="149"/>
      <c r="OXT14" s="149"/>
      <c r="OXU14" s="149"/>
      <c r="OXV14" s="149"/>
      <c r="OXW14" s="149"/>
      <c r="OXX14" s="149"/>
      <c r="OXY14" s="149"/>
      <c r="OXZ14" s="149"/>
      <c r="OYA14" s="149"/>
      <c r="OYB14" s="149"/>
      <c r="OYC14" s="149"/>
      <c r="OYD14" s="149"/>
      <c r="OYE14" s="149"/>
      <c r="OYF14" s="149"/>
      <c r="OYG14" s="149"/>
      <c r="OYH14" s="149"/>
      <c r="OYI14" s="149"/>
      <c r="OYJ14" s="149"/>
      <c r="OYK14" s="149"/>
      <c r="OYL14" s="149"/>
      <c r="OYM14" s="149"/>
      <c r="OYN14" s="149"/>
      <c r="OYO14" s="149"/>
      <c r="OYP14" s="149"/>
      <c r="OYQ14" s="149"/>
      <c r="OYR14" s="149"/>
      <c r="OYS14" s="149"/>
      <c r="OYT14" s="149"/>
      <c r="OYU14" s="149"/>
      <c r="OYV14" s="149"/>
      <c r="OYW14" s="149"/>
      <c r="OYX14" s="149"/>
      <c r="OYY14" s="149"/>
      <c r="OYZ14" s="149"/>
      <c r="OZA14" s="149"/>
      <c r="OZB14" s="149"/>
      <c r="OZC14" s="149"/>
      <c r="OZD14" s="149"/>
      <c r="OZE14" s="149"/>
      <c r="OZF14" s="149"/>
      <c r="OZG14" s="149"/>
      <c r="OZH14" s="149"/>
      <c r="OZI14" s="149"/>
      <c r="OZJ14" s="149"/>
      <c r="OZK14" s="149"/>
      <c r="OZL14" s="149"/>
      <c r="OZM14" s="149"/>
      <c r="OZN14" s="149"/>
      <c r="OZO14" s="149"/>
      <c r="OZP14" s="149"/>
      <c r="OZQ14" s="149"/>
      <c r="OZR14" s="149"/>
      <c r="OZS14" s="149"/>
      <c r="OZT14" s="149"/>
      <c r="OZU14" s="149"/>
      <c r="OZV14" s="149"/>
      <c r="OZW14" s="149"/>
      <c r="OZX14" s="149"/>
      <c r="OZY14" s="149"/>
      <c r="OZZ14" s="149"/>
      <c r="PAA14" s="149"/>
      <c r="PAB14" s="149"/>
      <c r="PAC14" s="149"/>
      <c r="PAD14" s="149"/>
      <c r="PAE14" s="149"/>
      <c r="PAF14" s="149"/>
      <c r="PAG14" s="149"/>
      <c r="PAH14" s="149"/>
      <c r="PAI14" s="149"/>
      <c r="PAJ14" s="149"/>
      <c r="PAK14" s="149"/>
      <c r="PAL14" s="149"/>
      <c r="PAM14" s="149"/>
      <c r="PAN14" s="149"/>
      <c r="PAO14" s="149"/>
      <c r="PAP14" s="149"/>
      <c r="PAQ14" s="149"/>
      <c r="PAR14" s="149"/>
      <c r="PAS14" s="149"/>
      <c r="PAT14" s="149"/>
      <c r="PAU14" s="149"/>
      <c r="PAV14" s="149"/>
      <c r="PAW14" s="149"/>
      <c r="PAX14" s="149"/>
      <c r="PAY14" s="149"/>
      <c r="PAZ14" s="149"/>
      <c r="PBA14" s="149"/>
      <c r="PBB14" s="149"/>
      <c r="PBC14" s="149"/>
      <c r="PBD14" s="149"/>
      <c r="PBE14" s="149"/>
      <c r="PBF14" s="149"/>
      <c r="PBG14" s="149"/>
      <c r="PBH14" s="149"/>
      <c r="PBI14" s="149"/>
      <c r="PBJ14" s="149"/>
      <c r="PBK14" s="149"/>
      <c r="PBL14" s="149"/>
      <c r="PBM14" s="149"/>
      <c r="PBN14" s="149"/>
      <c r="PBO14" s="149"/>
      <c r="PBP14" s="149"/>
      <c r="PBQ14" s="149"/>
      <c r="PBR14" s="149"/>
      <c r="PBS14" s="149"/>
      <c r="PBT14" s="149"/>
      <c r="PBU14" s="149"/>
      <c r="PBV14" s="149"/>
      <c r="PBW14" s="149"/>
      <c r="PBX14" s="149"/>
      <c r="PBY14" s="149"/>
      <c r="PBZ14" s="149"/>
      <c r="PCA14" s="149"/>
      <c r="PCB14" s="149"/>
      <c r="PCC14" s="149"/>
      <c r="PCD14" s="149"/>
      <c r="PCE14" s="149"/>
      <c r="PCF14" s="149"/>
      <c r="PCG14" s="149"/>
      <c r="PCH14" s="149"/>
      <c r="PCI14" s="149"/>
      <c r="PCJ14" s="149"/>
      <c r="PCK14" s="149"/>
      <c r="PCL14" s="149"/>
      <c r="PCM14" s="149"/>
      <c r="PCN14" s="149"/>
      <c r="PCO14" s="149"/>
      <c r="PCP14" s="149"/>
      <c r="PCQ14" s="149"/>
      <c r="PCR14" s="149"/>
      <c r="PCS14" s="149"/>
      <c r="PCT14" s="149"/>
      <c r="PCU14" s="149"/>
      <c r="PCV14" s="149"/>
      <c r="PCW14" s="149"/>
      <c r="PCX14" s="149"/>
      <c r="PCY14" s="149"/>
      <c r="PCZ14" s="149"/>
      <c r="PDA14" s="149"/>
      <c r="PDB14" s="149"/>
      <c r="PDC14" s="149"/>
      <c r="PDD14" s="149"/>
      <c r="PDE14" s="149"/>
      <c r="PDF14" s="149"/>
      <c r="PDG14" s="149"/>
      <c r="PDH14" s="149"/>
      <c r="PDI14" s="149"/>
      <c r="PDJ14" s="149"/>
      <c r="PDK14" s="149"/>
      <c r="PDL14" s="149"/>
      <c r="PDM14" s="149"/>
      <c r="PDN14" s="149"/>
      <c r="PDO14" s="149"/>
      <c r="PDP14" s="149"/>
      <c r="PDQ14" s="149"/>
      <c r="PDR14" s="149"/>
      <c r="PDS14" s="149"/>
      <c r="PDT14" s="149"/>
      <c r="PDU14" s="149"/>
      <c r="PDV14" s="149"/>
      <c r="PDW14" s="149"/>
      <c r="PDX14" s="149"/>
      <c r="PDY14" s="149"/>
      <c r="PDZ14" s="149"/>
      <c r="PEA14" s="149"/>
      <c r="PEB14" s="149"/>
      <c r="PEC14" s="149"/>
      <c r="PED14" s="149"/>
      <c r="PEE14" s="149"/>
      <c r="PEF14" s="149"/>
      <c r="PEG14" s="149"/>
      <c r="PEH14" s="149"/>
      <c r="PEI14" s="149"/>
      <c r="PEJ14" s="149"/>
      <c r="PEK14" s="149"/>
      <c r="PEL14" s="149"/>
      <c r="PEM14" s="149"/>
      <c r="PEN14" s="149"/>
      <c r="PEO14" s="149"/>
      <c r="PEP14" s="149"/>
      <c r="PEQ14" s="149"/>
      <c r="PER14" s="149"/>
      <c r="PES14" s="149"/>
      <c r="PET14" s="149"/>
      <c r="PEU14" s="149"/>
      <c r="PEV14" s="149"/>
      <c r="PEW14" s="149"/>
      <c r="PEX14" s="149"/>
      <c r="PEY14" s="149"/>
      <c r="PEZ14" s="149"/>
      <c r="PFA14" s="149"/>
      <c r="PFB14" s="149"/>
      <c r="PFC14" s="149"/>
      <c r="PFD14" s="149"/>
      <c r="PFE14" s="149"/>
      <c r="PFF14" s="149"/>
      <c r="PFG14" s="149"/>
      <c r="PFH14" s="149"/>
      <c r="PFI14" s="149"/>
      <c r="PFJ14" s="149"/>
      <c r="PFK14" s="149"/>
      <c r="PFL14" s="149"/>
      <c r="PFM14" s="149"/>
      <c r="PFN14" s="149"/>
      <c r="PFO14" s="149"/>
      <c r="PFP14" s="149"/>
      <c r="PFQ14" s="149"/>
      <c r="PFR14" s="149"/>
      <c r="PFS14" s="149"/>
      <c r="PFT14" s="149"/>
      <c r="PFU14" s="149"/>
      <c r="PFV14" s="149"/>
      <c r="PFW14" s="149"/>
      <c r="PFX14" s="149"/>
      <c r="PFY14" s="149"/>
      <c r="PFZ14" s="149"/>
      <c r="PGA14" s="149"/>
      <c r="PGB14" s="149"/>
      <c r="PGC14" s="149"/>
      <c r="PGD14" s="149"/>
      <c r="PGE14" s="149"/>
      <c r="PGF14" s="149"/>
      <c r="PGG14" s="149"/>
      <c r="PGH14" s="149"/>
      <c r="PGI14" s="149"/>
      <c r="PGJ14" s="149"/>
      <c r="PGK14" s="149"/>
      <c r="PGL14" s="149"/>
      <c r="PGM14" s="149"/>
      <c r="PGN14" s="149"/>
      <c r="PGO14" s="149"/>
      <c r="PGP14" s="149"/>
      <c r="PGQ14" s="149"/>
      <c r="PGR14" s="149"/>
      <c r="PGS14" s="149"/>
      <c r="PGT14" s="149"/>
      <c r="PGU14" s="149"/>
      <c r="PGV14" s="149"/>
      <c r="PGW14" s="149"/>
      <c r="PGX14" s="149"/>
      <c r="PGY14" s="149"/>
      <c r="PGZ14" s="149"/>
      <c r="PHA14" s="149"/>
      <c r="PHB14" s="149"/>
      <c r="PHC14" s="149"/>
      <c r="PHD14" s="149"/>
      <c r="PHE14" s="149"/>
      <c r="PHF14" s="149"/>
      <c r="PHG14" s="149"/>
      <c r="PHH14" s="149"/>
      <c r="PHI14" s="149"/>
      <c r="PHJ14" s="149"/>
      <c r="PHK14" s="149"/>
      <c r="PHL14" s="149"/>
      <c r="PHM14" s="149"/>
      <c r="PHN14" s="149"/>
      <c r="PHO14" s="149"/>
      <c r="PHP14" s="149"/>
      <c r="PHQ14" s="149"/>
      <c r="PHR14" s="149"/>
      <c r="PHS14" s="149"/>
      <c r="PHT14" s="149"/>
      <c r="PHU14" s="149"/>
      <c r="PHV14" s="149"/>
      <c r="PHW14" s="149"/>
      <c r="PHX14" s="149"/>
      <c r="PHY14" s="149"/>
      <c r="PHZ14" s="149"/>
      <c r="PIA14" s="149"/>
      <c r="PIB14" s="149"/>
      <c r="PIC14" s="149"/>
      <c r="PID14" s="149"/>
      <c r="PIE14" s="149"/>
      <c r="PIF14" s="149"/>
      <c r="PIG14" s="149"/>
      <c r="PIH14" s="149"/>
      <c r="PII14" s="149"/>
      <c r="PIJ14" s="149"/>
      <c r="PIK14" s="149"/>
      <c r="PIL14" s="149"/>
      <c r="PIM14" s="149"/>
      <c r="PIN14" s="149"/>
      <c r="PIO14" s="149"/>
      <c r="PIP14" s="149"/>
      <c r="PIQ14" s="149"/>
      <c r="PIR14" s="149"/>
      <c r="PIS14" s="149"/>
      <c r="PIT14" s="149"/>
      <c r="PIU14" s="149"/>
      <c r="PIV14" s="149"/>
      <c r="PIW14" s="149"/>
      <c r="PIX14" s="149"/>
      <c r="PIY14" s="149"/>
      <c r="PIZ14" s="149"/>
      <c r="PJA14" s="149"/>
      <c r="PJB14" s="149"/>
      <c r="PJC14" s="149"/>
      <c r="PJD14" s="149"/>
      <c r="PJE14" s="149"/>
      <c r="PJF14" s="149"/>
      <c r="PJG14" s="149"/>
      <c r="PJH14" s="149"/>
      <c r="PJI14" s="149"/>
      <c r="PJJ14" s="149"/>
      <c r="PJK14" s="149"/>
      <c r="PJL14" s="149"/>
      <c r="PJM14" s="149"/>
      <c r="PJN14" s="149"/>
      <c r="PJO14" s="149"/>
      <c r="PJP14" s="149"/>
      <c r="PJQ14" s="149"/>
      <c r="PJR14" s="149"/>
      <c r="PJS14" s="149"/>
      <c r="PJT14" s="149"/>
      <c r="PJU14" s="149"/>
      <c r="PJV14" s="149"/>
      <c r="PJW14" s="149"/>
      <c r="PJX14" s="149"/>
      <c r="PJY14" s="149"/>
      <c r="PJZ14" s="149"/>
      <c r="PKA14" s="149"/>
      <c r="PKB14" s="149"/>
      <c r="PKC14" s="149"/>
      <c r="PKD14" s="149"/>
      <c r="PKE14" s="149"/>
      <c r="PKF14" s="149"/>
      <c r="PKG14" s="149"/>
      <c r="PKH14" s="149"/>
      <c r="PKI14" s="149"/>
      <c r="PKJ14" s="149"/>
      <c r="PKK14" s="149"/>
      <c r="PKL14" s="149"/>
      <c r="PKM14" s="149"/>
      <c r="PKN14" s="149"/>
      <c r="PKO14" s="149"/>
      <c r="PKP14" s="149"/>
      <c r="PKQ14" s="149"/>
      <c r="PKR14" s="149"/>
      <c r="PKS14" s="149"/>
      <c r="PKT14" s="149"/>
      <c r="PKU14" s="149"/>
      <c r="PKV14" s="149"/>
      <c r="PKW14" s="149"/>
      <c r="PKX14" s="149"/>
      <c r="PKY14" s="149"/>
      <c r="PKZ14" s="149"/>
      <c r="PLA14" s="149"/>
      <c r="PLB14" s="149"/>
      <c r="PLC14" s="149"/>
      <c r="PLD14" s="149"/>
      <c r="PLE14" s="149"/>
      <c r="PLF14" s="149"/>
      <c r="PLG14" s="149"/>
      <c r="PLH14" s="149"/>
      <c r="PLI14" s="149"/>
      <c r="PLJ14" s="149"/>
      <c r="PLK14" s="149"/>
      <c r="PLL14" s="149"/>
      <c r="PLM14" s="149"/>
      <c r="PLN14" s="149"/>
      <c r="PLO14" s="149"/>
      <c r="PLP14" s="149"/>
      <c r="PLQ14" s="149"/>
      <c r="PLR14" s="149"/>
      <c r="PLS14" s="149"/>
      <c r="PLT14" s="149"/>
      <c r="PLU14" s="149"/>
      <c r="PLV14" s="149"/>
      <c r="PLW14" s="149"/>
      <c r="PLX14" s="149"/>
      <c r="PLY14" s="149"/>
      <c r="PLZ14" s="149"/>
      <c r="PMA14" s="149"/>
      <c r="PMB14" s="149"/>
      <c r="PMC14" s="149"/>
      <c r="PMD14" s="149"/>
      <c r="PME14" s="149"/>
      <c r="PMF14" s="149"/>
      <c r="PMG14" s="149"/>
      <c r="PMH14" s="149"/>
      <c r="PMI14" s="149"/>
      <c r="PMJ14" s="149"/>
      <c r="PMK14" s="149"/>
      <c r="PML14" s="149"/>
      <c r="PMM14" s="149"/>
      <c r="PMN14" s="149"/>
      <c r="PMO14" s="149"/>
      <c r="PMP14" s="149"/>
      <c r="PMQ14" s="149"/>
      <c r="PMR14" s="149"/>
      <c r="PMS14" s="149"/>
      <c r="PMT14" s="149"/>
      <c r="PMU14" s="149"/>
      <c r="PMV14" s="149"/>
      <c r="PMW14" s="149"/>
      <c r="PMX14" s="149"/>
      <c r="PMY14" s="149"/>
      <c r="PMZ14" s="149"/>
      <c r="PNA14" s="149"/>
      <c r="PNB14" s="149"/>
      <c r="PNC14" s="149"/>
      <c r="PND14" s="149"/>
      <c r="PNE14" s="149"/>
      <c r="PNF14" s="149"/>
      <c r="PNG14" s="149"/>
      <c r="PNH14" s="149"/>
      <c r="PNI14" s="149"/>
      <c r="PNJ14" s="149"/>
      <c r="PNK14" s="149"/>
      <c r="PNL14" s="149"/>
      <c r="PNM14" s="149"/>
      <c r="PNN14" s="149"/>
      <c r="PNO14" s="149"/>
      <c r="PNP14" s="149"/>
      <c r="PNQ14" s="149"/>
      <c r="PNR14" s="149"/>
      <c r="PNS14" s="149"/>
      <c r="PNT14" s="149"/>
      <c r="PNU14" s="149"/>
      <c r="PNV14" s="149"/>
      <c r="PNW14" s="149"/>
      <c r="PNX14" s="149"/>
      <c r="PNY14" s="149"/>
      <c r="PNZ14" s="149"/>
      <c r="POA14" s="149"/>
      <c r="POB14" s="149"/>
      <c r="POC14" s="149"/>
      <c r="POD14" s="149"/>
      <c r="POE14" s="149"/>
      <c r="POF14" s="149"/>
      <c r="POG14" s="149"/>
      <c r="POH14" s="149"/>
      <c r="POI14" s="149"/>
      <c r="POJ14" s="149"/>
      <c r="POK14" s="149"/>
      <c r="POL14" s="149"/>
      <c r="POM14" s="149"/>
      <c r="PON14" s="149"/>
      <c r="POO14" s="149"/>
      <c r="POP14" s="149"/>
      <c r="POQ14" s="149"/>
      <c r="POR14" s="149"/>
      <c r="POS14" s="149"/>
      <c r="POT14" s="149"/>
      <c r="POU14" s="149"/>
      <c r="POV14" s="149"/>
      <c r="POW14" s="149"/>
      <c r="POX14" s="149"/>
      <c r="POY14" s="149"/>
      <c r="POZ14" s="149"/>
      <c r="PPA14" s="149"/>
      <c r="PPB14" s="149"/>
      <c r="PPC14" s="149"/>
      <c r="PPD14" s="149"/>
      <c r="PPE14" s="149"/>
      <c r="PPF14" s="149"/>
      <c r="PPG14" s="149"/>
      <c r="PPH14" s="149"/>
      <c r="PPI14" s="149"/>
      <c r="PPJ14" s="149"/>
      <c r="PPK14" s="149"/>
      <c r="PPL14" s="149"/>
      <c r="PPM14" s="149"/>
      <c r="PPN14" s="149"/>
      <c r="PPO14" s="149"/>
      <c r="PPP14" s="149"/>
      <c r="PPQ14" s="149"/>
      <c r="PPR14" s="149"/>
      <c r="PPS14" s="149"/>
      <c r="PPT14" s="149"/>
      <c r="PPU14" s="149"/>
      <c r="PPV14" s="149"/>
      <c r="PPW14" s="149"/>
      <c r="PPX14" s="149"/>
      <c r="PPY14" s="149"/>
      <c r="PPZ14" s="149"/>
      <c r="PQA14" s="149"/>
      <c r="PQB14" s="149"/>
      <c r="PQC14" s="149"/>
      <c r="PQD14" s="149"/>
      <c r="PQE14" s="149"/>
      <c r="PQF14" s="149"/>
      <c r="PQG14" s="149"/>
      <c r="PQH14" s="149"/>
      <c r="PQI14" s="149"/>
      <c r="PQJ14" s="149"/>
      <c r="PQK14" s="149"/>
      <c r="PQL14" s="149"/>
      <c r="PQM14" s="149"/>
      <c r="PQN14" s="149"/>
      <c r="PQO14" s="149"/>
      <c r="PQP14" s="149"/>
      <c r="PQQ14" s="149"/>
      <c r="PQR14" s="149"/>
      <c r="PQS14" s="149"/>
      <c r="PQT14" s="149"/>
      <c r="PQU14" s="149"/>
      <c r="PQV14" s="149"/>
      <c r="PQW14" s="149"/>
      <c r="PQX14" s="149"/>
      <c r="PQY14" s="149"/>
      <c r="PQZ14" s="149"/>
      <c r="PRA14" s="149"/>
      <c r="PRB14" s="149"/>
      <c r="PRC14" s="149"/>
      <c r="PRD14" s="149"/>
      <c r="PRE14" s="149"/>
      <c r="PRF14" s="149"/>
      <c r="PRG14" s="149"/>
      <c r="PRH14" s="149"/>
      <c r="PRI14" s="149"/>
      <c r="PRJ14" s="149"/>
      <c r="PRK14" s="149"/>
      <c r="PRL14" s="149"/>
      <c r="PRM14" s="149"/>
      <c r="PRN14" s="149"/>
      <c r="PRO14" s="149"/>
      <c r="PRP14" s="149"/>
      <c r="PRQ14" s="149"/>
      <c r="PRR14" s="149"/>
      <c r="PRS14" s="149"/>
      <c r="PRT14" s="149"/>
      <c r="PRU14" s="149"/>
      <c r="PRV14" s="149"/>
      <c r="PRW14" s="149"/>
      <c r="PRX14" s="149"/>
      <c r="PRY14" s="149"/>
      <c r="PRZ14" s="149"/>
      <c r="PSA14" s="149"/>
      <c r="PSB14" s="149"/>
      <c r="PSC14" s="149"/>
      <c r="PSD14" s="149"/>
      <c r="PSE14" s="149"/>
      <c r="PSF14" s="149"/>
      <c r="PSG14" s="149"/>
      <c r="PSH14" s="149"/>
      <c r="PSI14" s="149"/>
      <c r="PSJ14" s="149"/>
      <c r="PSK14" s="149"/>
      <c r="PSL14" s="149"/>
      <c r="PSM14" s="149"/>
      <c r="PSN14" s="149"/>
      <c r="PSO14" s="149"/>
      <c r="PSP14" s="149"/>
      <c r="PSQ14" s="149"/>
      <c r="PSR14" s="149"/>
      <c r="PSS14" s="149"/>
      <c r="PST14" s="149"/>
      <c r="PSU14" s="149"/>
      <c r="PSV14" s="149"/>
      <c r="PSW14" s="149"/>
      <c r="PSX14" s="149"/>
      <c r="PSY14" s="149"/>
      <c r="PSZ14" s="149"/>
      <c r="PTA14" s="149"/>
      <c r="PTB14" s="149"/>
      <c r="PTC14" s="149"/>
      <c r="PTD14" s="149"/>
      <c r="PTE14" s="149"/>
      <c r="PTF14" s="149"/>
      <c r="PTG14" s="149"/>
      <c r="PTH14" s="149"/>
      <c r="PTI14" s="149"/>
      <c r="PTJ14" s="149"/>
      <c r="PTK14" s="149"/>
      <c r="PTL14" s="149"/>
      <c r="PTM14" s="149"/>
      <c r="PTN14" s="149"/>
      <c r="PTO14" s="149"/>
      <c r="PTP14" s="149"/>
      <c r="PTQ14" s="149"/>
      <c r="PTR14" s="149"/>
      <c r="PTS14" s="149"/>
      <c r="PTT14" s="149"/>
      <c r="PTU14" s="149"/>
      <c r="PTV14" s="149"/>
      <c r="PTW14" s="149"/>
      <c r="PTX14" s="149"/>
      <c r="PTY14" s="149"/>
      <c r="PTZ14" s="149"/>
      <c r="PUA14" s="149"/>
      <c r="PUB14" s="149"/>
      <c r="PUC14" s="149"/>
      <c r="PUD14" s="149"/>
      <c r="PUE14" s="149"/>
      <c r="PUF14" s="149"/>
      <c r="PUG14" s="149"/>
      <c r="PUH14" s="149"/>
      <c r="PUI14" s="149"/>
      <c r="PUJ14" s="149"/>
      <c r="PUK14" s="149"/>
      <c r="PUL14" s="149"/>
      <c r="PUM14" s="149"/>
      <c r="PUN14" s="149"/>
      <c r="PUO14" s="149"/>
      <c r="PUP14" s="149"/>
      <c r="PUQ14" s="149"/>
      <c r="PUR14" s="149"/>
      <c r="PUS14" s="149"/>
      <c r="PUT14" s="149"/>
      <c r="PUU14" s="149"/>
      <c r="PUV14" s="149"/>
      <c r="PUW14" s="149"/>
      <c r="PUX14" s="149"/>
      <c r="PUY14" s="149"/>
      <c r="PUZ14" s="149"/>
      <c r="PVA14" s="149"/>
      <c r="PVB14" s="149"/>
      <c r="PVC14" s="149"/>
      <c r="PVD14" s="149"/>
      <c r="PVE14" s="149"/>
      <c r="PVF14" s="149"/>
      <c r="PVG14" s="149"/>
      <c r="PVH14" s="149"/>
      <c r="PVI14" s="149"/>
      <c r="PVJ14" s="149"/>
      <c r="PVK14" s="149"/>
      <c r="PVL14" s="149"/>
      <c r="PVM14" s="149"/>
      <c r="PVN14" s="149"/>
      <c r="PVO14" s="149"/>
      <c r="PVP14" s="149"/>
      <c r="PVQ14" s="149"/>
      <c r="PVR14" s="149"/>
      <c r="PVS14" s="149"/>
      <c r="PVT14" s="149"/>
      <c r="PVU14" s="149"/>
      <c r="PVV14" s="149"/>
      <c r="PVW14" s="149"/>
      <c r="PVX14" s="149"/>
      <c r="PVY14" s="149"/>
      <c r="PVZ14" s="149"/>
      <c r="PWA14" s="149"/>
      <c r="PWB14" s="149"/>
      <c r="PWC14" s="149"/>
      <c r="PWD14" s="149"/>
      <c r="PWE14" s="149"/>
      <c r="PWF14" s="149"/>
      <c r="PWG14" s="149"/>
      <c r="PWH14" s="149"/>
      <c r="PWI14" s="149"/>
      <c r="PWJ14" s="149"/>
      <c r="PWK14" s="149"/>
      <c r="PWL14" s="149"/>
      <c r="PWM14" s="149"/>
      <c r="PWN14" s="149"/>
      <c r="PWO14" s="149"/>
      <c r="PWP14" s="149"/>
      <c r="PWQ14" s="149"/>
      <c r="PWR14" s="149"/>
      <c r="PWS14" s="149"/>
      <c r="PWT14" s="149"/>
      <c r="PWU14" s="149"/>
      <c r="PWV14" s="149"/>
      <c r="PWW14" s="149"/>
      <c r="PWX14" s="149"/>
      <c r="PWY14" s="149"/>
      <c r="PWZ14" s="149"/>
      <c r="PXA14" s="149"/>
      <c r="PXB14" s="149"/>
      <c r="PXC14" s="149"/>
      <c r="PXD14" s="149"/>
      <c r="PXE14" s="149"/>
      <c r="PXF14" s="149"/>
      <c r="PXG14" s="149"/>
      <c r="PXH14" s="149"/>
      <c r="PXI14" s="149"/>
      <c r="PXJ14" s="149"/>
      <c r="PXK14" s="149"/>
      <c r="PXL14" s="149"/>
      <c r="PXM14" s="149"/>
      <c r="PXN14" s="149"/>
      <c r="PXO14" s="149"/>
      <c r="PXP14" s="149"/>
      <c r="PXQ14" s="149"/>
      <c r="PXR14" s="149"/>
      <c r="PXS14" s="149"/>
      <c r="PXT14" s="149"/>
      <c r="PXU14" s="149"/>
      <c r="PXV14" s="149"/>
      <c r="PXW14" s="149"/>
      <c r="PXX14" s="149"/>
      <c r="PXY14" s="149"/>
      <c r="PXZ14" s="149"/>
      <c r="PYA14" s="149"/>
      <c r="PYB14" s="149"/>
      <c r="PYC14" s="149"/>
      <c r="PYD14" s="149"/>
      <c r="PYE14" s="149"/>
      <c r="PYF14" s="149"/>
      <c r="PYG14" s="149"/>
      <c r="PYH14" s="149"/>
      <c r="PYI14" s="149"/>
      <c r="PYJ14" s="149"/>
      <c r="PYK14" s="149"/>
      <c r="PYL14" s="149"/>
      <c r="PYM14" s="149"/>
      <c r="PYN14" s="149"/>
      <c r="PYO14" s="149"/>
      <c r="PYP14" s="149"/>
      <c r="PYQ14" s="149"/>
      <c r="PYR14" s="149"/>
      <c r="PYS14" s="149"/>
      <c r="PYT14" s="149"/>
      <c r="PYU14" s="149"/>
      <c r="PYV14" s="149"/>
      <c r="PYW14" s="149"/>
      <c r="PYX14" s="149"/>
      <c r="PYY14" s="149"/>
      <c r="PYZ14" s="149"/>
      <c r="PZA14" s="149"/>
      <c r="PZB14" s="149"/>
      <c r="PZC14" s="149"/>
      <c r="PZD14" s="149"/>
      <c r="PZE14" s="149"/>
      <c r="PZF14" s="149"/>
      <c r="PZG14" s="149"/>
      <c r="PZH14" s="149"/>
      <c r="PZI14" s="149"/>
      <c r="PZJ14" s="149"/>
      <c r="PZK14" s="149"/>
      <c r="PZL14" s="149"/>
      <c r="PZM14" s="149"/>
      <c r="PZN14" s="149"/>
      <c r="PZO14" s="149"/>
      <c r="PZP14" s="149"/>
      <c r="PZQ14" s="149"/>
      <c r="PZR14" s="149"/>
      <c r="PZS14" s="149"/>
      <c r="PZT14" s="149"/>
      <c r="PZU14" s="149"/>
      <c r="PZV14" s="149"/>
      <c r="PZW14" s="149"/>
      <c r="PZX14" s="149"/>
      <c r="PZY14" s="149"/>
      <c r="PZZ14" s="149"/>
      <c r="QAA14" s="149"/>
      <c r="QAB14" s="149"/>
      <c r="QAC14" s="149"/>
      <c r="QAD14" s="149"/>
      <c r="QAE14" s="149"/>
      <c r="QAF14" s="149"/>
      <c r="QAG14" s="149"/>
      <c r="QAH14" s="149"/>
      <c r="QAI14" s="149"/>
      <c r="QAJ14" s="149"/>
      <c r="QAK14" s="149"/>
      <c r="QAL14" s="149"/>
      <c r="QAM14" s="149"/>
      <c r="QAN14" s="149"/>
      <c r="QAO14" s="149"/>
      <c r="QAP14" s="149"/>
      <c r="QAQ14" s="149"/>
      <c r="QAR14" s="149"/>
      <c r="QAS14" s="149"/>
      <c r="QAT14" s="149"/>
      <c r="QAU14" s="149"/>
      <c r="QAV14" s="149"/>
      <c r="QAW14" s="149"/>
      <c r="QAX14" s="149"/>
      <c r="QAY14" s="149"/>
      <c r="QAZ14" s="149"/>
      <c r="QBA14" s="149"/>
      <c r="QBB14" s="149"/>
      <c r="QBC14" s="149"/>
      <c r="QBD14" s="149"/>
      <c r="QBE14" s="149"/>
      <c r="QBF14" s="149"/>
      <c r="QBG14" s="149"/>
      <c r="QBH14" s="149"/>
      <c r="QBI14" s="149"/>
      <c r="QBJ14" s="149"/>
      <c r="QBK14" s="149"/>
      <c r="QBL14" s="149"/>
      <c r="QBM14" s="149"/>
      <c r="QBN14" s="149"/>
      <c r="QBO14" s="149"/>
      <c r="QBP14" s="149"/>
      <c r="QBQ14" s="149"/>
      <c r="QBR14" s="149"/>
      <c r="QBS14" s="149"/>
      <c r="QBT14" s="149"/>
      <c r="QBU14" s="149"/>
      <c r="QBV14" s="149"/>
      <c r="QBW14" s="149"/>
      <c r="QBX14" s="149"/>
      <c r="QBY14" s="149"/>
      <c r="QBZ14" s="149"/>
      <c r="QCA14" s="149"/>
      <c r="QCB14" s="149"/>
      <c r="QCC14" s="149"/>
      <c r="QCD14" s="149"/>
      <c r="QCE14" s="149"/>
      <c r="QCF14" s="149"/>
      <c r="QCG14" s="149"/>
      <c r="QCH14" s="149"/>
      <c r="QCI14" s="149"/>
      <c r="QCJ14" s="149"/>
      <c r="QCK14" s="149"/>
      <c r="QCL14" s="149"/>
      <c r="QCM14" s="149"/>
      <c r="QCN14" s="149"/>
      <c r="QCO14" s="149"/>
      <c r="QCP14" s="149"/>
      <c r="QCQ14" s="149"/>
      <c r="QCR14" s="149"/>
      <c r="QCS14" s="149"/>
      <c r="QCT14" s="149"/>
      <c r="QCU14" s="149"/>
      <c r="QCV14" s="149"/>
      <c r="QCW14" s="149"/>
      <c r="QCX14" s="149"/>
      <c r="QCY14" s="149"/>
      <c r="QCZ14" s="149"/>
      <c r="QDA14" s="149"/>
      <c r="QDB14" s="149"/>
      <c r="QDC14" s="149"/>
      <c r="QDD14" s="149"/>
      <c r="QDE14" s="149"/>
      <c r="QDF14" s="149"/>
      <c r="QDG14" s="149"/>
      <c r="QDH14" s="149"/>
      <c r="QDI14" s="149"/>
      <c r="QDJ14" s="149"/>
      <c r="QDK14" s="149"/>
      <c r="QDL14" s="149"/>
      <c r="QDM14" s="149"/>
      <c r="QDN14" s="149"/>
      <c r="QDO14" s="149"/>
      <c r="QDP14" s="149"/>
      <c r="QDQ14" s="149"/>
      <c r="QDR14" s="149"/>
      <c r="QDS14" s="149"/>
      <c r="QDT14" s="149"/>
      <c r="QDU14" s="149"/>
      <c r="QDV14" s="149"/>
      <c r="QDW14" s="149"/>
      <c r="QDX14" s="149"/>
      <c r="QDY14" s="149"/>
      <c r="QDZ14" s="149"/>
      <c r="QEA14" s="149"/>
      <c r="QEB14" s="149"/>
      <c r="QEC14" s="149"/>
      <c r="QED14" s="149"/>
      <c r="QEE14" s="149"/>
      <c r="QEF14" s="149"/>
      <c r="QEG14" s="149"/>
      <c r="QEH14" s="149"/>
      <c r="QEI14" s="149"/>
      <c r="QEJ14" s="149"/>
      <c r="QEK14" s="149"/>
      <c r="QEL14" s="149"/>
      <c r="QEM14" s="149"/>
      <c r="QEN14" s="149"/>
      <c r="QEO14" s="149"/>
      <c r="QEP14" s="149"/>
      <c r="QEQ14" s="149"/>
      <c r="QER14" s="149"/>
      <c r="QES14" s="149"/>
      <c r="QET14" s="149"/>
      <c r="QEU14" s="149"/>
      <c r="QEV14" s="149"/>
      <c r="QEW14" s="149"/>
      <c r="QEX14" s="149"/>
      <c r="QEY14" s="149"/>
      <c r="QEZ14" s="149"/>
      <c r="QFA14" s="149"/>
      <c r="QFB14" s="149"/>
      <c r="QFC14" s="149"/>
      <c r="QFD14" s="149"/>
      <c r="QFE14" s="149"/>
      <c r="QFF14" s="149"/>
      <c r="QFG14" s="149"/>
      <c r="QFH14" s="149"/>
      <c r="QFI14" s="149"/>
      <c r="QFJ14" s="149"/>
      <c r="QFK14" s="149"/>
      <c r="QFL14" s="149"/>
      <c r="QFM14" s="149"/>
      <c r="QFN14" s="149"/>
      <c r="QFO14" s="149"/>
      <c r="QFP14" s="149"/>
      <c r="QFQ14" s="149"/>
      <c r="QFR14" s="149"/>
      <c r="QFS14" s="149"/>
      <c r="QFT14" s="149"/>
      <c r="QFU14" s="149"/>
      <c r="QFV14" s="149"/>
      <c r="QFW14" s="149"/>
      <c r="QFX14" s="149"/>
      <c r="QFY14" s="149"/>
      <c r="QFZ14" s="149"/>
      <c r="QGA14" s="149"/>
      <c r="QGB14" s="149"/>
      <c r="QGC14" s="149"/>
      <c r="QGD14" s="149"/>
      <c r="QGE14" s="149"/>
      <c r="QGF14" s="149"/>
      <c r="QGG14" s="149"/>
      <c r="QGH14" s="149"/>
      <c r="QGI14" s="149"/>
      <c r="QGJ14" s="149"/>
      <c r="QGK14" s="149"/>
      <c r="QGL14" s="149"/>
      <c r="QGM14" s="149"/>
      <c r="QGN14" s="149"/>
      <c r="QGO14" s="149"/>
      <c r="QGP14" s="149"/>
      <c r="QGQ14" s="149"/>
      <c r="QGR14" s="149"/>
      <c r="QGS14" s="149"/>
      <c r="QGT14" s="149"/>
      <c r="QGU14" s="149"/>
      <c r="QGV14" s="149"/>
      <c r="QGW14" s="149"/>
      <c r="QGX14" s="149"/>
      <c r="QGY14" s="149"/>
      <c r="QGZ14" s="149"/>
      <c r="QHA14" s="149"/>
      <c r="QHB14" s="149"/>
      <c r="QHC14" s="149"/>
      <c r="QHD14" s="149"/>
      <c r="QHE14" s="149"/>
      <c r="QHF14" s="149"/>
      <c r="QHG14" s="149"/>
      <c r="QHH14" s="149"/>
      <c r="QHI14" s="149"/>
      <c r="QHJ14" s="149"/>
      <c r="QHK14" s="149"/>
      <c r="QHL14" s="149"/>
      <c r="QHM14" s="149"/>
      <c r="QHN14" s="149"/>
      <c r="QHO14" s="149"/>
      <c r="QHP14" s="149"/>
      <c r="QHQ14" s="149"/>
      <c r="QHR14" s="149"/>
      <c r="QHS14" s="149"/>
      <c r="QHT14" s="149"/>
      <c r="QHU14" s="149"/>
      <c r="QHV14" s="149"/>
      <c r="QHW14" s="149"/>
      <c r="QHX14" s="149"/>
      <c r="QHY14" s="149"/>
      <c r="QHZ14" s="149"/>
      <c r="QIA14" s="149"/>
      <c r="QIB14" s="149"/>
      <c r="QIC14" s="149"/>
      <c r="QID14" s="149"/>
      <c r="QIE14" s="149"/>
      <c r="QIF14" s="149"/>
      <c r="QIG14" s="149"/>
      <c r="QIH14" s="149"/>
      <c r="QII14" s="149"/>
      <c r="QIJ14" s="149"/>
      <c r="QIK14" s="149"/>
      <c r="QIL14" s="149"/>
      <c r="QIM14" s="149"/>
      <c r="QIN14" s="149"/>
      <c r="QIO14" s="149"/>
      <c r="QIP14" s="149"/>
      <c r="QIQ14" s="149"/>
      <c r="QIR14" s="149"/>
      <c r="QIS14" s="149"/>
      <c r="QIT14" s="149"/>
      <c r="QIU14" s="149"/>
      <c r="QIV14" s="149"/>
      <c r="QIW14" s="149"/>
      <c r="QIX14" s="149"/>
      <c r="QIY14" s="149"/>
      <c r="QIZ14" s="149"/>
      <c r="QJA14" s="149"/>
      <c r="QJB14" s="149"/>
      <c r="QJC14" s="149"/>
      <c r="QJD14" s="149"/>
      <c r="QJE14" s="149"/>
      <c r="QJF14" s="149"/>
      <c r="QJG14" s="149"/>
      <c r="QJH14" s="149"/>
      <c r="QJI14" s="149"/>
      <c r="QJJ14" s="149"/>
      <c r="QJK14" s="149"/>
      <c r="QJL14" s="149"/>
      <c r="QJM14" s="149"/>
      <c r="QJN14" s="149"/>
      <c r="QJO14" s="149"/>
      <c r="QJP14" s="149"/>
      <c r="QJQ14" s="149"/>
      <c r="QJR14" s="149"/>
      <c r="QJS14" s="149"/>
      <c r="QJT14" s="149"/>
      <c r="QJU14" s="149"/>
      <c r="QJV14" s="149"/>
      <c r="QJW14" s="149"/>
      <c r="QJX14" s="149"/>
      <c r="QJY14" s="149"/>
      <c r="QJZ14" s="149"/>
      <c r="QKA14" s="149"/>
      <c r="QKB14" s="149"/>
      <c r="QKC14" s="149"/>
      <c r="QKD14" s="149"/>
      <c r="QKE14" s="149"/>
      <c r="QKF14" s="149"/>
      <c r="QKG14" s="149"/>
      <c r="QKH14" s="149"/>
      <c r="QKI14" s="149"/>
      <c r="QKJ14" s="149"/>
      <c r="QKK14" s="149"/>
      <c r="QKL14" s="149"/>
      <c r="QKM14" s="149"/>
      <c r="QKN14" s="149"/>
      <c r="QKO14" s="149"/>
      <c r="QKP14" s="149"/>
      <c r="QKQ14" s="149"/>
      <c r="QKR14" s="149"/>
      <c r="QKS14" s="149"/>
      <c r="QKT14" s="149"/>
      <c r="QKU14" s="149"/>
      <c r="QKV14" s="149"/>
      <c r="QKW14" s="149"/>
      <c r="QKX14" s="149"/>
      <c r="QKY14" s="149"/>
      <c r="QKZ14" s="149"/>
      <c r="QLA14" s="149"/>
      <c r="QLB14" s="149"/>
      <c r="QLC14" s="149"/>
      <c r="QLD14" s="149"/>
      <c r="QLE14" s="149"/>
      <c r="QLF14" s="149"/>
      <c r="QLG14" s="149"/>
      <c r="QLH14" s="149"/>
      <c r="QLI14" s="149"/>
      <c r="QLJ14" s="149"/>
      <c r="QLK14" s="149"/>
      <c r="QLL14" s="149"/>
      <c r="QLM14" s="149"/>
      <c r="QLN14" s="149"/>
      <c r="QLO14" s="149"/>
      <c r="QLP14" s="149"/>
      <c r="QLQ14" s="149"/>
      <c r="QLR14" s="149"/>
      <c r="QLS14" s="149"/>
      <c r="QLT14" s="149"/>
      <c r="QLU14" s="149"/>
      <c r="QLV14" s="149"/>
      <c r="QLW14" s="149"/>
      <c r="QLX14" s="149"/>
      <c r="QLY14" s="149"/>
      <c r="QLZ14" s="149"/>
      <c r="QMA14" s="149"/>
      <c r="QMB14" s="149"/>
      <c r="QMC14" s="149"/>
      <c r="QMD14" s="149"/>
      <c r="QME14" s="149"/>
      <c r="QMF14" s="149"/>
      <c r="QMG14" s="149"/>
      <c r="QMH14" s="149"/>
      <c r="QMI14" s="149"/>
      <c r="QMJ14" s="149"/>
      <c r="QMK14" s="149"/>
      <c r="QML14" s="149"/>
      <c r="QMM14" s="149"/>
      <c r="QMN14" s="149"/>
      <c r="QMO14" s="149"/>
      <c r="QMP14" s="149"/>
      <c r="QMQ14" s="149"/>
      <c r="QMR14" s="149"/>
      <c r="QMS14" s="149"/>
      <c r="QMT14" s="149"/>
      <c r="QMU14" s="149"/>
      <c r="QMV14" s="149"/>
      <c r="QMW14" s="149"/>
      <c r="QMX14" s="149"/>
      <c r="QMY14" s="149"/>
      <c r="QMZ14" s="149"/>
      <c r="QNA14" s="149"/>
      <c r="QNB14" s="149"/>
      <c r="QNC14" s="149"/>
      <c r="QND14" s="149"/>
      <c r="QNE14" s="149"/>
      <c r="QNF14" s="149"/>
      <c r="QNG14" s="149"/>
      <c r="QNH14" s="149"/>
      <c r="QNI14" s="149"/>
      <c r="QNJ14" s="149"/>
      <c r="QNK14" s="149"/>
      <c r="QNL14" s="149"/>
      <c r="QNM14" s="149"/>
      <c r="QNN14" s="149"/>
      <c r="QNO14" s="149"/>
      <c r="QNP14" s="149"/>
      <c r="QNQ14" s="149"/>
      <c r="QNR14" s="149"/>
      <c r="QNS14" s="149"/>
      <c r="QNT14" s="149"/>
      <c r="QNU14" s="149"/>
      <c r="QNV14" s="149"/>
      <c r="QNW14" s="149"/>
      <c r="QNX14" s="149"/>
      <c r="QNY14" s="149"/>
      <c r="QNZ14" s="149"/>
      <c r="QOA14" s="149"/>
      <c r="QOB14" s="149"/>
      <c r="QOC14" s="149"/>
      <c r="QOD14" s="149"/>
      <c r="QOE14" s="149"/>
      <c r="QOF14" s="149"/>
      <c r="QOG14" s="149"/>
      <c r="QOH14" s="149"/>
      <c r="QOI14" s="149"/>
      <c r="QOJ14" s="149"/>
      <c r="QOK14" s="149"/>
      <c r="QOL14" s="149"/>
      <c r="QOM14" s="149"/>
      <c r="QON14" s="149"/>
      <c r="QOO14" s="149"/>
      <c r="QOP14" s="149"/>
      <c r="QOQ14" s="149"/>
      <c r="QOR14" s="149"/>
      <c r="QOS14" s="149"/>
      <c r="QOT14" s="149"/>
      <c r="QOU14" s="149"/>
      <c r="QOV14" s="149"/>
      <c r="QOW14" s="149"/>
      <c r="QOX14" s="149"/>
      <c r="QOY14" s="149"/>
      <c r="QOZ14" s="149"/>
      <c r="QPA14" s="149"/>
      <c r="QPB14" s="149"/>
      <c r="QPC14" s="149"/>
      <c r="QPD14" s="149"/>
      <c r="QPE14" s="149"/>
      <c r="QPF14" s="149"/>
      <c r="QPG14" s="149"/>
      <c r="QPH14" s="149"/>
      <c r="QPI14" s="149"/>
      <c r="QPJ14" s="149"/>
      <c r="QPK14" s="149"/>
      <c r="QPL14" s="149"/>
      <c r="QPM14" s="149"/>
      <c r="QPN14" s="149"/>
      <c r="QPO14" s="149"/>
      <c r="QPP14" s="149"/>
      <c r="QPQ14" s="149"/>
      <c r="QPR14" s="149"/>
      <c r="QPS14" s="149"/>
      <c r="QPT14" s="149"/>
      <c r="QPU14" s="149"/>
      <c r="QPV14" s="149"/>
      <c r="QPW14" s="149"/>
      <c r="QPX14" s="149"/>
      <c r="QPY14" s="149"/>
      <c r="QPZ14" s="149"/>
      <c r="QQA14" s="149"/>
      <c r="QQB14" s="149"/>
      <c r="QQC14" s="149"/>
      <c r="QQD14" s="149"/>
      <c r="QQE14" s="149"/>
      <c r="QQF14" s="149"/>
      <c r="QQG14" s="149"/>
      <c r="QQH14" s="149"/>
      <c r="QQI14" s="149"/>
      <c r="QQJ14" s="149"/>
      <c r="QQK14" s="149"/>
      <c r="QQL14" s="149"/>
      <c r="QQM14" s="149"/>
      <c r="QQN14" s="149"/>
      <c r="QQO14" s="149"/>
      <c r="QQP14" s="149"/>
      <c r="QQQ14" s="149"/>
      <c r="QQR14" s="149"/>
      <c r="QQS14" s="149"/>
      <c r="QQT14" s="149"/>
      <c r="QQU14" s="149"/>
      <c r="QQV14" s="149"/>
      <c r="QQW14" s="149"/>
      <c r="QQX14" s="149"/>
      <c r="QQY14" s="149"/>
      <c r="QQZ14" s="149"/>
      <c r="QRA14" s="149"/>
      <c r="QRB14" s="149"/>
      <c r="QRC14" s="149"/>
      <c r="QRD14" s="149"/>
      <c r="QRE14" s="149"/>
      <c r="QRF14" s="149"/>
      <c r="QRG14" s="149"/>
      <c r="QRH14" s="149"/>
      <c r="QRI14" s="149"/>
      <c r="QRJ14" s="149"/>
      <c r="QRK14" s="149"/>
      <c r="QRL14" s="149"/>
      <c r="QRM14" s="149"/>
      <c r="QRN14" s="149"/>
      <c r="QRO14" s="149"/>
      <c r="QRP14" s="149"/>
      <c r="QRQ14" s="149"/>
      <c r="QRR14" s="149"/>
      <c r="QRS14" s="149"/>
      <c r="QRT14" s="149"/>
      <c r="QRU14" s="149"/>
      <c r="QRV14" s="149"/>
      <c r="QRW14" s="149"/>
      <c r="QRX14" s="149"/>
      <c r="QRY14" s="149"/>
      <c r="QRZ14" s="149"/>
      <c r="QSA14" s="149"/>
      <c r="QSB14" s="149"/>
      <c r="QSC14" s="149"/>
      <c r="QSD14" s="149"/>
      <c r="QSE14" s="149"/>
      <c r="QSF14" s="149"/>
      <c r="QSG14" s="149"/>
      <c r="QSH14" s="149"/>
      <c r="QSI14" s="149"/>
      <c r="QSJ14" s="149"/>
      <c r="QSK14" s="149"/>
      <c r="QSL14" s="149"/>
      <c r="QSM14" s="149"/>
      <c r="QSN14" s="149"/>
      <c r="QSO14" s="149"/>
      <c r="QSP14" s="149"/>
      <c r="QSQ14" s="149"/>
      <c r="QSR14" s="149"/>
      <c r="QSS14" s="149"/>
      <c r="QST14" s="149"/>
      <c r="QSU14" s="149"/>
      <c r="QSV14" s="149"/>
      <c r="QSW14" s="149"/>
      <c r="QSX14" s="149"/>
      <c r="QSY14" s="149"/>
      <c r="QSZ14" s="149"/>
      <c r="QTA14" s="149"/>
      <c r="QTB14" s="149"/>
      <c r="QTC14" s="149"/>
      <c r="QTD14" s="149"/>
      <c r="QTE14" s="149"/>
      <c r="QTF14" s="149"/>
      <c r="QTG14" s="149"/>
      <c r="QTH14" s="149"/>
      <c r="QTI14" s="149"/>
      <c r="QTJ14" s="149"/>
      <c r="QTK14" s="149"/>
      <c r="QTL14" s="149"/>
      <c r="QTM14" s="149"/>
      <c r="QTN14" s="149"/>
      <c r="QTO14" s="149"/>
      <c r="QTP14" s="149"/>
      <c r="QTQ14" s="149"/>
      <c r="QTR14" s="149"/>
      <c r="QTS14" s="149"/>
      <c r="QTT14" s="149"/>
      <c r="QTU14" s="149"/>
      <c r="QTV14" s="149"/>
      <c r="QTW14" s="149"/>
      <c r="QTX14" s="149"/>
      <c r="QTY14" s="149"/>
      <c r="QTZ14" s="149"/>
      <c r="QUA14" s="149"/>
      <c r="QUB14" s="149"/>
      <c r="QUC14" s="149"/>
      <c r="QUD14" s="149"/>
      <c r="QUE14" s="149"/>
      <c r="QUF14" s="149"/>
      <c r="QUG14" s="149"/>
      <c r="QUH14" s="149"/>
      <c r="QUI14" s="149"/>
      <c r="QUJ14" s="149"/>
      <c r="QUK14" s="149"/>
      <c r="QUL14" s="149"/>
      <c r="QUM14" s="149"/>
      <c r="QUN14" s="149"/>
      <c r="QUO14" s="149"/>
      <c r="QUP14" s="149"/>
      <c r="QUQ14" s="149"/>
      <c r="QUR14" s="149"/>
      <c r="QUS14" s="149"/>
      <c r="QUT14" s="149"/>
      <c r="QUU14" s="149"/>
      <c r="QUV14" s="149"/>
      <c r="QUW14" s="149"/>
      <c r="QUX14" s="149"/>
      <c r="QUY14" s="149"/>
      <c r="QUZ14" s="149"/>
      <c r="QVA14" s="149"/>
      <c r="QVB14" s="149"/>
      <c r="QVC14" s="149"/>
      <c r="QVD14" s="149"/>
      <c r="QVE14" s="149"/>
      <c r="QVF14" s="149"/>
      <c r="QVG14" s="149"/>
      <c r="QVH14" s="149"/>
      <c r="QVI14" s="149"/>
      <c r="QVJ14" s="149"/>
      <c r="QVK14" s="149"/>
      <c r="QVL14" s="149"/>
      <c r="QVM14" s="149"/>
      <c r="QVN14" s="149"/>
      <c r="QVO14" s="149"/>
      <c r="QVP14" s="149"/>
      <c r="QVQ14" s="149"/>
      <c r="QVR14" s="149"/>
      <c r="QVS14" s="149"/>
      <c r="QVT14" s="149"/>
      <c r="QVU14" s="149"/>
      <c r="QVV14" s="149"/>
      <c r="QVW14" s="149"/>
      <c r="QVX14" s="149"/>
      <c r="QVY14" s="149"/>
      <c r="QVZ14" s="149"/>
      <c r="QWA14" s="149"/>
      <c r="QWB14" s="149"/>
      <c r="QWC14" s="149"/>
      <c r="QWD14" s="149"/>
      <c r="QWE14" s="149"/>
      <c r="QWF14" s="149"/>
      <c r="QWG14" s="149"/>
      <c r="QWH14" s="149"/>
      <c r="QWI14" s="149"/>
      <c r="QWJ14" s="149"/>
      <c r="QWK14" s="149"/>
      <c r="QWL14" s="149"/>
      <c r="QWM14" s="149"/>
      <c r="QWN14" s="149"/>
      <c r="QWO14" s="149"/>
      <c r="QWP14" s="149"/>
      <c r="QWQ14" s="149"/>
      <c r="QWR14" s="149"/>
      <c r="QWS14" s="149"/>
      <c r="QWT14" s="149"/>
      <c r="QWU14" s="149"/>
      <c r="QWV14" s="149"/>
      <c r="QWW14" s="149"/>
      <c r="QWX14" s="149"/>
      <c r="QWY14" s="149"/>
      <c r="QWZ14" s="149"/>
      <c r="QXA14" s="149"/>
      <c r="QXB14" s="149"/>
      <c r="QXC14" s="149"/>
      <c r="QXD14" s="149"/>
      <c r="QXE14" s="149"/>
      <c r="QXF14" s="149"/>
      <c r="QXG14" s="149"/>
      <c r="QXH14" s="149"/>
      <c r="QXI14" s="149"/>
      <c r="QXJ14" s="149"/>
      <c r="QXK14" s="149"/>
      <c r="QXL14" s="149"/>
      <c r="QXM14" s="149"/>
      <c r="QXN14" s="149"/>
      <c r="QXO14" s="149"/>
      <c r="QXP14" s="149"/>
      <c r="QXQ14" s="149"/>
      <c r="QXR14" s="149"/>
      <c r="QXS14" s="149"/>
      <c r="QXT14" s="149"/>
      <c r="QXU14" s="149"/>
      <c r="QXV14" s="149"/>
      <c r="QXW14" s="149"/>
      <c r="QXX14" s="149"/>
      <c r="QXY14" s="149"/>
      <c r="QXZ14" s="149"/>
      <c r="QYA14" s="149"/>
      <c r="QYB14" s="149"/>
      <c r="QYC14" s="149"/>
      <c r="QYD14" s="149"/>
      <c r="QYE14" s="149"/>
      <c r="QYF14" s="149"/>
      <c r="QYG14" s="149"/>
      <c r="QYH14" s="149"/>
      <c r="QYI14" s="149"/>
      <c r="QYJ14" s="149"/>
      <c r="QYK14" s="149"/>
      <c r="QYL14" s="149"/>
      <c r="QYM14" s="149"/>
      <c r="QYN14" s="149"/>
      <c r="QYO14" s="149"/>
      <c r="QYP14" s="149"/>
      <c r="QYQ14" s="149"/>
      <c r="QYR14" s="149"/>
      <c r="QYS14" s="149"/>
      <c r="QYT14" s="149"/>
      <c r="QYU14" s="149"/>
      <c r="QYV14" s="149"/>
      <c r="QYW14" s="149"/>
      <c r="QYX14" s="149"/>
      <c r="QYY14" s="149"/>
      <c r="QYZ14" s="149"/>
      <c r="QZA14" s="149"/>
      <c r="QZB14" s="149"/>
      <c r="QZC14" s="149"/>
      <c r="QZD14" s="149"/>
      <c r="QZE14" s="149"/>
      <c r="QZF14" s="149"/>
      <c r="QZG14" s="149"/>
      <c r="QZH14" s="149"/>
      <c r="QZI14" s="149"/>
      <c r="QZJ14" s="149"/>
      <c r="QZK14" s="149"/>
      <c r="QZL14" s="149"/>
      <c r="QZM14" s="149"/>
      <c r="QZN14" s="149"/>
      <c r="QZO14" s="149"/>
      <c r="QZP14" s="149"/>
      <c r="QZQ14" s="149"/>
      <c r="QZR14" s="149"/>
      <c r="QZS14" s="149"/>
      <c r="QZT14" s="149"/>
      <c r="QZU14" s="149"/>
      <c r="QZV14" s="149"/>
      <c r="QZW14" s="149"/>
      <c r="QZX14" s="149"/>
      <c r="QZY14" s="149"/>
      <c r="QZZ14" s="149"/>
      <c r="RAA14" s="149"/>
      <c r="RAB14" s="149"/>
      <c r="RAC14" s="149"/>
      <c r="RAD14" s="149"/>
      <c r="RAE14" s="149"/>
      <c r="RAF14" s="149"/>
      <c r="RAG14" s="149"/>
      <c r="RAH14" s="149"/>
      <c r="RAI14" s="149"/>
      <c r="RAJ14" s="149"/>
      <c r="RAK14" s="149"/>
      <c r="RAL14" s="149"/>
      <c r="RAM14" s="149"/>
      <c r="RAN14" s="149"/>
      <c r="RAO14" s="149"/>
      <c r="RAP14" s="149"/>
      <c r="RAQ14" s="149"/>
      <c r="RAR14" s="149"/>
      <c r="RAS14" s="149"/>
      <c r="RAT14" s="149"/>
      <c r="RAU14" s="149"/>
      <c r="RAV14" s="149"/>
      <c r="RAW14" s="149"/>
      <c r="RAX14" s="149"/>
      <c r="RAY14" s="149"/>
      <c r="RAZ14" s="149"/>
      <c r="RBA14" s="149"/>
      <c r="RBB14" s="149"/>
      <c r="RBC14" s="149"/>
      <c r="RBD14" s="149"/>
      <c r="RBE14" s="149"/>
      <c r="RBF14" s="149"/>
      <c r="RBG14" s="149"/>
      <c r="RBH14" s="149"/>
      <c r="RBI14" s="149"/>
      <c r="RBJ14" s="149"/>
      <c r="RBK14" s="149"/>
      <c r="RBL14" s="149"/>
      <c r="RBM14" s="149"/>
      <c r="RBN14" s="149"/>
      <c r="RBO14" s="149"/>
      <c r="RBP14" s="149"/>
      <c r="RBQ14" s="149"/>
      <c r="RBR14" s="149"/>
      <c r="RBS14" s="149"/>
      <c r="RBT14" s="149"/>
      <c r="RBU14" s="149"/>
      <c r="RBV14" s="149"/>
      <c r="RBW14" s="149"/>
      <c r="RBX14" s="149"/>
      <c r="RBY14" s="149"/>
      <c r="RBZ14" s="149"/>
      <c r="RCA14" s="149"/>
      <c r="RCB14" s="149"/>
      <c r="RCC14" s="149"/>
      <c r="RCD14" s="149"/>
      <c r="RCE14" s="149"/>
      <c r="RCF14" s="149"/>
      <c r="RCG14" s="149"/>
      <c r="RCH14" s="149"/>
      <c r="RCI14" s="149"/>
      <c r="RCJ14" s="149"/>
      <c r="RCK14" s="149"/>
      <c r="RCL14" s="149"/>
      <c r="RCM14" s="149"/>
      <c r="RCN14" s="149"/>
      <c r="RCO14" s="149"/>
      <c r="RCP14" s="149"/>
      <c r="RCQ14" s="149"/>
      <c r="RCR14" s="149"/>
      <c r="RCS14" s="149"/>
      <c r="RCT14" s="149"/>
      <c r="RCU14" s="149"/>
      <c r="RCV14" s="149"/>
      <c r="RCW14" s="149"/>
      <c r="RCX14" s="149"/>
      <c r="RCY14" s="149"/>
      <c r="RCZ14" s="149"/>
      <c r="RDA14" s="149"/>
      <c r="RDB14" s="149"/>
      <c r="RDC14" s="149"/>
      <c r="RDD14" s="149"/>
      <c r="RDE14" s="149"/>
      <c r="RDF14" s="149"/>
      <c r="RDG14" s="149"/>
      <c r="RDH14" s="149"/>
      <c r="RDI14" s="149"/>
      <c r="RDJ14" s="149"/>
      <c r="RDK14" s="149"/>
      <c r="RDL14" s="149"/>
      <c r="RDM14" s="149"/>
      <c r="RDN14" s="149"/>
      <c r="RDO14" s="149"/>
      <c r="RDP14" s="149"/>
      <c r="RDQ14" s="149"/>
      <c r="RDR14" s="149"/>
      <c r="RDS14" s="149"/>
      <c r="RDT14" s="149"/>
      <c r="RDU14" s="149"/>
      <c r="RDV14" s="149"/>
      <c r="RDW14" s="149"/>
      <c r="RDX14" s="149"/>
      <c r="RDY14" s="149"/>
      <c r="RDZ14" s="149"/>
      <c r="REA14" s="149"/>
      <c r="REB14" s="149"/>
      <c r="REC14" s="149"/>
      <c r="RED14" s="149"/>
      <c r="REE14" s="149"/>
      <c r="REF14" s="149"/>
      <c r="REG14" s="149"/>
      <c r="REH14" s="149"/>
      <c r="REI14" s="149"/>
      <c r="REJ14" s="149"/>
      <c r="REK14" s="149"/>
      <c r="REL14" s="149"/>
      <c r="REM14" s="149"/>
      <c r="REN14" s="149"/>
      <c r="REO14" s="149"/>
      <c r="REP14" s="149"/>
      <c r="REQ14" s="149"/>
      <c r="RER14" s="149"/>
      <c r="RES14" s="149"/>
      <c r="RET14" s="149"/>
      <c r="REU14" s="149"/>
      <c r="REV14" s="149"/>
      <c r="REW14" s="149"/>
      <c r="REX14" s="149"/>
      <c r="REY14" s="149"/>
      <c r="REZ14" s="149"/>
      <c r="RFA14" s="149"/>
      <c r="RFB14" s="149"/>
      <c r="RFC14" s="149"/>
      <c r="RFD14" s="149"/>
      <c r="RFE14" s="149"/>
      <c r="RFF14" s="149"/>
      <c r="RFG14" s="149"/>
      <c r="RFH14" s="149"/>
      <c r="RFI14" s="149"/>
      <c r="RFJ14" s="149"/>
      <c r="RFK14" s="149"/>
      <c r="RFL14" s="149"/>
      <c r="RFM14" s="149"/>
      <c r="RFN14" s="149"/>
      <c r="RFO14" s="149"/>
      <c r="RFP14" s="149"/>
      <c r="RFQ14" s="149"/>
      <c r="RFR14" s="149"/>
      <c r="RFS14" s="149"/>
      <c r="RFT14" s="149"/>
      <c r="RFU14" s="149"/>
      <c r="RFV14" s="149"/>
      <c r="RFW14" s="149"/>
      <c r="RFX14" s="149"/>
      <c r="RFY14" s="149"/>
      <c r="RFZ14" s="149"/>
      <c r="RGA14" s="149"/>
      <c r="RGB14" s="149"/>
      <c r="RGC14" s="149"/>
      <c r="RGD14" s="149"/>
      <c r="RGE14" s="149"/>
      <c r="RGF14" s="149"/>
      <c r="RGG14" s="149"/>
      <c r="RGH14" s="149"/>
      <c r="RGI14" s="149"/>
      <c r="RGJ14" s="149"/>
      <c r="RGK14" s="149"/>
      <c r="RGL14" s="149"/>
      <c r="RGM14" s="149"/>
      <c r="RGN14" s="149"/>
      <c r="RGO14" s="149"/>
      <c r="RGP14" s="149"/>
      <c r="RGQ14" s="149"/>
      <c r="RGR14" s="149"/>
      <c r="RGS14" s="149"/>
      <c r="RGT14" s="149"/>
      <c r="RGU14" s="149"/>
      <c r="RGV14" s="149"/>
      <c r="RGW14" s="149"/>
      <c r="RGX14" s="149"/>
      <c r="RGY14" s="149"/>
      <c r="RGZ14" s="149"/>
      <c r="RHA14" s="149"/>
      <c r="RHB14" s="149"/>
      <c r="RHC14" s="149"/>
      <c r="RHD14" s="149"/>
      <c r="RHE14" s="149"/>
      <c r="RHF14" s="149"/>
      <c r="RHG14" s="149"/>
      <c r="RHH14" s="149"/>
      <c r="RHI14" s="149"/>
      <c r="RHJ14" s="149"/>
      <c r="RHK14" s="149"/>
      <c r="RHL14" s="149"/>
      <c r="RHM14" s="149"/>
      <c r="RHN14" s="149"/>
      <c r="RHO14" s="149"/>
      <c r="RHP14" s="149"/>
      <c r="RHQ14" s="149"/>
      <c r="RHR14" s="149"/>
      <c r="RHS14" s="149"/>
      <c r="RHT14" s="149"/>
      <c r="RHU14" s="149"/>
      <c r="RHV14" s="149"/>
      <c r="RHW14" s="149"/>
      <c r="RHX14" s="149"/>
      <c r="RHY14" s="149"/>
      <c r="RHZ14" s="149"/>
      <c r="RIA14" s="149"/>
      <c r="RIB14" s="149"/>
      <c r="RIC14" s="149"/>
      <c r="RID14" s="149"/>
      <c r="RIE14" s="149"/>
      <c r="RIF14" s="149"/>
      <c r="RIG14" s="149"/>
      <c r="RIH14" s="149"/>
      <c r="RII14" s="149"/>
      <c r="RIJ14" s="149"/>
      <c r="RIK14" s="149"/>
      <c r="RIL14" s="149"/>
      <c r="RIM14" s="149"/>
      <c r="RIN14" s="149"/>
      <c r="RIO14" s="149"/>
      <c r="RIP14" s="149"/>
      <c r="RIQ14" s="149"/>
      <c r="RIR14" s="149"/>
      <c r="RIS14" s="149"/>
      <c r="RIT14" s="149"/>
      <c r="RIU14" s="149"/>
      <c r="RIV14" s="149"/>
      <c r="RIW14" s="149"/>
      <c r="RIX14" s="149"/>
      <c r="RIY14" s="149"/>
      <c r="RIZ14" s="149"/>
      <c r="RJA14" s="149"/>
      <c r="RJB14" s="149"/>
      <c r="RJC14" s="149"/>
      <c r="RJD14" s="149"/>
      <c r="RJE14" s="149"/>
      <c r="RJF14" s="149"/>
      <c r="RJG14" s="149"/>
      <c r="RJH14" s="149"/>
      <c r="RJI14" s="149"/>
      <c r="RJJ14" s="149"/>
      <c r="RJK14" s="149"/>
      <c r="RJL14" s="149"/>
      <c r="RJM14" s="149"/>
      <c r="RJN14" s="149"/>
      <c r="RJO14" s="149"/>
      <c r="RJP14" s="149"/>
      <c r="RJQ14" s="149"/>
      <c r="RJR14" s="149"/>
      <c r="RJS14" s="149"/>
      <c r="RJT14" s="149"/>
      <c r="RJU14" s="149"/>
      <c r="RJV14" s="149"/>
      <c r="RJW14" s="149"/>
      <c r="RJX14" s="149"/>
      <c r="RJY14" s="149"/>
      <c r="RJZ14" s="149"/>
      <c r="RKA14" s="149"/>
      <c r="RKB14" s="149"/>
      <c r="RKC14" s="149"/>
      <c r="RKD14" s="149"/>
      <c r="RKE14" s="149"/>
      <c r="RKF14" s="149"/>
      <c r="RKG14" s="149"/>
      <c r="RKH14" s="149"/>
      <c r="RKI14" s="149"/>
      <c r="RKJ14" s="149"/>
      <c r="RKK14" s="149"/>
      <c r="RKL14" s="149"/>
      <c r="RKM14" s="149"/>
      <c r="RKN14" s="149"/>
      <c r="RKO14" s="149"/>
      <c r="RKP14" s="149"/>
      <c r="RKQ14" s="149"/>
      <c r="RKR14" s="149"/>
      <c r="RKS14" s="149"/>
      <c r="RKT14" s="149"/>
      <c r="RKU14" s="149"/>
      <c r="RKV14" s="149"/>
      <c r="RKW14" s="149"/>
      <c r="RKX14" s="149"/>
      <c r="RKY14" s="149"/>
      <c r="RKZ14" s="149"/>
      <c r="RLA14" s="149"/>
      <c r="RLB14" s="149"/>
      <c r="RLC14" s="149"/>
      <c r="RLD14" s="149"/>
      <c r="RLE14" s="149"/>
      <c r="RLF14" s="149"/>
      <c r="RLG14" s="149"/>
      <c r="RLH14" s="149"/>
      <c r="RLI14" s="149"/>
      <c r="RLJ14" s="149"/>
      <c r="RLK14" s="149"/>
      <c r="RLL14" s="149"/>
      <c r="RLM14" s="149"/>
      <c r="RLN14" s="149"/>
      <c r="RLO14" s="149"/>
      <c r="RLP14" s="149"/>
      <c r="RLQ14" s="149"/>
      <c r="RLR14" s="149"/>
      <c r="RLS14" s="149"/>
      <c r="RLT14" s="149"/>
      <c r="RLU14" s="149"/>
      <c r="RLV14" s="149"/>
      <c r="RLW14" s="149"/>
      <c r="RLX14" s="149"/>
      <c r="RLY14" s="149"/>
      <c r="RLZ14" s="149"/>
      <c r="RMA14" s="149"/>
      <c r="RMB14" s="149"/>
      <c r="RMC14" s="149"/>
      <c r="RMD14" s="149"/>
      <c r="RME14" s="149"/>
      <c r="RMF14" s="149"/>
      <c r="RMG14" s="149"/>
      <c r="RMH14" s="149"/>
      <c r="RMI14" s="149"/>
      <c r="RMJ14" s="149"/>
      <c r="RMK14" s="149"/>
      <c r="RML14" s="149"/>
      <c r="RMM14" s="149"/>
      <c r="RMN14" s="149"/>
      <c r="RMO14" s="149"/>
      <c r="RMP14" s="149"/>
      <c r="RMQ14" s="149"/>
      <c r="RMR14" s="149"/>
      <c r="RMS14" s="149"/>
      <c r="RMT14" s="149"/>
      <c r="RMU14" s="149"/>
      <c r="RMV14" s="149"/>
      <c r="RMW14" s="149"/>
      <c r="RMX14" s="149"/>
      <c r="RMY14" s="149"/>
      <c r="RMZ14" s="149"/>
      <c r="RNA14" s="149"/>
      <c r="RNB14" s="149"/>
      <c r="RNC14" s="149"/>
      <c r="RND14" s="149"/>
      <c r="RNE14" s="149"/>
      <c r="RNF14" s="149"/>
      <c r="RNG14" s="149"/>
      <c r="RNH14" s="149"/>
      <c r="RNI14" s="149"/>
      <c r="RNJ14" s="149"/>
      <c r="RNK14" s="149"/>
      <c r="RNL14" s="149"/>
      <c r="RNM14" s="149"/>
      <c r="RNN14" s="149"/>
      <c r="RNO14" s="149"/>
      <c r="RNP14" s="149"/>
      <c r="RNQ14" s="149"/>
      <c r="RNR14" s="149"/>
      <c r="RNS14" s="149"/>
      <c r="RNT14" s="149"/>
      <c r="RNU14" s="149"/>
      <c r="RNV14" s="149"/>
      <c r="RNW14" s="149"/>
      <c r="RNX14" s="149"/>
      <c r="RNY14" s="149"/>
      <c r="RNZ14" s="149"/>
      <c r="ROA14" s="149"/>
      <c r="ROB14" s="149"/>
      <c r="ROC14" s="149"/>
      <c r="ROD14" s="149"/>
      <c r="ROE14" s="149"/>
      <c r="ROF14" s="149"/>
      <c r="ROG14" s="149"/>
      <c r="ROH14" s="149"/>
      <c r="ROI14" s="149"/>
      <c r="ROJ14" s="149"/>
      <c r="ROK14" s="149"/>
      <c r="ROL14" s="149"/>
      <c r="ROM14" s="149"/>
      <c r="RON14" s="149"/>
      <c r="ROO14" s="149"/>
      <c r="ROP14" s="149"/>
      <c r="ROQ14" s="149"/>
      <c r="ROR14" s="149"/>
      <c r="ROS14" s="149"/>
      <c r="ROT14" s="149"/>
      <c r="ROU14" s="149"/>
      <c r="ROV14" s="149"/>
      <c r="ROW14" s="149"/>
      <c r="ROX14" s="149"/>
      <c r="ROY14" s="149"/>
      <c r="ROZ14" s="149"/>
      <c r="RPA14" s="149"/>
      <c r="RPB14" s="149"/>
      <c r="RPC14" s="149"/>
      <c r="RPD14" s="149"/>
      <c r="RPE14" s="149"/>
      <c r="RPF14" s="149"/>
      <c r="RPG14" s="149"/>
      <c r="RPH14" s="149"/>
      <c r="RPI14" s="149"/>
      <c r="RPJ14" s="149"/>
      <c r="RPK14" s="149"/>
      <c r="RPL14" s="149"/>
      <c r="RPM14" s="149"/>
      <c r="RPN14" s="149"/>
      <c r="RPO14" s="149"/>
      <c r="RPP14" s="149"/>
      <c r="RPQ14" s="149"/>
      <c r="RPR14" s="149"/>
      <c r="RPS14" s="149"/>
      <c r="RPT14" s="149"/>
      <c r="RPU14" s="149"/>
      <c r="RPV14" s="149"/>
      <c r="RPW14" s="149"/>
      <c r="RPX14" s="149"/>
      <c r="RPY14" s="149"/>
      <c r="RPZ14" s="149"/>
      <c r="RQA14" s="149"/>
      <c r="RQB14" s="149"/>
      <c r="RQC14" s="149"/>
      <c r="RQD14" s="149"/>
      <c r="RQE14" s="149"/>
      <c r="RQF14" s="149"/>
      <c r="RQG14" s="149"/>
      <c r="RQH14" s="149"/>
      <c r="RQI14" s="149"/>
      <c r="RQJ14" s="149"/>
      <c r="RQK14" s="149"/>
      <c r="RQL14" s="149"/>
      <c r="RQM14" s="149"/>
      <c r="RQN14" s="149"/>
      <c r="RQO14" s="149"/>
      <c r="RQP14" s="149"/>
      <c r="RQQ14" s="149"/>
      <c r="RQR14" s="149"/>
      <c r="RQS14" s="149"/>
      <c r="RQT14" s="149"/>
      <c r="RQU14" s="149"/>
      <c r="RQV14" s="149"/>
      <c r="RQW14" s="149"/>
      <c r="RQX14" s="149"/>
      <c r="RQY14" s="149"/>
      <c r="RQZ14" s="149"/>
      <c r="RRA14" s="149"/>
      <c r="RRB14" s="149"/>
      <c r="RRC14" s="149"/>
      <c r="RRD14" s="149"/>
      <c r="RRE14" s="149"/>
      <c r="RRF14" s="149"/>
      <c r="RRG14" s="149"/>
      <c r="RRH14" s="149"/>
      <c r="RRI14" s="149"/>
      <c r="RRJ14" s="149"/>
      <c r="RRK14" s="149"/>
      <c r="RRL14" s="149"/>
      <c r="RRM14" s="149"/>
      <c r="RRN14" s="149"/>
      <c r="RRO14" s="149"/>
      <c r="RRP14" s="149"/>
      <c r="RRQ14" s="149"/>
      <c r="RRR14" s="149"/>
      <c r="RRS14" s="149"/>
      <c r="RRT14" s="149"/>
      <c r="RRU14" s="149"/>
      <c r="RRV14" s="149"/>
      <c r="RRW14" s="149"/>
      <c r="RRX14" s="149"/>
      <c r="RRY14" s="149"/>
      <c r="RRZ14" s="149"/>
      <c r="RSA14" s="149"/>
      <c r="RSB14" s="149"/>
      <c r="RSC14" s="149"/>
      <c r="RSD14" s="149"/>
      <c r="RSE14" s="149"/>
      <c r="RSF14" s="149"/>
      <c r="RSG14" s="149"/>
      <c r="RSH14" s="149"/>
      <c r="RSI14" s="149"/>
      <c r="RSJ14" s="149"/>
      <c r="RSK14" s="149"/>
      <c r="RSL14" s="149"/>
      <c r="RSM14" s="149"/>
      <c r="RSN14" s="149"/>
      <c r="RSO14" s="149"/>
      <c r="RSP14" s="149"/>
      <c r="RSQ14" s="149"/>
      <c r="RSR14" s="149"/>
      <c r="RSS14" s="149"/>
      <c r="RST14" s="149"/>
      <c r="RSU14" s="149"/>
      <c r="RSV14" s="149"/>
      <c r="RSW14" s="149"/>
      <c r="RSX14" s="149"/>
      <c r="RSY14" s="149"/>
      <c r="RSZ14" s="149"/>
      <c r="RTA14" s="149"/>
      <c r="RTB14" s="149"/>
      <c r="RTC14" s="149"/>
      <c r="RTD14" s="149"/>
      <c r="RTE14" s="149"/>
      <c r="RTF14" s="149"/>
      <c r="RTG14" s="149"/>
      <c r="RTH14" s="149"/>
      <c r="RTI14" s="149"/>
      <c r="RTJ14" s="149"/>
      <c r="RTK14" s="149"/>
      <c r="RTL14" s="149"/>
      <c r="RTM14" s="149"/>
      <c r="RTN14" s="149"/>
      <c r="RTO14" s="149"/>
      <c r="RTP14" s="149"/>
      <c r="RTQ14" s="149"/>
      <c r="RTR14" s="149"/>
      <c r="RTS14" s="149"/>
      <c r="RTT14" s="149"/>
      <c r="RTU14" s="149"/>
      <c r="RTV14" s="149"/>
      <c r="RTW14" s="149"/>
      <c r="RTX14" s="149"/>
      <c r="RTY14" s="149"/>
      <c r="RTZ14" s="149"/>
      <c r="RUA14" s="149"/>
      <c r="RUB14" s="149"/>
      <c r="RUC14" s="149"/>
      <c r="RUD14" s="149"/>
      <c r="RUE14" s="149"/>
      <c r="RUF14" s="149"/>
      <c r="RUG14" s="149"/>
      <c r="RUH14" s="149"/>
      <c r="RUI14" s="149"/>
      <c r="RUJ14" s="149"/>
      <c r="RUK14" s="149"/>
      <c r="RUL14" s="149"/>
      <c r="RUM14" s="149"/>
      <c r="RUN14" s="149"/>
      <c r="RUO14" s="149"/>
      <c r="RUP14" s="149"/>
      <c r="RUQ14" s="149"/>
      <c r="RUR14" s="149"/>
      <c r="RUS14" s="149"/>
      <c r="RUT14" s="149"/>
      <c r="RUU14" s="149"/>
      <c r="RUV14" s="149"/>
      <c r="RUW14" s="149"/>
      <c r="RUX14" s="149"/>
      <c r="RUY14" s="149"/>
      <c r="RUZ14" s="149"/>
      <c r="RVA14" s="149"/>
      <c r="RVB14" s="149"/>
      <c r="RVC14" s="149"/>
      <c r="RVD14" s="149"/>
      <c r="RVE14" s="149"/>
      <c r="RVF14" s="149"/>
      <c r="RVG14" s="149"/>
      <c r="RVH14" s="149"/>
      <c r="RVI14" s="149"/>
      <c r="RVJ14" s="149"/>
      <c r="RVK14" s="149"/>
      <c r="RVL14" s="149"/>
      <c r="RVM14" s="149"/>
      <c r="RVN14" s="149"/>
      <c r="RVO14" s="149"/>
      <c r="RVP14" s="149"/>
      <c r="RVQ14" s="149"/>
      <c r="RVR14" s="149"/>
      <c r="RVS14" s="149"/>
      <c r="RVT14" s="149"/>
      <c r="RVU14" s="149"/>
      <c r="RVV14" s="149"/>
      <c r="RVW14" s="149"/>
      <c r="RVX14" s="149"/>
      <c r="RVY14" s="149"/>
      <c r="RVZ14" s="149"/>
      <c r="RWA14" s="149"/>
      <c r="RWB14" s="149"/>
      <c r="RWC14" s="149"/>
      <c r="RWD14" s="149"/>
      <c r="RWE14" s="149"/>
      <c r="RWF14" s="149"/>
      <c r="RWG14" s="149"/>
      <c r="RWH14" s="149"/>
      <c r="RWI14" s="149"/>
      <c r="RWJ14" s="149"/>
      <c r="RWK14" s="149"/>
      <c r="RWL14" s="149"/>
      <c r="RWM14" s="149"/>
      <c r="RWN14" s="149"/>
      <c r="RWO14" s="149"/>
      <c r="RWP14" s="149"/>
      <c r="RWQ14" s="149"/>
      <c r="RWR14" s="149"/>
      <c r="RWS14" s="149"/>
      <c r="RWT14" s="149"/>
      <c r="RWU14" s="149"/>
      <c r="RWV14" s="149"/>
      <c r="RWW14" s="149"/>
      <c r="RWX14" s="149"/>
      <c r="RWY14" s="149"/>
      <c r="RWZ14" s="149"/>
      <c r="RXA14" s="149"/>
      <c r="RXB14" s="149"/>
      <c r="RXC14" s="149"/>
      <c r="RXD14" s="149"/>
      <c r="RXE14" s="149"/>
      <c r="RXF14" s="149"/>
      <c r="RXG14" s="149"/>
      <c r="RXH14" s="149"/>
      <c r="RXI14" s="149"/>
      <c r="RXJ14" s="149"/>
      <c r="RXK14" s="149"/>
      <c r="RXL14" s="149"/>
      <c r="RXM14" s="149"/>
      <c r="RXN14" s="149"/>
      <c r="RXO14" s="149"/>
      <c r="RXP14" s="149"/>
      <c r="RXQ14" s="149"/>
      <c r="RXR14" s="149"/>
      <c r="RXS14" s="149"/>
      <c r="RXT14" s="149"/>
      <c r="RXU14" s="149"/>
      <c r="RXV14" s="149"/>
      <c r="RXW14" s="149"/>
      <c r="RXX14" s="149"/>
      <c r="RXY14" s="149"/>
      <c r="RXZ14" s="149"/>
      <c r="RYA14" s="149"/>
      <c r="RYB14" s="149"/>
      <c r="RYC14" s="149"/>
      <c r="RYD14" s="149"/>
      <c r="RYE14" s="149"/>
      <c r="RYF14" s="149"/>
      <c r="RYG14" s="149"/>
      <c r="RYH14" s="149"/>
      <c r="RYI14" s="149"/>
      <c r="RYJ14" s="149"/>
      <c r="RYK14" s="149"/>
      <c r="RYL14" s="149"/>
      <c r="RYM14" s="149"/>
      <c r="RYN14" s="149"/>
      <c r="RYO14" s="149"/>
      <c r="RYP14" s="149"/>
      <c r="RYQ14" s="149"/>
      <c r="RYR14" s="149"/>
      <c r="RYS14" s="149"/>
      <c r="RYT14" s="149"/>
      <c r="RYU14" s="149"/>
      <c r="RYV14" s="149"/>
      <c r="RYW14" s="149"/>
      <c r="RYX14" s="149"/>
      <c r="RYY14" s="149"/>
      <c r="RYZ14" s="149"/>
      <c r="RZA14" s="149"/>
      <c r="RZB14" s="149"/>
      <c r="RZC14" s="149"/>
      <c r="RZD14" s="149"/>
      <c r="RZE14" s="149"/>
      <c r="RZF14" s="149"/>
      <c r="RZG14" s="149"/>
      <c r="RZH14" s="149"/>
      <c r="RZI14" s="149"/>
      <c r="RZJ14" s="149"/>
      <c r="RZK14" s="149"/>
      <c r="RZL14" s="149"/>
      <c r="RZM14" s="149"/>
      <c r="RZN14" s="149"/>
      <c r="RZO14" s="149"/>
      <c r="RZP14" s="149"/>
      <c r="RZQ14" s="149"/>
      <c r="RZR14" s="149"/>
      <c r="RZS14" s="149"/>
      <c r="RZT14" s="149"/>
      <c r="RZU14" s="149"/>
      <c r="RZV14" s="149"/>
      <c r="RZW14" s="149"/>
      <c r="RZX14" s="149"/>
      <c r="RZY14" s="149"/>
      <c r="RZZ14" s="149"/>
      <c r="SAA14" s="149"/>
      <c r="SAB14" s="149"/>
      <c r="SAC14" s="149"/>
      <c r="SAD14" s="149"/>
      <c r="SAE14" s="149"/>
      <c r="SAF14" s="149"/>
      <c r="SAG14" s="149"/>
      <c r="SAH14" s="149"/>
      <c r="SAI14" s="149"/>
      <c r="SAJ14" s="149"/>
      <c r="SAK14" s="149"/>
      <c r="SAL14" s="149"/>
      <c r="SAM14" s="149"/>
      <c r="SAN14" s="149"/>
      <c r="SAO14" s="149"/>
      <c r="SAP14" s="149"/>
      <c r="SAQ14" s="149"/>
      <c r="SAR14" s="149"/>
      <c r="SAS14" s="149"/>
      <c r="SAT14" s="149"/>
      <c r="SAU14" s="149"/>
      <c r="SAV14" s="149"/>
      <c r="SAW14" s="149"/>
      <c r="SAX14" s="149"/>
      <c r="SAY14" s="149"/>
      <c r="SAZ14" s="149"/>
      <c r="SBA14" s="149"/>
      <c r="SBB14" s="149"/>
      <c r="SBC14" s="149"/>
      <c r="SBD14" s="149"/>
      <c r="SBE14" s="149"/>
      <c r="SBF14" s="149"/>
      <c r="SBG14" s="149"/>
      <c r="SBH14" s="149"/>
      <c r="SBI14" s="149"/>
      <c r="SBJ14" s="149"/>
      <c r="SBK14" s="149"/>
      <c r="SBL14" s="149"/>
      <c r="SBM14" s="149"/>
      <c r="SBN14" s="149"/>
      <c r="SBO14" s="149"/>
      <c r="SBP14" s="149"/>
      <c r="SBQ14" s="149"/>
      <c r="SBR14" s="149"/>
      <c r="SBS14" s="149"/>
      <c r="SBT14" s="149"/>
      <c r="SBU14" s="149"/>
      <c r="SBV14" s="149"/>
      <c r="SBW14" s="149"/>
      <c r="SBX14" s="149"/>
      <c r="SBY14" s="149"/>
      <c r="SBZ14" s="149"/>
      <c r="SCA14" s="149"/>
      <c r="SCB14" s="149"/>
      <c r="SCC14" s="149"/>
      <c r="SCD14" s="149"/>
      <c r="SCE14" s="149"/>
      <c r="SCF14" s="149"/>
      <c r="SCG14" s="149"/>
      <c r="SCH14" s="149"/>
      <c r="SCI14" s="149"/>
      <c r="SCJ14" s="149"/>
      <c r="SCK14" s="149"/>
      <c r="SCL14" s="149"/>
      <c r="SCM14" s="149"/>
      <c r="SCN14" s="149"/>
      <c r="SCO14" s="149"/>
      <c r="SCP14" s="149"/>
      <c r="SCQ14" s="149"/>
      <c r="SCR14" s="149"/>
      <c r="SCS14" s="149"/>
      <c r="SCT14" s="149"/>
      <c r="SCU14" s="149"/>
      <c r="SCV14" s="149"/>
      <c r="SCW14" s="149"/>
      <c r="SCX14" s="149"/>
      <c r="SCY14" s="149"/>
      <c r="SCZ14" s="149"/>
      <c r="SDA14" s="149"/>
      <c r="SDB14" s="149"/>
      <c r="SDC14" s="149"/>
      <c r="SDD14" s="149"/>
      <c r="SDE14" s="149"/>
      <c r="SDF14" s="149"/>
      <c r="SDG14" s="149"/>
      <c r="SDH14" s="149"/>
      <c r="SDI14" s="149"/>
      <c r="SDJ14" s="149"/>
      <c r="SDK14" s="149"/>
      <c r="SDL14" s="149"/>
      <c r="SDM14" s="149"/>
      <c r="SDN14" s="149"/>
      <c r="SDO14" s="149"/>
      <c r="SDP14" s="149"/>
      <c r="SDQ14" s="149"/>
      <c r="SDR14" s="149"/>
      <c r="SDS14" s="149"/>
      <c r="SDT14" s="149"/>
      <c r="SDU14" s="149"/>
      <c r="SDV14" s="149"/>
      <c r="SDW14" s="149"/>
      <c r="SDX14" s="149"/>
      <c r="SDY14" s="149"/>
      <c r="SDZ14" s="149"/>
      <c r="SEA14" s="149"/>
      <c r="SEB14" s="149"/>
      <c r="SEC14" s="149"/>
      <c r="SED14" s="149"/>
      <c r="SEE14" s="149"/>
      <c r="SEF14" s="149"/>
      <c r="SEG14" s="149"/>
      <c r="SEH14" s="149"/>
      <c r="SEI14" s="149"/>
      <c r="SEJ14" s="149"/>
      <c r="SEK14" s="149"/>
      <c r="SEL14" s="149"/>
      <c r="SEM14" s="149"/>
      <c r="SEN14" s="149"/>
      <c r="SEO14" s="149"/>
      <c r="SEP14" s="149"/>
      <c r="SEQ14" s="149"/>
      <c r="SER14" s="149"/>
      <c r="SES14" s="149"/>
      <c r="SET14" s="149"/>
      <c r="SEU14" s="149"/>
      <c r="SEV14" s="149"/>
      <c r="SEW14" s="149"/>
      <c r="SEX14" s="149"/>
      <c r="SEY14" s="149"/>
      <c r="SEZ14" s="149"/>
      <c r="SFA14" s="149"/>
      <c r="SFB14" s="149"/>
      <c r="SFC14" s="149"/>
      <c r="SFD14" s="149"/>
      <c r="SFE14" s="149"/>
      <c r="SFF14" s="149"/>
      <c r="SFG14" s="149"/>
      <c r="SFH14" s="149"/>
      <c r="SFI14" s="149"/>
      <c r="SFJ14" s="149"/>
      <c r="SFK14" s="149"/>
      <c r="SFL14" s="149"/>
      <c r="SFM14" s="149"/>
      <c r="SFN14" s="149"/>
      <c r="SFO14" s="149"/>
      <c r="SFP14" s="149"/>
      <c r="SFQ14" s="149"/>
      <c r="SFR14" s="149"/>
      <c r="SFS14" s="149"/>
      <c r="SFT14" s="149"/>
      <c r="SFU14" s="149"/>
      <c r="SFV14" s="149"/>
      <c r="SFW14" s="149"/>
      <c r="SFX14" s="149"/>
      <c r="SFY14" s="149"/>
      <c r="SFZ14" s="149"/>
      <c r="SGA14" s="149"/>
      <c r="SGB14" s="149"/>
      <c r="SGC14" s="149"/>
      <c r="SGD14" s="149"/>
      <c r="SGE14" s="149"/>
      <c r="SGF14" s="149"/>
      <c r="SGG14" s="149"/>
      <c r="SGH14" s="149"/>
      <c r="SGI14" s="149"/>
      <c r="SGJ14" s="149"/>
      <c r="SGK14" s="149"/>
      <c r="SGL14" s="149"/>
      <c r="SGM14" s="149"/>
      <c r="SGN14" s="149"/>
      <c r="SGO14" s="149"/>
      <c r="SGP14" s="149"/>
      <c r="SGQ14" s="149"/>
      <c r="SGR14" s="149"/>
      <c r="SGS14" s="149"/>
      <c r="SGT14" s="149"/>
      <c r="SGU14" s="149"/>
      <c r="SGV14" s="149"/>
      <c r="SGW14" s="149"/>
      <c r="SGX14" s="149"/>
      <c r="SGY14" s="149"/>
      <c r="SGZ14" s="149"/>
      <c r="SHA14" s="149"/>
      <c r="SHB14" s="149"/>
      <c r="SHC14" s="149"/>
      <c r="SHD14" s="149"/>
      <c r="SHE14" s="149"/>
      <c r="SHF14" s="149"/>
      <c r="SHG14" s="149"/>
      <c r="SHH14" s="149"/>
      <c r="SHI14" s="149"/>
      <c r="SHJ14" s="149"/>
      <c r="SHK14" s="149"/>
      <c r="SHL14" s="149"/>
      <c r="SHM14" s="149"/>
      <c r="SHN14" s="149"/>
      <c r="SHO14" s="149"/>
      <c r="SHP14" s="149"/>
      <c r="SHQ14" s="149"/>
      <c r="SHR14" s="149"/>
      <c r="SHS14" s="149"/>
      <c r="SHT14" s="149"/>
      <c r="SHU14" s="149"/>
      <c r="SHV14" s="149"/>
      <c r="SHW14" s="149"/>
      <c r="SHX14" s="149"/>
      <c r="SHY14" s="149"/>
      <c r="SHZ14" s="149"/>
      <c r="SIA14" s="149"/>
      <c r="SIB14" s="149"/>
      <c r="SIC14" s="149"/>
      <c r="SID14" s="149"/>
      <c r="SIE14" s="149"/>
      <c r="SIF14" s="149"/>
      <c r="SIG14" s="149"/>
      <c r="SIH14" s="149"/>
      <c r="SII14" s="149"/>
      <c r="SIJ14" s="149"/>
      <c r="SIK14" s="149"/>
      <c r="SIL14" s="149"/>
      <c r="SIM14" s="149"/>
      <c r="SIN14" s="149"/>
      <c r="SIO14" s="149"/>
      <c r="SIP14" s="149"/>
      <c r="SIQ14" s="149"/>
      <c r="SIR14" s="149"/>
      <c r="SIS14" s="149"/>
      <c r="SIT14" s="149"/>
      <c r="SIU14" s="149"/>
      <c r="SIV14" s="149"/>
      <c r="SIW14" s="149"/>
      <c r="SIX14" s="149"/>
      <c r="SIY14" s="149"/>
      <c r="SIZ14" s="149"/>
      <c r="SJA14" s="149"/>
      <c r="SJB14" s="149"/>
      <c r="SJC14" s="149"/>
      <c r="SJD14" s="149"/>
      <c r="SJE14" s="149"/>
      <c r="SJF14" s="149"/>
      <c r="SJG14" s="149"/>
      <c r="SJH14" s="149"/>
      <c r="SJI14" s="149"/>
      <c r="SJJ14" s="149"/>
      <c r="SJK14" s="149"/>
      <c r="SJL14" s="149"/>
      <c r="SJM14" s="149"/>
      <c r="SJN14" s="149"/>
      <c r="SJO14" s="149"/>
      <c r="SJP14" s="149"/>
      <c r="SJQ14" s="149"/>
      <c r="SJR14" s="149"/>
      <c r="SJS14" s="149"/>
      <c r="SJT14" s="149"/>
      <c r="SJU14" s="149"/>
      <c r="SJV14" s="149"/>
      <c r="SJW14" s="149"/>
      <c r="SJX14" s="149"/>
      <c r="SJY14" s="149"/>
      <c r="SJZ14" s="149"/>
      <c r="SKA14" s="149"/>
      <c r="SKB14" s="149"/>
      <c r="SKC14" s="149"/>
      <c r="SKD14" s="149"/>
      <c r="SKE14" s="149"/>
      <c r="SKF14" s="149"/>
      <c r="SKG14" s="149"/>
      <c r="SKH14" s="149"/>
      <c r="SKI14" s="149"/>
      <c r="SKJ14" s="149"/>
      <c r="SKK14" s="149"/>
      <c r="SKL14" s="149"/>
      <c r="SKM14" s="149"/>
      <c r="SKN14" s="149"/>
      <c r="SKO14" s="149"/>
      <c r="SKP14" s="149"/>
      <c r="SKQ14" s="149"/>
      <c r="SKR14" s="149"/>
      <c r="SKS14" s="149"/>
      <c r="SKT14" s="149"/>
      <c r="SKU14" s="149"/>
      <c r="SKV14" s="149"/>
      <c r="SKW14" s="149"/>
      <c r="SKX14" s="149"/>
      <c r="SKY14" s="149"/>
      <c r="SKZ14" s="149"/>
      <c r="SLA14" s="149"/>
      <c r="SLB14" s="149"/>
      <c r="SLC14" s="149"/>
      <c r="SLD14" s="149"/>
      <c r="SLE14" s="149"/>
      <c r="SLF14" s="149"/>
      <c r="SLG14" s="149"/>
      <c r="SLH14" s="149"/>
      <c r="SLI14" s="149"/>
      <c r="SLJ14" s="149"/>
      <c r="SLK14" s="149"/>
      <c r="SLL14" s="149"/>
      <c r="SLM14" s="149"/>
      <c r="SLN14" s="149"/>
      <c r="SLO14" s="149"/>
      <c r="SLP14" s="149"/>
      <c r="SLQ14" s="149"/>
      <c r="SLR14" s="149"/>
      <c r="SLS14" s="149"/>
      <c r="SLT14" s="149"/>
      <c r="SLU14" s="149"/>
      <c r="SLV14" s="149"/>
      <c r="SLW14" s="149"/>
      <c r="SLX14" s="149"/>
      <c r="SLY14" s="149"/>
      <c r="SLZ14" s="149"/>
      <c r="SMA14" s="149"/>
      <c r="SMB14" s="149"/>
      <c r="SMC14" s="149"/>
      <c r="SMD14" s="149"/>
      <c r="SME14" s="149"/>
      <c r="SMF14" s="149"/>
      <c r="SMG14" s="149"/>
      <c r="SMH14" s="149"/>
      <c r="SMI14" s="149"/>
      <c r="SMJ14" s="149"/>
      <c r="SMK14" s="149"/>
      <c r="SML14" s="149"/>
      <c r="SMM14" s="149"/>
      <c r="SMN14" s="149"/>
      <c r="SMO14" s="149"/>
      <c r="SMP14" s="149"/>
      <c r="SMQ14" s="149"/>
      <c r="SMR14" s="149"/>
      <c r="SMS14" s="149"/>
      <c r="SMT14" s="149"/>
      <c r="SMU14" s="149"/>
      <c r="SMV14" s="149"/>
      <c r="SMW14" s="149"/>
      <c r="SMX14" s="149"/>
      <c r="SMY14" s="149"/>
      <c r="SMZ14" s="149"/>
      <c r="SNA14" s="149"/>
      <c r="SNB14" s="149"/>
      <c r="SNC14" s="149"/>
      <c r="SND14" s="149"/>
      <c r="SNE14" s="149"/>
      <c r="SNF14" s="149"/>
      <c r="SNG14" s="149"/>
      <c r="SNH14" s="149"/>
      <c r="SNI14" s="149"/>
      <c r="SNJ14" s="149"/>
      <c r="SNK14" s="149"/>
      <c r="SNL14" s="149"/>
      <c r="SNM14" s="149"/>
      <c r="SNN14" s="149"/>
      <c r="SNO14" s="149"/>
      <c r="SNP14" s="149"/>
      <c r="SNQ14" s="149"/>
      <c r="SNR14" s="149"/>
      <c r="SNS14" s="149"/>
      <c r="SNT14" s="149"/>
      <c r="SNU14" s="149"/>
      <c r="SNV14" s="149"/>
      <c r="SNW14" s="149"/>
      <c r="SNX14" s="149"/>
      <c r="SNY14" s="149"/>
      <c r="SNZ14" s="149"/>
      <c r="SOA14" s="149"/>
      <c r="SOB14" s="149"/>
      <c r="SOC14" s="149"/>
      <c r="SOD14" s="149"/>
      <c r="SOE14" s="149"/>
      <c r="SOF14" s="149"/>
      <c r="SOG14" s="149"/>
      <c r="SOH14" s="149"/>
      <c r="SOI14" s="149"/>
      <c r="SOJ14" s="149"/>
      <c r="SOK14" s="149"/>
      <c r="SOL14" s="149"/>
      <c r="SOM14" s="149"/>
      <c r="SON14" s="149"/>
      <c r="SOO14" s="149"/>
      <c r="SOP14" s="149"/>
      <c r="SOQ14" s="149"/>
      <c r="SOR14" s="149"/>
      <c r="SOS14" s="149"/>
      <c r="SOT14" s="149"/>
      <c r="SOU14" s="149"/>
      <c r="SOV14" s="149"/>
      <c r="SOW14" s="149"/>
      <c r="SOX14" s="149"/>
      <c r="SOY14" s="149"/>
      <c r="SOZ14" s="149"/>
      <c r="SPA14" s="149"/>
      <c r="SPB14" s="149"/>
      <c r="SPC14" s="149"/>
      <c r="SPD14" s="149"/>
      <c r="SPE14" s="149"/>
      <c r="SPF14" s="149"/>
      <c r="SPG14" s="149"/>
      <c r="SPH14" s="149"/>
      <c r="SPI14" s="149"/>
      <c r="SPJ14" s="149"/>
      <c r="SPK14" s="149"/>
      <c r="SPL14" s="149"/>
      <c r="SPM14" s="149"/>
      <c r="SPN14" s="149"/>
      <c r="SPO14" s="149"/>
      <c r="SPP14" s="149"/>
      <c r="SPQ14" s="149"/>
      <c r="SPR14" s="149"/>
      <c r="SPS14" s="149"/>
      <c r="SPT14" s="149"/>
      <c r="SPU14" s="149"/>
      <c r="SPV14" s="149"/>
      <c r="SPW14" s="149"/>
      <c r="SPX14" s="149"/>
      <c r="SPY14" s="149"/>
      <c r="SPZ14" s="149"/>
      <c r="SQA14" s="149"/>
      <c r="SQB14" s="149"/>
      <c r="SQC14" s="149"/>
      <c r="SQD14" s="149"/>
      <c r="SQE14" s="149"/>
      <c r="SQF14" s="149"/>
      <c r="SQG14" s="149"/>
      <c r="SQH14" s="149"/>
      <c r="SQI14" s="149"/>
      <c r="SQJ14" s="149"/>
      <c r="SQK14" s="149"/>
      <c r="SQL14" s="149"/>
      <c r="SQM14" s="149"/>
      <c r="SQN14" s="149"/>
      <c r="SQO14" s="149"/>
      <c r="SQP14" s="149"/>
      <c r="SQQ14" s="149"/>
      <c r="SQR14" s="149"/>
      <c r="SQS14" s="149"/>
      <c r="SQT14" s="149"/>
      <c r="SQU14" s="149"/>
      <c r="SQV14" s="149"/>
      <c r="SQW14" s="149"/>
      <c r="SQX14" s="149"/>
      <c r="SQY14" s="149"/>
      <c r="SQZ14" s="149"/>
      <c r="SRA14" s="149"/>
      <c r="SRB14" s="149"/>
      <c r="SRC14" s="149"/>
      <c r="SRD14" s="149"/>
      <c r="SRE14" s="149"/>
      <c r="SRF14" s="149"/>
      <c r="SRG14" s="149"/>
      <c r="SRH14" s="149"/>
      <c r="SRI14" s="149"/>
      <c r="SRJ14" s="149"/>
      <c r="SRK14" s="149"/>
      <c r="SRL14" s="149"/>
      <c r="SRM14" s="149"/>
      <c r="SRN14" s="149"/>
      <c r="SRO14" s="149"/>
      <c r="SRP14" s="149"/>
      <c r="SRQ14" s="149"/>
      <c r="SRR14" s="149"/>
      <c r="SRS14" s="149"/>
      <c r="SRT14" s="149"/>
      <c r="SRU14" s="149"/>
      <c r="SRV14" s="149"/>
      <c r="SRW14" s="149"/>
      <c r="SRX14" s="149"/>
      <c r="SRY14" s="149"/>
      <c r="SRZ14" s="149"/>
      <c r="SSA14" s="149"/>
      <c r="SSB14" s="149"/>
      <c r="SSC14" s="149"/>
      <c r="SSD14" s="149"/>
      <c r="SSE14" s="149"/>
      <c r="SSF14" s="149"/>
      <c r="SSG14" s="149"/>
      <c r="SSH14" s="149"/>
      <c r="SSI14" s="149"/>
      <c r="SSJ14" s="149"/>
      <c r="SSK14" s="149"/>
      <c r="SSL14" s="149"/>
      <c r="SSM14" s="149"/>
      <c r="SSN14" s="149"/>
      <c r="SSO14" s="149"/>
      <c r="SSP14" s="149"/>
      <c r="SSQ14" s="149"/>
      <c r="SSR14" s="149"/>
      <c r="SSS14" s="149"/>
      <c r="SST14" s="149"/>
      <c r="SSU14" s="149"/>
      <c r="SSV14" s="149"/>
      <c r="SSW14" s="149"/>
      <c r="SSX14" s="149"/>
      <c r="SSY14" s="149"/>
      <c r="SSZ14" s="149"/>
      <c r="STA14" s="149"/>
      <c r="STB14" s="149"/>
      <c r="STC14" s="149"/>
      <c r="STD14" s="149"/>
      <c r="STE14" s="149"/>
      <c r="STF14" s="149"/>
      <c r="STG14" s="149"/>
      <c r="STH14" s="149"/>
      <c r="STI14" s="149"/>
      <c r="STJ14" s="149"/>
      <c r="STK14" s="149"/>
      <c r="STL14" s="149"/>
      <c r="STM14" s="149"/>
      <c r="STN14" s="149"/>
      <c r="STO14" s="149"/>
      <c r="STP14" s="149"/>
      <c r="STQ14" s="149"/>
      <c r="STR14" s="149"/>
      <c r="STS14" s="149"/>
      <c r="STT14" s="149"/>
      <c r="STU14" s="149"/>
      <c r="STV14" s="149"/>
      <c r="STW14" s="149"/>
      <c r="STX14" s="149"/>
      <c r="STY14" s="149"/>
      <c r="STZ14" s="149"/>
      <c r="SUA14" s="149"/>
      <c r="SUB14" s="149"/>
      <c r="SUC14" s="149"/>
      <c r="SUD14" s="149"/>
      <c r="SUE14" s="149"/>
      <c r="SUF14" s="149"/>
      <c r="SUG14" s="149"/>
      <c r="SUH14" s="149"/>
      <c r="SUI14" s="149"/>
      <c r="SUJ14" s="149"/>
      <c r="SUK14" s="149"/>
      <c r="SUL14" s="149"/>
      <c r="SUM14" s="149"/>
      <c r="SUN14" s="149"/>
      <c r="SUO14" s="149"/>
      <c r="SUP14" s="149"/>
      <c r="SUQ14" s="149"/>
      <c r="SUR14" s="149"/>
      <c r="SUS14" s="149"/>
      <c r="SUT14" s="149"/>
      <c r="SUU14" s="149"/>
      <c r="SUV14" s="149"/>
      <c r="SUW14" s="149"/>
      <c r="SUX14" s="149"/>
      <c r="SUY14" s="149"/>
      <c r="SUZ14" s="149"/>
      <c r="SVA14" s="149"/>
      <c r="SVB14" s="149"/>
      <c r="SVC14" s="149"/>
      <c r="SVD14" s="149"/>
      <c r="SVE14" s="149"/>
      <c r="SVF14" s="149"/>
      <c r="SVG14" s="149"/>
      <c r="SVH14" s="149"/>
      <c r="SVI14" s="149"/>
      <c r="SVJ14" s="149"/>
      <c r="SVK14" s="149"/>
      <c r="SVL14" s="149"/>
      <c r="SVM14" s="149"/>
      <c r="SVN14" s="149"/>
      <c r="SVO14" s="149"/>
      <c r="SVP14" s="149"/>
      <c r="SVQ14" s="149"/>
      <c r="SVR14" s="149"/>
      <c r="SVS14" s="149"/>
      <c r="SVT14" s="149"/>
      <c r="SVU14" s="149"/>
      <c r="SVV14" s="149"/>
      <c r="SVW14" s="149"/>
      <c r="SVX14" s="149"/>
      <c r="SVY14" s="149"/>
      <c r="SVZ14" s="149"/>
      <c r="SWA14" s="149"/>
      <c r="SWB14" s="149"/>
      <c r="SWC14" s="149"/>
      <c r="SWD14" s="149"/>
      <c r="SWE14" s="149"/>
      <c r="SWF14" s="149"/>
      <c r="SWG14" s="149"/>
      <c r="SWH14" s="149"/>
      <c r="SWI14" s="149"/>
      <c r="SWJ14" s="149"/>
      <c r="SWK14" s="149"/>
      <c r="SWL14" s="149"/>
      <c r="SWM14" s="149"/>
      <c r="SWN14" s="149"/>
      <c r="SWO14" s="149"/>
      <c r="SWP14" s="149"/>
      <c r="SWQ14" s="149"/>
      <c r="SWR14" s="149"/>
      <c r="SWS14" s="149"/>
      <c r="SWT14" s="149"/>
      <c r="SWU14" s="149"/>
      <c r="SWV14" s="149"/>
      <c r="SWW14" s="149"/>
      <c r="SWX14" s="149"/>
      <c r="SWY14" s="149"/>
      <c r="SWZ14" s="149"/>
      <c r="SXA14" s="149"/>
      <c r="SXB14" s="149"/>
      <c r="SXC14" s="149"/>
      <c r="SXD14" s="149"/>
      <c r="SXE14" s="149"/>
      <c r="SXF14" s="149"/>
      <c r="SXG14" s="149"/>
      <c r="SXH14" s="149"/>
      <c r="SXI14" s="149"/>
      <c r="SXJ14" s="149"/>
      <c r="SXK14" s="149"/>
      <c r="SXL14" s="149"/>
      <c r="SXM14" s="149"/>
      <c r="SXN14" s="149"/>
      <c r="SXO14" s="149"/>
      <c r="SXP14" s="149"/>
      <c r="SXQ14" s="149"/>
      <c r="SXR14" s="149"/>
      <c r="SXS14" s="149"/>
      <c r="SXT14" s="149"/>
      <c r="SXU14" s="149"/>
      <c r="SXV14" s="149"/>
      <c r="SXW14" s="149"/>
      <c r="SXX14" s="149"/>
      <c r="SXY14" s="149"/>
      <c r="SXZ14" s="149"/>
      <c r="SYA14" s="149"/>
      <c r="SYB14" s="149"/>
      <c r="SYC14" s="149"/>
      <c r="SYD14" s="149"/>
      <c r="SYE14" s="149"/>
      <c r="SYF14" s="149"/>
      <c r="SYG14" s="149"/>
      <c r="SYH14" s="149"/>
      <c r="SYI14" s="149"/>
      <c r="SYJ14" s="149"/>
      <c r="SYK14" s="149"/>
      <c r="SYL14" s="149"/>
      <c r="SYM14" s="149"/>
      <c r="SYN14" s="149"/>
      <c r="SYO14" s="149"/>
      <c r="SYP14" s="149"/>
      <c r="SYQ14" s="149"/>
      <c r="SYR14" s="149"/>
      <c r="SYS14" s="149"/>
      <c r="SYT14" s="149"/>
      <c r="SYU14" s="149"/>
      <c r="SYV14" s="149"/>
      <c r="SYW14" s="149"/>
      <c r="SYX14" s="149"/>
      <c r="SYY14" s="149"/>
      <c r="SYZ14" s="149"/>
      <c r="SZA14" s="149"/>
      <c r="SZB14" s="149"/>
      <c r="SZC14" s="149"/>
      <c r="SZD14" s="149"/>
      <c r="SZE14" s="149"/>
      <c r="SZF14" s="149"/>
      <c r="SZG14" s="149"/>
      <c r="SZH14" s="149"/>
      <c r="SZI14" s="149"/>
      <c r="SZJ14" s="149"/>
      <c r="SZK14" s="149"/>
      <c r="SZL14" s="149"/>
      <c r="SZM14" s="149"/>
      <c r="SZN14" s="149"/>
      <c r="SZO14" s="149"/>
      <c r="SZP14" s="149"/>
      <c r="SZQ14" s="149"/>
      <c r="SZR14" s="149"/>
      <c r="SZS14" s="149"/>
      <c r="SZT14" s="149"/>
      <c r="SZU14" s="149"/>
      <c r="SZV14" s="149"/>
      <c r="SZW14" s="149"/>
      <c r="SZX14" s="149"/>
      <c r="SZY14" s="149"/>
      <c r="SZZ14" s="149"/>
      <c r="TAA14" s="149"/>
      <c r="TAB14" s="149"/>
      <c r="TAC14" s="149"/>
      <c r="TAD14" s="149"/>
      <c r="TAE14" s="149"/>
      <c r="TAF14" s="149"/>
      <c r="TAG14" s="149"/>
      <c r="TAH14" s="149"/>
      <c r="TAI14" s="149"/>
      <c r="TAJ14" s="149"/>
      <c r="TAK14" s="149"/>
      <c r="TAL14" s="149"/>
      <c r="TAM14" s="149"/>
      <c r="TAN14" s="149"/>
      <c r="TAO14" s="149"/>
      <c r="TAP14" s="149"/>
      <c r="TAQ14" s="149"/>
      <c r="TAR14" s="149"/>
      <c r="TAS14" s="149"/>
      <c r="TAT14" s="149"/>
      <c r="TAU14" s="149"/>
      <c r="TAV14" s="149"/>
      <c r="TAW14" s="149"/>
      <c r="TAX14" s="149"/>
      <c r="TAY14" s="149"/>
      <c r="TAZ14" s="149"/>
      <c r="TBA14" s="149"/>
      <c r="TBB14" s="149"/>
      <c r="TBC14" s="149"/>
      <c r="TBD14" s="149"/>
      <c r="TBE14" s="149"/>
      <c r="TBF14" s="149"/>
      <c r="TBG14" s="149"/>
      <c r="TBH14" s="149"/>
      <c r="TBI14" s="149"/>
      <c r="TBJ14" s="149"/>
      <c r="TBK14" s="149"/>
      <c r="TBL14" s="149"/>
      <c r="TBM14" s="149"/>
      <c r="TBN14" s="149"/>
      <c r="TBO14" s="149"/>
      <c r="TBP14" s="149"/>
      <c r="TBQ14" s="149"/>
      <c r="TBR14" s="149"/>
      <c r="TBS14" s="149"/>
      <c r="TBT14" s="149"/>
      <c r="TBU14" s="149"/>
      <c r="TBV14" s="149"/>
      <c r="TBW14" s="149"/>
      <c r="TBX14" s="149"/>
      <c r="TBY14" s="149"/>
      <c r="TBZ14" s="149"/>
      <c r="TCA14" s="149"/>
      <c r="TCB14" s="149"/>
      <c r="TCC14" s="149"/>
      <c r="TCD14" s="149"/>
      <c r="TCE14" s="149"/>
      <c r="TCF14" s="149"/>
      <c r="TCG14" s="149"/>
      <c r="TCH14" s="149"/>
      <c r="TCI14" s="149"/>
      <c r="TCJ14" s="149"/>
      <c r="TCK14" s="149"/>
      <c r="TCL14" s="149"/>
      <c r="TCM14" s="149"/>
      <c r="TCN14" s="149"/>
      <c r="TCO14" s="149"/>
      <c r="TCP14" s="149"/>
      <c r="TCQ14" s="149"/>
      <c r="TCR14" s="149"/>
      <c r="TCS14" s="149"/>
      <c r="TCT14" s="149"/>
      <c r="TCU14" s="149"/>
      <c r="TCV14" s="149"/>
      <c r="TCW14" s="149"/>
      <c r="TCX14" s="149"/>
      <c r="TCY14" s="149"/>
      <c r="TCZ14" s="149"/>
      <c r="TDA14" s="149"/>
      <c r="TDB14" s="149"/>
      <c r="TDC14" s="149"/>
      <c r="TDD14" s="149"/>
      <c r="TDE14" s="149"/>
      <c r="TDF14" s="149"/>
      <c r="TDG14" s="149"/>
      <c r="TDH14" s="149"/>
      <c r="TDI14" s="149"/>
      <c r="TDJ14" s="149"/>
      <c r="TDK14" s="149"/>
      <c r="TDL14" s="149"/>
      <c r="TDM14" s="149"/>
      <c r="TDN14" s="149"/>
      <c r="TDO14" s="149"/>
      <c r="TDP14" s="149"/>
      <c r="TDQ14" s="149"/>
      <c r="TDR14" s="149"/>
      <c r="TDS14" s="149"/>
      <c r="TDT14" s="149"/>
      <c r="TDU14" s="149"/>
      <c r="TDV14" s="149"/>
      <c r="TDW14" s="149"/>
      <c r="TDX14" s="149"/>
      <c r="TDY14" s="149"/>
      <c r="TDZ14" s="149"/>
      <c r="TEA14" s="149"/>
      <c r="TEB14" s="149"/>
      <c r="TEC14" s="149"/>
      <c r="TED14" s="149"/>
      <c r="TEE14" s="149"/>
      <c r="TEF14" s="149"/>
      <c r="TEG14" s="149"/>
      <c r="TEH14" s="149"/>
      <c r="TEI14" s="149"/>
      <c r="TEJ14" s="149"/>
      <c r="TEK14" s="149"/>
      <c r="TEL14" s="149"/>
      <c r="TEM14" s="149"/>
      <c r="TEN14" s="149"/>
      <c r="TEO14" s="149"/>
      <c r="TEP14" s="149"/>
      <c r="TEQ14" s="149"/>
      <c r="TER14" s="149"/>
      <c r="TES14" s="149"/>
      <c r="TET14" s="149"/>
      <c r="TEU14" s="149"/>
      <c r="TEV14" s="149"/>
      <c r="TEW14" s="149"/>
      <c r="TEX14" s="149"/>
      <c r="TEY14" s="149"/>
      <c r="TEZ14" s="149"/>
      <c r="TFA14" s="149"/>
      <c r="TFB14" s="149"/>
      <c r="TFC14" s="149"/>
      <c r="TFD14" s="149"/>
      <c r="TFE14" s="149"/>
      <c r="TFF14" s="149"/>
      <c r="TFG14" s="149"/>
      <c r="TFH14" s="149"/>
      <c r="TFI14" s="149"/>
      <c r="TFJ14" s="149"/>
      <c r="TFK14" s="149"/>
      <c r="TFL14" s="149"/>
      <c r="TFM14" s="149"/>
      <c r="TFN14" s="149"/>
      <c r="TFO14" s="149"/>
      <c r="TFP14" s="149"/>
      <c r="TFQ14" s="149"/>
      <c r="TFR14" s="149"/>
      <c r="TFS14" s="149"/>
      <c r="TFT14" s="149"/>
      <c r="TFU14" s="149"/>
      <c r="TFV14" s="149"/>
      <c r="TFW14" s="149"/>
      <c r="TFX14" s="149"/>
      <c r="TFY14" s="149"/>
      <c r="TFZ14" s="149"/>
      <c r="TGA14" s="149"/>
      <c r="TGB14" s="149"/>
      <c r="TGC14" s="149"/>
      <c r="TGD14" s="149"/>
      <c r="TGE14" s="149"/>
      <c r="TGF14" s="149"/>
      <c r="TGG14" s="149"/>
      <c r="TGH14" s="149"/>
      <c r="TGI14" s="149"/>
      <c r="TGJ14" s="149"/>
      <c r="TGK14" s="149"/>
      <c r="TGL14" s="149"/>
      <c r="TGM14" s="149"/>
      <c r="TGN14" s="149"/>
      <c r="TGO14" s="149"/>
      <c r="TGP14" s="149"/>
      <c r="TGQ14" s="149"/>
      <c r="TGR14" s="149"/>
      <c r="TGS14" s="149"/>
      <c r="TGT14" s="149"/>
      <c r="TGU14" s="149"/>
      <c r="TGV14" s="149"/>
      <c r="TGW14" s="149"/>
      <c r="TGX14" s="149"/>
      <c r="TGY14" s="149"/>
      <c r="TGZ14" s="149"/>
      <c r="THA14" s="149"/>
      <c r="THB14" s="149"/>
      <c r="THC14" s="149"/>
      <c r="THD14" s="149"/>
      <c r="THE14" s="149"/>
      <c r="THF14" s="149"/>
      <c r="THG14" s="149"/>
      <c r="THH14" s="149"/>
      <c r="THI14" s="149"/>
      <c r="THJ14" s="149"/>
      <c r="THK14" s="149"/>
      <c r="THL14" s="149"/>
      <c r="THM14" s="149"/>
      <c r="THN14" s="149"/>
      <c r="THO14" s="149"/>
      <c r="THP14" s="149"/>
      <c r="THQ14" s="149"/>
      <c r="THR14" s="149"/>
      <c r="THS14" s="149"/>
      <c r="THT14" s="149"/>
      <c r="THU14" s="149"/>
      <c r="THV14" s="149"/>
      <c r="THW14" s="149"/>
      <c r="THX14" s="149"/>
      <c r="THY14" s="149"/>
      <c r="THZ14" s="149"/>
      <c r="TIA14" s="149"/>
      <c r="TIB14" s="149"/>
      <c r="TIC14" s="149"/>
      <c r="TID14" s="149"/>
      <c r="TIE14" s="149"/>
      <c r="TIF14" s="149"/>
      <c r="TIG14" s="149"/>
      <c r="TIH14" s="149"/>
      <c r="TII14" s="149"/>
      <c r="TIJ14" s="149"/>
      <c r="TIK14" s="149"/>
      <c r="TIL14" s="149"/>
      <c r="TIM14" s="149"/>
      <c r="TIN14" s="149"/>
      <c r="TIO14" s="149"/>
      <c r="TIP14" s="149"/>
      <c r="TIQ14" s="149"/>
      <c r="TIR14" s="149"/>
      <c r="TIS14" s="149"/>
      <c r="TIT14" s="149"/>
      <c r="TIU14" s="149"/>
      <c r="TIV14" s="149"/>
      <c r="TIW14" s="149"/>
      <c r="TIX14" s="149"/>
      <c r="TIY14" s="149"/>
      <c r="TIZ14" s="149"/>
      <c r="TJA14" s="149"/>
      <c r="TJB14" s="149"/>
      <c r="TJC14" s="149"/>
      <c r="TJD14" s="149"/>
      <c r="TJE14" s="149"/>
      <c r="TJF14" s="149"/>
      <c r="TJG14" s="149"/>
      <c r="TJH14" s="149"/>
      <c r="TJI14" s="149"/>
      <c r="TJJ14" s="149"/>
      <c r="TJK14" s="149"/>
      <c r="TJL14" s="149"/>
      <c r="TJM14" s="149"/>
      <c r="TJN14" s="149"/>
      <c r="TJO14" s="149"/>
      <c r="TJP14" s="149"/>
      <c r="TJQ14" s="149"/>
      <c r="TJR14" s="149"/>
      <c r="TJS14" s="149"/>
      <c r="TJT14" s="149"/>
      <c r="TJU14" s="149"/>
      <c r="TJV14" s="149"/>
      <c r="TJW14" s="149"/>
      <c r="TJX14" s="149"/>
      <c r="TJY14" s="149"/>
      <c r="TJZ14" s="149"/>
      <c r="TKA14" s="149"/>
      <c r="TKB14" s="149"/>
      <c r="TKC14" s="149"/>
      <c r="TKD14" s="149"/>
      <c r="TKE14" s="149"/>
      <c r="TKF14" s="149"/>
      <c r="TKG14" s="149"/>
      <c r="TKH14" s="149"/>
      <c r="TKI14" s="149"/>
      <c r="TKJ14" s="149"/>
      <c r="TKK14" s="149"/>
      <c r="TKL14" s="149"/>
      <c r="TKM14" s="149"/>
      <c r="TKN14" s="149"/>
      <c r="TKO14" s="149"/>
      <c r="TKP14" s="149"/>
      <c r="TKQ14" s="149"/>
      <c r="TKR14" s="149"/>
      <c r="TKS14" s="149"/>
      <c r="TKT14" s="149"/>
      <c r="TKU14" s="149"/>
      <c r="TKV14" s="149"/>
      <c r="TKW14" s="149"/>
      <c r="TKX14" s="149"/>
      <c r="TKY14" s="149"/>
      <c r="TKZ14" s="149"/>
      <c r="TLA14" s="149"/>
      <c r="TLB14" s="149"/>
      <c r="TLC14" s="149"/>
      <c r="TLD14" s="149"/>
      <c r="TLE14" s="149"/>
      <c r="TLF14" s="149"/>
      <c r="TLG14" s="149"/>
      <c r="TLH14" s="149"/>
      <c r="TLI14" s="149"/>
      <c r="TLJ14" s="149"/>
      <c r="TLK14" s="149"/>
      <c r="TLL14" s="149"/>
      <c r="TLM14" s="149"/>
      <c r="TLN14" s="149"/>
      <c r="TLO14" s="149"/>
      <c r="TLP14" s="149"/>
      <c r="TLQ14" s="149"/>
      <c r="TLR14" s="149"/>
      <c r="TLS14" s="149"/>
      <c r="TLT14" s="149"/>
      <c r="TLU14" s="149"/>
      <c r="TLV14" s="149"/>
      <c r="TLW14" s="149"/>
      <c r="TLX14" s="149"/>
      <c r="TLY14" s="149"/>
      <c r="TLZ14" s="149"/>
      <c r="TMA14" s="149"/>
      <c r="TMB14" s="149"/>
      <c r="TMC14" s="149"/>
      <c r="TMD14" s="149"/>
      <c r="TME14" s="149"/>
      <c r="TMF14" s="149"/>
      <c r="TMG14" s="149"/>
      <c r="TMH14" s="149"/>
      <c r="TMI14" s="149"/>
      <c r="TMJ14" s="149"/>
      <c r="TMK14" s="149"/>
      <c r="TML14" s="149"/>
      <c r="TMM14" s="149"/>
      <c r="TMN14" s="149"/>
      <c r="TMO14" s="149"/>
      <c r="TMP14" s="149"/>
      <c r="TMQ14" s="149"/>
      <c r="TMR14" s="149"/>
      <c r="TMS14" s="149"/>
      <c r="TMT14" s="149"/>
      <c r="TMU14" s="149"/>
      <c r="TMV14" s="149"/>
      <c r="TMW14" s="149"/>
      <c r="TMX14" s="149"/>
      <c r="TMY14" s="149"/>
      <c r="TMZ14" s="149"/>
      <c r="TNA14" s="149"/>
      <c r="TNB14" s="149"/>
      <c r="TNC14" s="149"/>
      <c r="TND14" s="149"/>
      <c r="TNE14" s="149"/>
      <c r="TNF14" s="149"/>
      <c r="TNG14" s="149"/>
      <c r="TNH14" s="149"/>
      <c r="TNI14" s="149"/>
      <c r="TNJ14" s="149"/>
      <c r="TNK14" s="149"/>
      <c r="TNL14" s="149"/>
      <c r="TNM14" s="149"/>
      <c r="TNN14" s="149"/>
      <c r="TNO14" s="149"/>
      <c r="TNP14" s="149"/>
      <c r="TNQ14" s="149"/>
      <c r="TNR14" s="149"/>
      <c r="TNS14" s="149"/>
      <c r="TNT14" s="149"/>
      <c r="TNU14" s="149"/>
      <c r="TNV14" s="149"/>
      <c r="TNW14" s="149"/>
      <c r="TNX14" s="149"/>
      <c r="TNY14" s="149"/>
      <c r="TNZ14" s="149"/>
      <c r="TOA14" s="149"/>
      <c r="TOB14" s="149"/>
      <c r="TOC14" s="149"/>
      <c r="TOD14" s="149"/>
      <c r="TOE14" s="149"/>
      <c r="TOF14" s="149"/>
      <c r="TOG14" s="149"/>
      <c r="TOH14" s="149"/>
      <c r="TOI14" s="149"/>
      <c r="TOJ14" s="149"/>
      <c r="TOK14" s="149"/>
      <c r="TOL14" s="149"/>
      <c r="TOM14" s="149"/>
      <c r="TON14" s="149"/>
      <c r="TOO14" s="149"/>
      <c r="TOP14" s="149"/>
      <c r="TOQ14" s="149"/>
      <c r="TOR14" s="149"/>
      <c r="TOS14" s="149"/>
      <c r="TOT14" s="149"/>
      <c r="TOU14" s="149"/>
      <c r="TOV14" s="149"/>
      <c r="TOW14" s="149"/>
      <c r="TOX14" s="149"/>
      <c r="TOY14" s="149"/>
      <c r="TOZ14" s="149"/>
      <c r="TPA14" s="149"/>
      <c r="TPB14" s="149"/>
      <c r="TPC14" s="149"/>
      <c r="TPD14" s="149"/>
      <c r="TPE14" s="149"/>
      <c r="TPF14" s="149"/>
      <c r="TPG14" s="149"/>
      <c r="TPH14" s="149"/>
      <c r="TPI14" s="149"/>
      <c r="TPJ14" s="149"/>
      <c r="TPK14" s="149"/>
      <c r="TPL14" s="149"/>
      <c r="TPM14" s="149"/>
      <c r="TPN14" s="149"/>
      <c r="TPO14" s="149"/>
      <c r="TPP14" s="149"/>
      <c r="TPQ14" s="149"/>
      <c r="TPR14" s="149"/>
      <c r="TPS14" s="149"/>
      <c r="TPT14" s="149"/>
      <c r="TPU14" s="149"/>
      <c r="TPV14" s="149"/>
      <c r="TPW14" s="149"/>
      <c r="TPX14" s="149"/>
      <c r="TPY14" s="149"/>
      <c r="TPZ14" s="149"/>
      <c r="TQA14" s="149"/>
      <c r="TQB14" s="149"/>
      <c r="TQC14" s="149"/>
      <c r="TQD14" s="149"/>
      <c r="TQE14" s="149"/>
      <c r="TQF14" s="149"/>
      <c r="TQG14" s="149"/>
      <c r="TQH14" s="149"/>
      <c r="TQI14" s="149"/>
      <c r="TQJ14" s="149"/>
      <c r="TQK14" s="149"/>
      <c r="TQL14" s="149"/>
      <c r="TQM14" s="149"/>
      <c r="TQN14" s="149"/>
      <c r="TQO14" s="149"/>
      <c r="TQP14" s="149"/>
      <c r="TQQ14" s="149"/>
      <c r="TQR14" s="149"/>
      <c r="TQS14" s="149"/>
      <c r="TQT14" s="149"/>
      <c r="TQU14" s="149"/>
      <c r="TQV14" s="149"/>
      <c r="TQW14" s="149"/>
      <c r="TQX14" s="149"/>
      <c r="TQY14" s="149"/>
      <c r="TQZ14" s="149"/>
      <c r="TRA14" s="149"/>
      <c r="TRB14" s="149"/>
      <c r="TRC14" s="149"/>
      <c r="TRD14" s="149"/>
      <c r="TRE14" s="149"/>
      <c r="TRF14" s="149"/>
      <c r="TRG14" s="149"/>
      <c r="TRH14" s="149"/>
      <c r="TRI14" s="149"/>
      <c r="TRJ14" s="149"/>
      <c r="TRK14" s="149"/>
      <c r="TRL14" s="149"/>
      <c r="TRM14" s="149"/>
      <c r="TRN14" s="149"/>
      <c r="TRO14" s="149"/>
      <c r="TRP14" s="149"/>
      <c r="TRQ14" s="149"/>
      <c r="TRR14" s="149"/>
      <c r="TRS14" s="149"/>
      <c r="TRT14" s="149"/>
      <c r="TRU14" s="149"/>
      <c r="TRV14" s="149"/>
      <c r="TRW14" s="149"/>
      <c r="TRX14" s="149"/>
      <c r="TRY14" s="149"/>
      <c r="TRZ14" s="149"/>
      <c r="TSA14" s="149"/>
      <c r="TSB14" s="149"/>
      <c r="TSC14" s="149"/>
      <c r="TSD14" s="149"/>
      <c r="TSE14" s="149"/>
      <c r="TSF14" s="149"/>
      <c r="TSG14" s="149"/>
      <c r="TSH14" s="149"/>
      <c r="TSI14" s="149"/>
      <c r="TSJ14" s="149"/>
      <c r="TSK14" s="149"/>
      <c r="TSL14" s="149"/>
      <c r="TSM14" s="149"/>
      <c r="TSN14" s="149"/>
      <c r="TSO14" s="149"/>
      <c r="TSP14" s="149"/>
      <c r="TSQ14" s="149"/>
      <c r="TSR14" s="149"/>
      <c r="TSS14" s="149"/>
      <c r="TST14" s="149"/>
      <c r="TSU14" s="149"/>
      <c r="TSV14" s="149"/>
      <c r="TSW14" s="149"/>
      <c r="TSX14" s="149"/>
      <c r="TSY14" s="149"/>
      <c r="TSZ14" s="149"/>
      <c r="TTA14" s="149"/>
      <c r="TTB14" s="149"/>
      <c r="TTC14" s="149"/>
      <c r="TTD14" s="149"/>
      <c r="TTE14" s="149"/>
      <c r="TTF14" s="149"/>
      <c r="TTG14" s="149"/>
      <c r="TTH14" s="149"/>
      <c r="TTI14" s="149"/>
      <c r="TTJ14" s="149"/>
      <c r="TTK14" s="149"/>
      <c r="TTL14" s="149"/>
      <c r="TTM14" s="149"/>
      <c r="TTN14" s="149"/>
      <c r="TTO14" s="149"/>
      <c r="TTP14" s="149"/>
      <c r="TTQ14" s="149"/>
      <c r="TTR14" s="149"/>
      <c r="TTS14" s="149"/>
      <c r="TTT14" s="149"/>
      <c r="TTU14" s="149"/>
      <c r="TTV14" s="149"/>
      <c r="TTW14" s="149"/>
      <c r="TTX14" s="149"/>
      <c r="TTY14" s="149"/>
      <c r="TTZ14" s="149"/>
      <c r="TUA14" s="149"/>
      <c r="TUB14" s="149"/>
      <c r="TUC14" s="149"/>
      <c r="TUD14" s="149"/>
      <c r="TUE14" s="149"/>
      <c r="TUF14" s="149"/>
      <c r="TUG14" s="149"/>
      <c r="TUH14" s="149"/>
      <c r="TUI14" s="149"/>
      <c r="TUJ14" s="149"/>
      <c r="TUK14" s="149"/>
      <c r="TUL14" s="149"/>
      <c r="TUM14" s="149"/>
      <c r="TUN14" s="149"/>
      <c r="TUO14" s="149"/>
      <c r="TUP14" s="149"/>
      <c r="TUQ14" s="149"/>
      <c r="TUR14" s="149"/>
      <c r="TUS14" s="149"/>
      <c r="TUT14" s="149"/>
      <c r="TUU14" s="149"/>
      <c r="TUV14" s="149"/>
      <c r="TUW14" s="149"/>
      <c r="TUX14" s="149"/>
      <c r="TUY14" s="149"/>
      <c r="TUZ14" s="149"/>
      <c r="TVA14" s="149"/>
      <c r="TVB14" s="149"/>
      <c r="TVC14" s="149"/>
      <c r="TVD14" s="149"/>
      <c r="TVE14" s="149"/>
      <c r="TVF14" s="149"/>
      <c r="TVG14" s="149"/>
      <c r="TVH14" s="149"/>
      <c r="TVI14" s="149"/>
      <c r="TVJ14" s="149"/>
      <c r="TVK14" s="149"/>
      <c r="TVL14" s="149"/>
      <c r="TVM14" s="149"/>
      <c r="TVN14" s="149"/>
      <c r="TVO14" s="149"/>
      <c r="TVP14" s="149"/>
      <c r="TVQ14" s="149"/>
      <c r="TVR14" s="149"/>
      <c r="TVS14" s="149"/>
      <c r="TVT14" s="149"/>
      <c r="TVU14" s="149"/>
      <c r="TVV14" s="149"/>
      <c r="TVW14" s="149"/>
      <c r="TVX14" s="149"/>
      <c r="TVY14" s="149"/>
      <c r="TVZ14" s="149"/>
      <c r="TWA14" s="149"/>
      <c r="TWB14" s="149"/>
      <c r="TWC14" s="149"/>
      <c r="TWD14" s="149"/>
      <c r="TWE14" s="149"/>
      <c r="TWF14" s="149"/>
      <c r="TWG14" s="149"/>
      <c r="TWH14" s="149"/>
      <c r="TWI14" s="149"/>
      <c r="TWJ14" s="149"/>
      <c r="TWK14" s="149"/>
      <c r="TWL14" s="149"/>
      <c r="TWM14" s="149"/>
      <c r="TWN14" s="149"/>
      <c r="TWO14" s="149"/>
      <c r="TWP14" s="149"/>
      <c r="TWQ14" s="149"/>
      <c r="TWR14" s="149"/>
      <c r="TWS14" s="149"/>
      <c r="TWT14" s="149"/>
      <c r="TWU14" s="149"/>
      <c r="TWV14" s="149"/>
      <c r="TWW14" s="149"/>
      <c r="TWX14" s="149"/>
      <c r="TWY14" s="149"/>
      <c r="TWZ14" s="149"/>
      <c r="TXA14" s="149"/>
      <c r="TXB14" s="149"/>
      <c r="TXC14" s="149"/>
      <c r="TXD14" s="149"/>
      <c r="TXE14" s="149"/>
      <c r="TXF14" s="149"/>
      <c r="TXG14" s="149"/>
      <c r="TXH14" s="149"/>
      <c r="TXI14" s="149"/>
      <c r="TXJ14" s="149"/>
      <c r="TXK14" s="149"/>
      <c r="TXL14" s="149"/>
      <c r="TXM14" s="149"/>
      <c r="TXN14" s="149"/>
      <c r="TXO14" s="149"/>
      <c r="TXP14" s="149"/>
      <c r="TXQ14" s="149"/>
      <c r="TXR14" s="149"/>
      <c r="TXS14" s="149"/>
      <c r="TXT14" s="149"/>
      <c r="TXU14" s="149"/>
      <c r="TXV14" s="149"/>
      <c r="TXW14" s="149"/>
      <c r="TXX14" s="149"/>
      <c r="TXY14" s="149"/>
      <c r="TXZ14" s="149"/>
      <c r="TYA14" s="149"/>
      <c r="TYB14" s="149"/>
      <c r="TYC14" s="149"/>
      <c r="TYD14" s="149"/>
      <c r="TYE14" s="149"/>
      <c r="TYF14" s="149"/>
      <c r="TYG14" s="149"/>
      <c r="TYH14" s="149"/>
      <c r="TYI14" s="149"/>
      <c r="TYJ14" s="149"/>
      <c r="TYK14" s="149"/>
      <c r="TYL14" s="149"/>
      <c r="TYM14" s="149"/>
      <c r="TYN14" s="149"/>
      <c r="TYO14" s="149"/>
      <c r="TYP14" s="149"/>
      <c r="TYQ14" s="149"/>
      <c r="TYR14" s="149"/>
      <c r="TYS14" s="149"/>
      <c r="TYT14" s="149"/>
      <c r="TYU14" s="149"/>
      <c r="TYV14" s="149"/>
      <c r="TYW14" s="149"/>
      <c r="TYX14" s="149"/>
      <c r="TYY14" s="149"/>
      <c r="TYZ14" s="149"/>
      <c r="TZA14" s="149"/>
      <c r="TZB14" s="149"/>
      <c r="TZC14" s="149"/>
      <c r="TZD14" s="149"/>
      <c r="TZE14" s="149"/>
      <c r="TZF14" s="149"/>
      <c r="TZG14" s="149"/>
      <c r="TZH14" s="149"/>
      <c r="TZI14" s="149"/>
      <c r="TZJ14" s="149"/>
      <c r="TZK14" s="149"/>
      <c r="TZL14" s="149"/>
      <c r="TZM14" s="149"/>
      <c r="TZN14" s="149"/>
      <c r="TZO14" s="149"/>
      <c r="TZP14" s="149"/>
      <c r="TZQ14" s="149"/>
      <c r="TZR14" s="149"/>
      <c r="TZS14" s="149"/>
      <c r="TZT14" s="149"/>
      <c r="TZU14" s="149"/>
      <c r="TZV14" s="149"/>
      <c r="TZW14" s="149"/>
      <c r="TZX14" s="149"/>
      <c r="TZY14" s="149"/>
      <c r="TZZ14" s="149"/>
      <c r="UAA14" s="149"/>
      <c r="UAB14" s="149"/>
      <c r="UAC14" s="149"/>
      <c r="UAD14" s="149"/>
      <c r="UAE14" s="149"/>
      <c r="UAF14" s="149"/>
      <c r="UAG14" s="149"/>
      <c r="UAH14" s="149"/>
      <c r="UAI14" s="149"/>
      <c r="UAJ14" s="149"/>
      <c r="UAK14" s="149"/>
      <c r="UAL14" s="149"/>
      <c r="UAM14" s="149"/>
      <c r="UAN14" s="149"/>
      <c r="UAO14" s="149"/>
      <c r="UAP14" s="149"/>
      <c r="UAQ14" s="149"/>
      <c r="UAR14" s="149"/>
      <c r="UAS14" s="149"/>
      <c r="UAT14" s="149"/>
      <c r="UAU14" s="149"/>
      <c r="UAV14" s="149"/>
      <c r="UAW14" s="149"/>
      <c r="UAX14" s="149"/>
      <c r="UAY14" s="149"/>
      <c r="UAZ14" s="149"/>
      <c r="UBA14" s="149"/>
      <c r="UBB14" s="149"/>
      <c r="UBC14" s="149"/>
      <c r="UBD14" s="149"/>
      <c r="UBE14" s="149"/>
      <c r="UBF14" s="149"/>
      <c r="UBG14" s="149"/>
      <c r="UBH14" s="149"/>
      <c r="UBI14" s="149"/>
      <c r="UBJ14" s="149"/>
      <c r="UBK14" s="149"/>
      <c r="UBL14" s="149"/>
      <c r="UBM14" s="149"/>
      <c r="UBN14" s="149"/>
      <c r="UBO14" s="149"/>
      <c r="UBP14" s="149"/>
      <c r="UBQ14" s="149"/>
      <c r="UBR14" s="149"/>
      <c r="UBS14" s="149"/>
      <c r="UBT14" s="149"/>
      <c r="UBU14" s="149"/>
      <c r="UBV14" s="149"/>
      <c r="UBW14" s="149"/>
      <c r="UBX14" s="149"/>
      <c r="UBY14" s="149"/>
      <c r="UBZ14" s="149"/>
      <c r="UCA14" s="149"/>
      <c r="UCB14" s="149"/>
      <c r="UCC14" s="149"/>
      <c r="UCD14" s="149"/>
      <c r="UCE14" s="149"/>
      <c r="UCF14" s="149"/>
      <c r="UCG14" s="149"/>
      <c r="UCH14" s="149"/>
      <c r="UCI14" s="149"/>
      <c r="UCJ14" s="149"/>
      <c r="UCK14" s="149"/>
      <c r="UCL14" s="149"/>
      <c r="UCM14" s="149"/>
      <c r="UCN14" s="149"/>
      <c r="UCO14" s="149"/>
      <c r="UCP14" s="149"/>
      <c r="UCQ14" s="149"/>
      <c r="UCR14" s="149"/>
      <c r="UCS14" s="149"/>
      <c r="UCT14" s="149"/>
      <c r="UCU14" s="149"/>
      <c r="UCV14" s="149"/>
      <c r="UCW14" s="149"/>
      <c r="UCX14" s="149"/>
      <c r="UCY14" s="149"/>
      <c r="UCZ14" s="149"/>
      <c r="UDA14" s="149"/>
      <c r="UDB14" s="149"/>
      <c r="UDC14" s="149"/>
      <c r="UDD14" s="149"/>
      <c r="UDE14" s="149"/>
      <c r="UDF14" s="149"/>
      <c r="UDG14" s="149"/>
      <c r="UDH14" s="149"/>
      <c r="UDI14" s="149"/>
      <c r="UDJ14" s="149"/>
      <c r="UDK14" s="149"/>
      <c r="UDL14" s="149"/>
      <c r="UDM14" s="149"/>
      <c r="UDN14" s="149"/>
      <c r="UDO14" s="149"/>
      <c r="UDP14" s="149"/>
      <c r="UDQ14" s="149"/>
      <c r="UDR14" s="149"/>
      <c r="UDS14" s="149"/>
      <c r="UDT14" s="149"/>
      <c r="UDU14" s="149"/>
      <c r="UDV14" s="149"/>
      <c r="UDW14" s="149"/>
      <c r="UDX14" s="149"/>
      <c r="UDY14" s="149"/>
      <c r="UDZ14" s="149"/>
      <c r="UEA14" s="149"/>
      <c r="UEB14" s="149"/>
      <c r="UEC14" s="149"/>
      <c r="UED14" s="149"/>
      <c r="UEE14" s="149"/>
      <c r="UEF14" s="149"/>
      <c r="UEG14" s="149"/>
      <c r="UEH14" s="149"/>
      <c r="UEI14" s="149"/>
      <c r="UEJ14" s="149"/>
      <c r="UEK14" s="149"/>
      <c r="UEL14" s="149"/>
      <c r="UEM14" s="149"/>
      <c r="UEN14" s="149"/>
      <c r="UEO14" s="149"/>
      <c r="UEP14" s="149"/>
      <c r="UEQ14" s="149"/>
      <c r="UER14" s="149"/>
      <c r="UES14" s="149"/>
      <c r="UET14" s="149"/>
      <c r="UEU14" s="149"/>
      <c r="UEV14" s="149"/>
      <c r="UEW14" s="149"/>
      <c r="UEX14" s="149"/>
      <c r="UEY14" s="149"/>
      <c r="UEZ14" s="149"/>
      <c r="UFA14" s="149"/>
      <c r="UFB14" s="149"/>
      <c r="UFC14" s="149"/>
      <c r="UFD14" s="149"/>
      <c r="UFE14" s="149"/>
      <c r="UFF14" s="149"/>
      <c r="UFG14" s="149"/>
      <c r="UFH14" s="149"/>
      <c r="UFI14" s="149"/>
      <c r="UFJ14" s="149"/>
      <c r="UFK14" s="149"/>
      <c r="UFL14" s="149"/>
      <c r="UFM14" s="149"/>
      <c r="UFN14" s="149"/>
      <c r="UFO14" s="149"/>
      <c r="UFP14" s="149"/>
      <c r="UFQ14" s="149"/>
      <c r="UFR14" s="149"/>
      <c r="UFS14" s="149"/>
      <c r="UFT14" s="149"/>
      <c r="UFU14" s="149"/>
      <c r="UFV14" s="149"/>
      <c r="UFW14" s="149"/>
      <c r="UFX14" s="149"/>
      <c r="UFY14" s="149"/>
      <c r="UFZ14" s="149"/>
      <c r="UGA14" s="149"/>
      <c r="UGB14" s="149"/>
      <c r="UGC14" s="149"/>
      <c r="UGD14" s="149"/>
      <c r="UGE14" s="149"/>
      <c r="UGF14" s="149"/>
      <c r="UGG14" s="149"/>
      <c r="UGH14" s="149"/>
      <c r="UGI14" s="149"/>
      <c r="UGJ14" s="149"/>
      <c r="UGK14" s="149"/>
      <c r="UGL14" s="149"/>
      <c r="UGM14" s="149"/>
      <c r="UGN14" s="149"/>
      <c r="UGO14" s="149"/>
      <c r="UGP14" s="149"/>
      <c r="UGQ14" s="149"/>
      <c r="UGR14" s="149"/>
      <c r="UGS14" s="149"/>
      <c r="UGT14" s="149"/>
      <c r="UGU14" s="149"/>
      <c r="UGV14" s="149"/>
      <c r="UGW14" s="149"/>
      <c r="UGX14" s="149"/>
      <c r="UGY14" s="149"/>
      <c r="UGZ14" s="149"/>
      <c r="UHA14" s="149"/>
      <c r="UHB14" s="149"/>
      <c r="UHC14" s="149"/>
      <c r="UHD14" s="149"/>
      <c r="UHE14" s="149"/>
      <c r="UHF14" s="149"/>
      <c r="UHG14" s="149"/>
      <c r="UHH14" s="149"/>
      <c r="UHI14" s="149"/>
      <c r="UHJ14" s="149"/>
      <c r="UHK14" s="149"/>
      <c r="UHL14" s="149"/>
      <c r="UHM14" s="149"/>
      <c r="UHN14" s="149"/>
      <c r="UHO14" s="149"/>
      <c r="UHP14" s="149"/>
      <c r="UHQ14" s="149"/>
      <c r="UHR14" s="149"/>
      <c r="UHS14" s="149"/>
      <c r="UHT14" s="149"/>
      <c r="UHU14" s="149"/>
      <c r="UHV14" s="149"/>
      <c r="UHW14" s="149"/>
      <c r="UHX14" s="149"/>
      <c r="UHY14" s="149"/>
      <c r="UHZ14" s="149"/>
      <c r="UIA14" s="149"/>
      <c r="UIB14" s="149"/>
      <c r="UIC14" s="149"/>
      <c r="UID14" s="149"/>
      <c r="UIE14" s="149"/>
      <c r="UIF14" s="149"/>
      <c r="UIG14" s="149"/>
      <c r="UIH14" s="149"/>
      <c r="UII14" s="149"/>
      <c r="UIJ14" s="149"/>
      <c r="UIK14" s="149"/>
      <c r="UIL14" s="149"/>
      <c r="UIM14" s="149"/>
      <c r="UIN14" s="149"/>
      <c r="UIO14" s="149"/>
      <c r="UIP14" s="149"/>
      <c r="UIQ14" s="149"/>
      <c r="UIR14" s="149"/>
      <c r="UIS14" s="149"/>
      <c r="UIT14" s="149"/>
      <c r="UIU14" s="149"/>
      <c r="UIV14" s="149"/>
      <c r="UIW14" s="149"/>
      <c r="UIX14" s="149"/>
      <c r="UIY14" s="149"/>
      <c r="UIZ14" s="149"/>
      <c r="UJA14" s="149"/>
      <c r="UJB14" s="149"/>
      <c r="UJC14" s="149"/>
      <c r="UJD14" s="149"/>
      <c r="UJE14" s="149"/>
      <c r="UJF14" s="149"/>
      <c r="UJG14" s="149"/>
      <c r="UJH14" s="149"/>
      <c r="UJI14" s="149"/>
      <c r="UJJ14" s="149"/>
      <c r="UJK14" s="149"/>
      <c r="UJL14" s="149"/>
      <c r="UJM14" s="149"/>
      <c r="UJN14" s="149"/>
      <c r="UJO14" s="149"/>
      <c r="UJP14" s="149"/>
      <c r="UJQ14" s="149"/>
      <c r="UJR14" s="149"/>
      <c r="UJS14" s="149"/>
      <c r="UJT14" s="149"/>
      <c r="UJU14" s="149"/>
      <c r="UJV14" s="149"/>
      <c r="UJW14" s="149"/>
      <c r="UJX14" s="149"/>
      <c r="UJY14" s="149"/>
      <c r="UJZ14" s="149"/>
      <c r="UKA14" s="149"/>
      <c r="UKB14" s="149"/>
      <c r="UKC14" s="149"/>
      <c r="UKD14" s="149"/>
      <c r="UKE14" s="149"/>
      <c r="UKF14" s="149"/>
      <c r="UKG14" s="149"/>
      <c r="UKH14" s="149"/>
      <c r="UKI14" s="149"/>
      <c r="UKJ14" s="149"/>
      <c r="UKK14" s="149"/>
      <c r="UKL14" s="149"/>
      <c r="UKM14" s="149"/>
      <c r="UKN14" s="149"/>
      <c r="UKO14" s="149"/>
      <c r="UKP14" s="149"/>
      <c r="UKQ14" s="149"/>
      <c r="UKR14" s="149"/>
      <c r="UKS14" s="149"/>
      <c r="UKT14" s="149"/>
      <c r="UKU14" s="149"/>
      <c r="UKV14" s="149"/>
      <c r="UKW14" s="149"/>
      <c r="UKX14" s="149"/>
      <c r="UKY14" s="149"/>
      <c r="UKZ14" s="149"/>
      <c r="ULA14" s="149"/>
      <c r="ULB14" s="149"/>
      <c r="ULC14" s="149"/>
      <c r="ULD14" s="149"/>
      <c r="ULE14" s="149"/>
      <c r="ULF14" s="149"/>
      <c r="ULG14" s="149"/>
      <c r="ULH14" s="149"/>
      <c r="ULI14" s="149"/>
      <c r="ULJ14" s="149"/>
      <c r="ULK14" s="149"/>
      <c r="ULL14" s="149"/>
      <c r="ULM14" s="149"/>
      <c r="ULN14" s="149"/>
      <c r="ULO14" s="149"/>
      <c r="ULP14" s="149"/>
      <c r="ULQ14" s="149"/>
      <c r="ULR14" s="149"/>
      <c r="ULS14" s="149"/>
      <c r="ULT14" s="149"/>
      <c r="ULU14" s="149"/>
      <c r="ULV14" s="149"/>
      <c r="ULW14" s="149"/>
      <c r="ULX14" s="149"/>
      <c r="ULY14" s="149"/>
      <c r="ULZ14" s="149"/>
      <c r="UMA14" s="149"/>
      <c r="UMB14" s="149"/>
      <c r="UMC14" s="149"/>
      <c r="UMD14" s="149"/>
      <c r="UME14" s="149"/>
      <c r="UMF14" s="149"/>
      <c r="UMG14" s="149"/>
      <c r="UMH14" s="149"/>
      <c r="UMI14" s="149"/>
      <c r="UMJ14" s="149"/>
      <c r="UMK14" s="149"/>
      <c r="UML14" s="149"/>
      <c r="UMM14" s="149"/>
      <c r="UMN14" s="149"/>
      <c r="UMO14" s="149"/>
      <c r="UMP14" s="149"/>
      <c r="UMQ14" s="149"/>
      <c r="UMR14" s="149"/>
      <c r="UMS14" s="149"/>
      <c r="UMT14" s="149"/>
      <c r="UMU14" s="149"/>
      <c r="UMV14" s="149"/>
      <c r="UMW14" s="149"/>
      <c r="UMX14" s="149"/>
      <c r="UMY14" s="149"/>
      <c r="UMZ14" s="149"/>
      <c r="UNA14" s="149"/>
      <c r="UNB14" s="149"/>
      <c r="UNC14" s="149"/>
      <c r="UND14" s="149"/>
      <c r="UNE14" s="149"/>
      <c r="UNF14" s="149"/>
      <c r="UNG14" s="149"/>
      <c r="UNH14" s="149"/>
      <c r="UNI14" s="149"/>
      <c r="UNJ14" s="149"/>
      <c r="UNK14" s="149"/>
      <c r="UNL14" s="149"/>
      <c r="UNM14" s="149"/>
      <c r="UNN14" s="149"/>
      <c r="UNO14" s="149"/>
      <c r="UNP14" s="149"/>
      <c r="UNQ14" s="149"/>
      <c r="UNR14" s="149"/>
      <c r="UNS14" s="149"/>
      <c r="UNT14" s="149"/>
      <c r="UNU14" s="149"/>
      <c r="UNV14" s="149"/>
      <c r="UNW14" s="149"/>
      <c r="UNX14" s="149"/>
      <c r="UNY14" s="149"/>
      <c r="UNZ14" s="149"/>
      <c r="UOA14" s="149"/>
      <c r="UOB14" s="149"/>
      <c r="UOC14" s="149"/>
      <c r="UOD14" s="149"/>
      <c r="UOE14" s="149"/>
      <c r="UOF14" s="149"/>
      <c r="UOG14" s="149"/>
      <c r="UOH14" s="149"/>
      <c r="UOI14" s="149"/>
      <c r="UOJ14" s="149"/>
      <c r="UOK14" s="149"/>
      <c r="UOL14" s="149"/>
      <c r="UOM14" s="149"/>
      <c r="UON14" s="149"/>
      <c r="UOO14" s="149"/>
      <c r="UOP14" s="149"/>
      <c r="UOQ14" s="149"/>
      <c r="UOR14" s="149"/>
      <c r="UOS14" s="149"/>
      <c r="UOT14" s="149"/>
      <c r="UOU14" s="149"/>
      <c r="UOV14" s="149"/>
      <c r="UOW14" s="149"/>
      <c r="UOX14" s="149"/>
      <c r="UOY14" s="149"/>
      <c r="UOZ14" s="149"/>
      <c r="UPA14" s="149"/>
      <c r="UPB14" s="149"/>
      <c r="UPC14" s="149"/>
      <c r="UPD14" s="149"/>
      <c r="UPE14" s="149"/>
      <c r="UPF14" s="149"/>
      <c r="UPG14" s="149"/>
      <c r="UPH14" s="149"/>
      <c r="UPI14" s="149"/>
      <c r="UPJ14" s="149"/>
      <c r="UPK14" s="149"/>
      <c r="UPL14" s="149"/>
      <c r="UPM14" s="149"/>
      <c r="UPN14" s="149"/>
      <c r="UPO14" s="149"/>
      <c r="UPP14" s="149"/>
      <c r="UPQ14" s="149"/>
      <c r="UPR14" s="149"/>
      <c r="UPS14" s="149"/>
      <c r="UPT14" s="149"/>
      <c r="UPU14" s="149"/>
      <c r="UPV14" s="149"/>
      <c r="UPW14" s="149"/>
      <c r="UPX14" s="149"/>
      <c r="UPY14" s="149"/>
      <c r="UPZ14" s="149"/>
      <c r="UQA14" s="149"/>
      <c r="UQB14" s="149"/>
      <c r="UQC14" s="149"/>
      <c r="UQD14" s="149"/>
      <c r="UQE14" s="149"/>
      <c r="UQF14" s="149"/>
      <c r="UQG14" s="149"/>
      <c r="UQH14" s="149"/>
      <c r="UQI14" s="149"/>
      <c r="UQJ14" s="149"/>
      <c r="UQK14" s="149"/>
      <c r="UQL14" s="149"/>
      <c r="UQM14" s="149"/>
      <c r="UQN14" s="149"/>
      <c r="UQO14" s="149"/>
      <c r="UQP14" s="149"/>
      <c r="UQQ14" s="149"/>
      <c r="UQR14" s="149"/>
      <c r="UQS14" s="149"/>
      <c r="UQT14" s="149"/>
      <c r="UQU14" s="149"/>
      <c r="UQV14" s="149"/>
      <c r="UQW14" s="149"/>
      <c r="UQX14" s="149"/>
      <c r="UQY14" s="149"/>
      <c r="UQZ14" s="149"/>
      <c r="URA14" s="149"/>
      <c r="URB14" s="149"/>
      <c r="URC14" s="149"/>
      <c r="URD14" s="149"/>
      <c r="URE14" s="149"/>
      <c r="URF14" s="149"/>
      <c r="URG14" s="149"/>
      <c r="URH14" s="149"/>
      <c r="URI14" s="149"/>
      <c r="URJ14" s="149"/>
      <c r="URK14" s="149"/>
      <c r="URL14" s="149"/>
      <c r="URM14" s="149"/>
      <c r="URN14" s="149"/>
      <c r="URO14" s="149"/>
      <c r="URP14" s="149"/>
      <c r="URQ14" s="149"/>
      <c r="URR14" s="149"/>
      <c r="URS14" s="149"/>
      <c r="URT14" s="149"/>
      <c r="URU14" s="149"/>
      <c r="URV14" s="149"/>
      <c r="URW14" s="149"/>
      <c r="URX14" s="149"/>
      <c r="URY14" s="149"/>
      <c r="URZ14" s="149"/>
      <c r="USA14" s="149"/>
      <c r="USB14" s="149"/>
      <c r="USC14" s="149"/>
      <c r="USD14" s="149"/>
      <c r="USE14" s="149"/>
      <c r="USF14" s="149"/>
      <c r="USG14" s="149"/>
      <c r="USH14" s="149"/>
      <c r="USI14" s="149"/>
      <c r="USJ14" s="149"/>
      <c r="USK14" s="149"/>
      <c r="USL14" s="149"/>
      <c r="USM14" s="149"/>
      <c r="USN14" s="149"/>
      <c r="USO14" s="149"/>
      <c r="USP14" s="149"/>
      <c r="USQ14" s="149"/>
      <c r="USR14" s="149"/>
      <c r="USS14" s="149"/>
      <c r="UST14" s="149"/>
      <c r="USU14" s="149"/>
      <c r="USV14" s="149"/>
      <c r="USW14" s="149"/>
      <c r="USX14" s="149"/>
      <c r="USY14" s="149"/>
      <c r="USZ14" s="149"/>
      <c r="UTA14" s="149"/>
      <c r="UTB14" s="149"/>
      <c r="UTC14" s="149"/>
      <c r="UTD14" s="149"/>
      <c r="UTE14" s="149"/>
      <c r="UTF14" s="149"/>
      <c r="UTG14" s="149"/>
      <c r="UTH14" s="149"/>
      <c r="UTI14" s="149"/>
      <c r="UTJ14" s="149"/>
      <c r="UTK14" s="149"/>
      <c r="UTL14" s="149"/>
      <c r="UTM14" s="149"/>
      <c r="UTN14" s="149"/>
      <c r="UTO14" s="149"/>
      <c r="UTP14" s="149"/>
      <c r="UTQ14" s="149"/>
      <c r="UTR14" s="149"/>
      <c r="UTS14" s="149"/>
      <c r="UTT14" s="149"/>
      <c r="UTU14" s="149"/>
      <c r="UTV14" s="149"/>
      <c r="UTW14" s="149"/>
      <c r="UTX14" s="149"/>
      <c r="UTY14" s="149"/>
      <c r="UTZ14" s="149"/>
      <c r="UUA14" s="149"/>
      <c r="UUB14" s="149"/>
      <c r="UUC14" s="149"/>
      <c r="UUD14" s="149"/>
      <c r="UUE14" s="149"/>
      <c r="UUF14" s="149"/>
      <c r="UUG14" s="149"/>
      <c r="UUH14" s="149"/>
      <c r="UUI14" s="149"/>
      <c r="UUJ14" s="149"/>
      <c r="UUK14" s="149"/>
      <c r="UUL14" s="149"/>
      <c r="UUM14" s="149"/>
      <c r="UUN14" s="149"/>
      <c r="UUO14" s="149"/>
      <c r="UUP14" s="149"/>
      <c r="UUQ14" s="149"/>
      <c r="UUR14" s="149"/>
      <c r="UUS14" s="149"/>
      <c r="UUT14" s="149"/>
      <c r="UUU14" s="149"/>
      <c r="UUV14" s="149"/>
      <c r="UUW14" s="149"/>
      <c r="UUX14" s="149"/>
      <c r="UUY14" s="149"/>
      <c r="UUZ14" s="149"/>
      <c r="UVA14" s="149"/>
      <c r="UVB14" s="149"/>
      <c r="UVC14" s="149"/>
      <c r="UVD14" s="149"/>
      <c r="UVE14" s="149"/>
      <c r="UVF14" s="149"/>
      <c r="UVG14" s="149"/>
      <c r="UVH14" s="149"/>
      <c r="UVI14" s="149"/>
      <c r="UVJ14" s="149"/>
      <c r="UVK14" s="149"/>
      <c r="UVL14" s="149"/>
      <c r="UVM14" s="149"/>
      <c r="UVN14" s="149"/>
      <c r="UVO14" s="149"/>
      <c r="UVP14" s="149"/>
      <c r="UVQ14" s="149"/>
      <c r="UVR14" s="149"/>
      <c r="UVS14" s="149"/>
      <c r="UVT14" s="149"/>
      <c r="UVU14" s="149"/>
      <c r="UVV14" s="149"/>
      <c r="UVW14" s="149"/>
      <c r="UVX14" s="149"/>
      <c r="UVY14" s="149"/>
      <c r="UVZ14" s="149"/>
      <c r="UWA14" s="149"/>
      <c r="UWB14" s="149"/>
      <c r="UWC14" s="149"/>
      <c r="UWD14" s="149"/>
      <c r="UWE14" s="149"/>
      <c r="UWF14" s="149"/>
      <c r="UWG14" s="149"/>
      <c r="UWH14" s="149"/>
      <c r="UWI14" s="149"/>
      <c r="UWJ14" s="149"/>
      <c r="UWK14" s="149"/>
      <c r="UWL14" s="149"/>
      <c r="UWM14" s="149"/>
      <c r="UWN14" s="149"/>
      <c r="UWO14" s="149"/>
      <c r="UWP14" s="149"/>
      <c r="UWQ14" s="149"/>
      <c r="UWR14" s="149"/>
      <c r="UWS14" s="149"/>
      <c r="UWT14" s="149"/>
      <c r="UWU14" s="149"/>
      <c r="UWV14" s="149"/>
      <c r="UWW14" s="149"/>
      <c r="UWX14" s="149"/>
      <c r="UWY14" s="149"/>
      <c r="UWZ14" s="149"/>
      <c r="UXA14" s="149"/>
      <c r="UXB14" s="149"/>
      <c r="UXC14" s="149"/>
      <c r="UXD14" s="149"/>
      <c r="UXE14" s="149"/>
      <c r="UXF14" s="149"/>
      <c r="UXG14" s="149"/>
      <c r="UXH14" s="149"/>
      <c r="UXI14" s="149"/>
      <c r="UXJ14" s="149"/>
      <c r="UXK14" s="149"/>
      <c r="UXL14" s="149"/>
      <c r="UXM14" s="149"/>
      <c r="UXN14" s="149"/>
      <c r="UXO14" s="149"/>
      <c r="UXP14" s="149"/>
      <c r="UXQ14" s="149"/>
      <c r="UXR14" s="149"/>
      <c r="UXS14" s="149"/>
      <c r="UXT14" s="149"/>
      <c r="UXU14" s="149"/>
      <c r="UXV14" s="149"/>
      <c r="UXW14" s="149"/>
      <c r="UXX14" s="149"/>
      <c r="UXY14" s="149"/>
      <c r="UXZ14" s="149"/>
      <c r="UYA14" s="149"/>
      <c r="UYB14" s="149"/>
      <c r="UYC14" s="149"/>
      <c r="UYD14" s="149"/>
      <c r="UYE14" s="149"/>
      <c r="UYF14" s="149"/>
      <c r="UYG14" s="149"/>
      <c r="UYH14" s="149"/>
      <c r="UYI14" s="149"/>
      <c r="UYJ14" s="149"/>
      <c r="UYK14" s="149"/>
      <c r="UYL14" s="149"/>
      <c r="UYM14" s="149"/>
      <c r="UYN14" s="149"/>
      <c r="UYO14" s="149"/>
      <c r="UYP14" s="149"/>
      <c r="UYQ14" s="149"/>
      <c r="UYR14" s="149"/>
      <c r="UYS14" s="149"/>
      <c r="UYT14" s="149"/>
      <c r="UYU14" s="149"/>
      <c r="UYV14" s="149"/>
      <c r="UYW14" s="149"/>
      <c r="UYX14" s="149"/>
      <c r="UYY14" s="149"/>
      <c r="UYZ14" s="149"/>
      <c r="UZA14" s="149"/>
      <c r="UZB14" s="149"/>
      <c r="UZC14" s="149"/>
      <c r="UZD14" s="149"/>
      <c r="UZE14" s="149"/>
      <c r="UZF14" s="149"/>
      <c r="UZG14" s="149"/>
      <c r="UZH14" s="149"/>
      <c r="UZI14" s="149"/>
      <c r="UZJ14" s="149"/>
      <c r="UZK14" s="149"/>
      <c r="UZL14" s="149"/>
      <c r="UZM14" s="149"/>
      <c r="UZN14" s="149"/>
      <c r="UZO14" s="149"/>
      <c r="UZP14" s="149"/>
      <c r="UZQ14" s="149"/>
      <c r="UZR14" s="149"/>
      <c r="UZS14" s="149"/>
      <c r="UZT14" s="149"/>
      <c r="UZU14" s="149"/>
      <c r="UZV14" s="149"/>
      <c r="UZW14" s="149"/>
      <c r="UZX14" s="149"/>
      <c r="UZY14" s="149"/>
      <c r="UZZ14" s="149"/>
      <c r="VAA14" s="149"/>
      <c r="VAB14" s="149"/>
      <c r="VAC14" s="149"/>
      <c r="VAD14" s="149"/>
      <c r="VAE14" s="149"/>
      <c r="VAF14" s="149"/>
      <c r="VAG14" s="149"/>
      <c r="VAH14" s="149"/>
      <c r="VAI14" s="149"/>
      <c r="VAJ14" s="149"/>
      <c r="VAK14" s="149"/>
      <c r="VAL14" s="149"/>
      <c r="VAM14" s="149"/>
      <c r="VAN14" s="149"/>
      <c r="VAO14" s="149"/>
      <c r="VAP14" s="149"/>
      <c r="VAQ14" s="149"/>
      <c r="VAR14" s="149"/>
      <c r="VAS14" s="149"/>
      <c r="VAT14" s="149"/>
      <c r="VAU14" s="149"/>
      <c r="VAV14" s="149"/>
      <c r="VAW14" s="149"/>
      <c r="VAX14" s="149"/>
      <c r="VAY14" s="149"/>
      <c r="VAZ14" s="149"/>
      <c r="VBA14" s="149"/>
      <c r="VBB14" s="149"/>
      <c r="VBC14" s="149"/>
      <c r="VBD14" s="149"/>
      <c r="VBE14" s="149"/>
      <c r="VBF14" s="149"/>
      <c r="VBG14" s="149"/>
      <c r="VBH14" s="149"/>
      <c r="VBI14" s="149"/>
      <c r="VBJ14" s="149"/>
      <c r="VBK14" s="149"/>
      <c r="VBL14" s="149"/>
      <c r="VBM14" s="149"/>
      <c r="VBN14" s="149"/>
      <c r="VBO14" s="149"/>
      <c r="VBP14" s="149"/>
      <c r="VBQ14" s="149"/>
      <c r="VBR14" s="149"/>
      <c r="VBS14" s="149"/>
      <c r="VBT14" s="149"/>
      <c r="VBU14" s="149"/>
      <c r="VBV14" s="149"/>
      <c r="VBW14" s="149"/>
      <c r="VBX14" s="149"/>
      <c r="VBY14" s="149"/>
      <c r="VBZ14" s="149"/>
      <c r="VCA14" s="149"/>
      <c r="VCB14" s="149"/>
      <c r="VCC14" s="149"/>
      <c r="VCD14" s="149"/>
      <c r="VCE14" s="149"/>
      <c r="VCF14" s="149"/>
      <c r="VCG14" s="149"/>
      <c r="VCH14" s="149"/>
      <c r="VCI14" s="149"/>
      <c r="VCJ14" s="149"/>
      <c r="VCK14" s="149"/>
      <c r="VCL14" s="149"/>
      <c r="VCM14" s="149"/>
      <c r="VCN14" s="149"/>
      <c r="VCO14" s="149"/>
      <c r="VCP14" s="149"/>
      <c r="VCQ14" s="149"/>
      <c r="VCR14" s="149"/>
      <c r="VCS14" s="149"/>
      <c r="VCT14" s="149"/>
      <c r="VCU14" s="149"/>
      <c r="VCV14" s="149"/>
      <c r="VCW14" s="149"/>
      <c r="VCX14" s="149"/>
      <c r="VCY14" s="149"/>
      <c r="VCZ14" s="149"/>
      <c r="VDA14" s="149"/>
      <c r="VDB14" s="149"/>
      <c r="VDC14" s="149"/>
      <c r="VDD14" s="149"/>
      <c r="VDE14" s="149"/>
      <c r="VDF14" s="149"/>
      <c r="VDG14" s="149"/>
      <c r="VDH14" s="149"/>
      <c r="VDI14" s="149"/>
      <c r="VDJ14" s="149"/>
      <c r="VDK14" s="149"/>
      <c r="VDL14" s="149"/>
      <c r="VDM14" s="149"/>
      <c r="VDN14" s="149"/>
      <c r="VDO14" s="149"/>
      <c r="VDP14" s="149"/>
      <c r="VDQ14" s="149"/>
      <c r="VDR14" s="149"/>
      <c r="VDS14" s="149"/>
      <c r="VDT14" s="149"/>
      <c r="VDU14" s="149"/>
      <c r="VDV14" s="149"/>
      <c r="VDW14" s="149"/>
      <c r="VDX14" s="149"/>
      <c r="VDY14" s="149"/>
      <c r="VDZ14" s="149"/>
      <c r="VEA14" s="149"/>
      <c r="VEB14" s="149"/>
      <c r="VEC14" s="149"/>
      <c r="VED14" s="149"/>
      <c r="VEE14" s="149"/>
      <c r="VEF14" s="149"/>
      <c r="VEG14" s="149"/>
      <c r="VEH14" s="149"/>
      <c r="VEI14" s="149"/>
      <c r="VEJ14" s="149"/>
      <c r="VEK14" s="149"/>
      <c r="VEL14" s="149"/>
      <c r="VEM14" s="149"/>
      <c r="VEN14" s="149"/>
      <c r="VEO14" s="149"/>
      <c r="VEP14" s="149"/>
      <c r="VEQ14" s="149"/>
      <c r="VER14" s="149"/>
      <c r="VES14" s="149"/>
      <c r="VET14" s="149"/>
      <c r="VEU14" s="149"/>
      <c r="VEV14" s="149"/>
      <c r="VEW14" s="149"/>
      <c r="VEX14" s="149"/>
      <c r="VEY14" s="149"/>
      <c r="VEZ14" s="149"/>
      <c r="VFA14" s="149"/>
      <c r="VFB14" s="149"/>
      <c r="VFC14" s="149"/>
      <c r="VFD14" s="149"/>
      <c r="VFE14" s="149"/>
      <c r="VFF14" s="149"/>
      <c r="VFG14" s="149"/>
      <c r="VFH14" s="149"/>
      <c r="VFI14" s="149"/>
      <c r="VFJ14" s="149"/>
      <c r="VFK14" s="149"/>
      <c r="VFL14" s="149"/>
      <c r="VFM14" s="149"/>
      <c r="VFN14" s="149"/>
      <c r="VFO14" s="149"/>
      <c r="VFP14" s="149"/>
      <c r="VFQ14" s="149"/>
      <c r="VFR14" s="149"/>
      <c r="VFS14" s="149"/>
      <c r="VFT14" s="149"/>
      <c r="VFU14" s="149"/>
      <c r="VFV14" s="149"/>
      <c r="VFW14" s="149"/>
      <c r="VFX14" s="149"/>
      <c r="VFY14" s="149"/>
      <c r="VFZ14" s="149"/>
      <c r="VGA14" s="149"/>
      <c r="VGB14" s="149"/>
      <c r="VGC14" s="149"/>
      <c r="VGD14" s="149"/>
      <c r="VGE14" s="149"/>
      <c r="VGF14" s="149"/>
      <c r="VGG14" s="149"/>
      <c r="VGH14" s="149"/>
      <c r="VGI14" s="149"/>
      <c r="VGJ14" s="149"/>
      <c r="VGK14" s="149"/>
      <c r="VGL14" s="149"/>
      <c r="VGM14" s="149"/>
      <c r="VGN14" s="149"/>
      <c r="VGO14" s="149"/>
      <c r="VGP14" s="149"/>
      <c r="VGQ14" s="149"/>
      <c r="VGR14" s="149"/>
      <c r="VGS14" s="149"/>
      <c r="VGT14" s="149"/>
      <c r="VGU14" s="149"/>
      <c r="VGV14" s="149"/>
      <c r="VGW14" s="149"/>
      <c r="VGX14" s="149"/>
      <c r="VGY14" s="149"/>
      <c r="VGZ14" s="149"/>
      <c r="VHA14" s="149"/>
      <c r="VHB14" s="149"/>
      <c r="VHC14" s="149"/>
      <c r="VHD14" s="149"/>
      <c r="VHE14" s="149"/>
      <c r="VHF14" s="149"/>
      <c r="VHG14" s="149"/>
      <c r="VHH14" s="149"/>
      <c r="VHI14" s="149"/>
      <c r="VHJ14" s="149"/>
      <c r="VHK14" s="149"/>
      <c r="VHL14" s="149"/>
      <c r="VHM14" s="149"/>
      <c r="VHN14" s="149"/>
      <c r="VHO14" s="149"/>
      <c r="VHP14" s="149"/>
      <c r="VHQ14" s="149"/>
      <c r="VHR14" s="149"/>
      <c r="VHS14" s="149"/>
      <c r="VHT14" s="149"/>
      <c r="VHU14" s="149"/>
      <c r="VHV14" s="149"/>
      <c r="VHW14" s="149"/>
      <c r="VHX14" s="149"/>
      <c r="VHY14" s="149"/>
      <c r="VHZ14" s="149"/>
      <c r="VIA14" s="149"/>
      <c r="VIB14" s="149"/>
      <c r="VIC14" s="149"/>
      <c r="VID14" s="149"/>
      <c r="VIE14" s="149"/>
      <c r="VIF14" s="149"/>
      <c r="VIG14" s="149"/>
      <c r="VIH14" s="149"/>
      <c r="VII14" s="149"/>
      <c r="VIJ14" s="149"/>
      <c r="VIK14" s="149"/>
      <c r="VIL14" s="149"/>
      <c r="VIM14" s="149"/>
      <c r="VIN14" s="149"/>
      <c r="VIO14" s="149"/>
      <c r="VIP14" s="149"/>
      <c r="VIQ14" s="149"/>
      <c r="VIR14" s="149"/>
      <c r="VIS14" s="149"/>
      <c r="VIT14" s="149"/>
      <c r="VIU14" s="149"/>
      <c r="VIV14" s="149"/>
      <c r="VIW14" s="149"/>
      <c r="VIX14" s="149"/>
      <c r="VIY14" s="149"/>
      <c r="VIZ14" s="149"/>
      <c r="VJA14" s="149"/>
      <c r="VJB14" s="149"/>
      <c r="VJC14" s="149"/>
      <c r="VJD14" s="149"/>
      <c r="VJE14" s="149"/>
      <c r="VJF14" s="149"/>
      <c r="VJG14" s="149"/>
      <c r="VJH14" s="149"/>
      <c r="VJI14" s="149"/>
      <c r="VJJ14" s="149"/>
      <c r="VJK14" s="149"/>
      <c r="VJL14" s="149"/>
      <c r="VJM14" s="149"/>
      <c r="VJN14" s="149"/>
      <c r="VJO14" s="149"/>
      <c r="VJP14" s="149"/>
      <c r="VJQ14" s="149"/>
      <c r="VJR14" s="149"/>
      <c r="VJS14" s="149"/>
      <c r="VJT14" s="149"/>
      <c r="VJU14" s="149"/>
      <c r="VJV14" s="149"/>
      <c r="VJW14" s="149"/>
      <c r="VJX14" s="149"/>
      <c r="VJY14" s="149"/>
      <c r="VJZ14" s="149"/>
      <c r="VKA14" s="149"/>
      <c r="VKB14" s="149"/>
      <c r="VKC14" s="149"/>
      <c r="VKD14" s="149"/>
      <c r="VKE14" s="149"/>
      <c r="VKF14" s="149"/>
      <c r="VKG14" s="149"/>
      <c r="VKH14" s="149"/>
      <c r="VKI14" s="149"/>
      <c r="VKJ14" s="149"/>
      <c r="VKK14" s="149"/>
      <c r="VKL14" s="149"/>
      <c r="VKM14" s="149"/>
      <c r="VKN14" s="149"/>
      <c r="VKO14" s="149"/>
      <c r="VKP14" s="149"/>
      <c r="VKQ14" s="149"/>
      <c r="VKR14" s="149"/>
      <c r="VKS14" s="149"/>
      <c r="VKT14" s="149"/>
      <c r="VKU14" s="149"/>
      <c r="VKV14" s="149"/>
      <c r="VKW14" s="149"/>
      <c r="VKX14" s="149"/>
      <c r="VKY14" s="149"/>
      <c r="VKZ14" s="149"/>
      <c r="VLA14" s="149"/>
      <c r="VLB14" s="149"/>
      <c r="VLC14" s="149"/>
      <c r="VLD14" s="149"/>
      <c r="VLE14" s="149"/>
      <c r="VLF14" s="149"/>
      <c r="VLG14" s="149"/>
      <c r="VLH14" s="149"/>
      <c r="VLI14" s="149"/>
      <c r="VLJ14" s="149"/>
      <c r="VLK14" s="149"/>
      <c r="VLL14" s="149"/>
      <c r="VLM14" s="149"/>
      <c r="VLN14" s="149"/>
      <c r="VLO14" s="149"/>
      <c r="VLP14" s="149"/>
      <c r="VLQ14" s="149"/>
      <c r="VLR14" s="149"/>
      <c r="VLS14" s="149"/>
      <c r="VLT14" s="149"/>
      <c r="VLU14" s="149"/>
      <c r="VLV14" s="149"/>
      <c r="VLW14" s="149"/>
      <c r="VLX14" s="149"/>
      <c r="VLY14" s="149"/>
      <c r="VLZ14" s="149"/>
      <c r="VMA14" s="149"/>
      <c r="VMB14" s="149"/>
      <c r="VMC14" s="149"/>
      <c r="VMD14" s="149"/>
      <c r="VME14" s="149"/>
      <c r="VMF14" s="149"/>
      <c r="VMG14" s="149"/>
      <c r="VMH14" s="149"/>
      <c r="VMI14" s="149"/>
      <c r="VMJ14" s="149"/>
      <c r="VMK14" s="149"/>
      <c r="VML14" s="149"/>
      <c r="VMM14" s="149"/>
      <c r="VMN14" s="149"/>
      <c r="VMO14" s="149"/>
      <c r="VMP14" s="149"/>
      <c r="VMQ14" s="149"/>
      <c r="VMR14" s="149"/>
      <c r="VMS14" s="149"/>
      <c r="VMT14" s="149"/>
      <c r="VMU14" s="149"/>
      <c r="VMV14" s="149"/>
      <c r="VMW14" s="149"/>
      <c r="VMX14" s="149"/>
      <c r="VMY14" s="149"/>
      <c r="VMZ14" s="149"/>
      <c r="VNA14" s="149"/>
      <c r="VNB14" s="149"/>
      <c r="VNC14" s="149"/>
      <c r="VND14" s="149"/>
      <c r="VNE14" s="149"/>
      <c r="VNF14" s="149"/>
      <c r="VNG14" s="149"/>
      <c r="VNH14" s="149"/>
      <c r="VNI14" s="149"/>
      <c r="VNJ14" s="149"/>
      <c r="VNK14" s="149"/>
      <c r="VNL14" s="149"/>
      <c r="VNM14" s="149"/>
      <c r="VNN14" s="149"/>
      <c r="VNO14" s="149"/>
      <c r="VNP14" s="149"/>
      <c r="VNQ14" s="149"/>
      <c r="VNR14" s="149"/>
      <c r="VNS14" s="149"/>
      <c r="VNT14" s="149"/>
      <c r="VNU14" s="149"/>
      <c r="VNV14" s="149"/>
      <c r="VNW14" s="149"/>
      <c r="VNX14" s="149"/>
      <c r="VNY14" s="149"/>
      <c r="VNZ14" s="149"/>
      <c r="VOA14" s="149"/>
      <c r="VOB14" s="149"/>
      <c r="VOC14" s="149"/>
      <c r="VOD14" s="149"/>
      <c r="VOE14" s="149"/>
      <c r="VOF14" s="149"/>
      <c r="VOG14" s="149"/>
      <c r="VOH14" s="149"/>
      <c r="VOI14" s="149"/>
      <c r="VOJ14" s="149"/>
      <c r="VOK14" s="149"/>
      <c r="VOL14" s="149"/>
      <c r="VOM14" s="149"/>
      <c r="VON14" s="149"/>
      <c r="VOO14" s="149"/>
      <c r="VOP14" s="149"/>
      <c r="VOQ14" s="149"/>
      <c r="VOR14" s="149"/>
      <c r="VOS14" s="149"/>
      <c r="VOT14" s="149"/>
      <c r="VOU14" s="149"/>
      <c r="VOV14" s="149"/>
      <c r="VOW14" s="149"/>
      <c r="VOX14" s="149"/>
      <c r="VOY14" s="149"/>
      <c r="VOZ14" s="149"/>
      <c r="VPA14" s="149"/>
      <c r="VPB14" s="149"/>
      <c r="VPC14" s="149"/>
      <c r="VPD14" s="149"/>
      <c r="VPE14" s="149"/>
      <c r="VPF14" s="149"/>
      <c r="VPG14" s="149"/>
      <c r="VPH14" s="149"/>
      <c r="VPI14" s="149"/>
      <c r="VPJ14" s="149"/>
      <c r="VPK14" s="149"/>
      <c r="VPL14" s="149"/>
      <c r="VPM14" s="149"/>
      <c r="VPN14" s="149"/>
      <c r="VPO14" s="149"/>
      <c r="VPP14" s="149"/>
      <c r="VPQ14" s="149"/>
      <c r="VPR14" s="149"/>
      <c r="VPS14" s="149"/>
      <c r="VPT14" s="149"/>
      <c r="VPU14" s="149"/>
      <c r="VPV14" s="149"/>
      <c r="VPW14" s="149"/>
      <c r="VPX14" s="149"/>
      <c r="VPY14" s="149"/>
      <c r="VPZ14" s="149"/>
      <c r="VQA14" s="149"/>
      <c r="VQB14" s="149"/>
      <c r="VQC14" s="149"/>
      <c r="VQD14" s="149"/>
      <c r="VQE14" s="149"/>
      <c r="VQF14" s="149"/>
      <c r="VQG14" s="149"/>
      <c r="VQH14" s="149"/>
      <c r="VQI14" s="149"/>
      <c r="VQJ14" s="149"/>
      <c r="VQK14" s="149"/>
      <c r="VQL14" s="149"/>
      <c r="VQM14" s="149"/>
      <c r="VQN14" s="149"/>
      <c r="VQO14" s="149"/>
      <c r="VQP14" s="149"/>
      <c r="VQQ14" s="149"/>
      <c r="VQR14" s="149"/>
      <c r="VQS14" s="149"/>
      <c r="VQT14" s="149"/>
      <c r="VQU14" s="149"/>
      <c r="VQV14" s="149"/>
      <c r="VQW14" s="149"/>
      <c r="VQX14" s="149"/>
      <c r="VQY14" s="149"/>
      <c r="VQZ14" s="149"/>
      <c r="VRA14" s="149"/>
      <c r="VRB14" s="149"/>
      <c r="VRC14" s="149"/>
      <c r="VRD14" s="149"/>
      <c r="VRE14" s="149"/>
      <c r="VRF14" s="149"/>
      <c r="VRG14" s="149"/>
      <c r="VRH14" s="149"/>
      <c r="VRI14" s="149"/>
      <c r="VRJ14" s="149"/>
      <c r="VRK14" s="149"/>
      <c r="VRL14" s="149"/>
      <c r="VRM14" s="149"/>
      <c r="VRN14" s="149"/>
      <c r="VRO14" s="149"/>
      <c r="VRP14" s="149"/>
      <c r="VRQ14" s="149"/>
      <c r="VRR14" s="149"/>
      <c r="VRS14" s="149"/>
      <c r="VRT14" s="149"/>
      <c r="VRU14" s="149"/>
      <c r="VRV14" s="149"/>
      <c r="VRW14" s="149"/>
      <c r="VRX14" s="149"/>
      <c r="VRY14" s="149"/>
      <c r="VRZ14" s="149"/>
      <c r="VSA14" s="149"/>
      <c r="VSB14" s="149"/>
      <c r="VSC14" s="149"/>
      <c r="VSD14" s="149"/>
      <c r="VSE14" s="149"/>
      <c r="VSF14" s="149"/>
      <c r="VSG14" s="149"/>
      <c r="VSH14" s="149"/>
      <c r="VSI14" s="149"/>
      <c r="VSJ14" s="149"/>
      <c r="VSK14" s="149"/>
      <c r="VSL14" s="149"/>
      <c r="VSM14" s="149"/>
      <c r="VSN14" s="149"/>
      <c r="VSO14" s="149"/>
      <c r="VSP14" s="149"/>
      <c r="VSQ14" s="149"/>
      <c r="VSR14" s="149"/>
      <c r="VSS14" s="149"/>
      <c r="VST14" s="149"/>
      <c r="VSU14" s="149"/>
      <c r="VSV14" s="149"/>
      <c r="VSW14" s="149"/>
      <c r="VSX14" s="149"/>
      <c r="VSY14" s="149"/>
      <c r="VSZ14" s="149"/>
      <c r="VTA14" s="149"/>
      <c r="VTB14" s="149"/>
      <c r="VTC14" s="149"/>
      <c r="VTD14" s="149"/>
      <c r="VTE14" s="149"/>
      <c r="VTF14" s="149"/>
      <c r="VTG14" s="149"/>
      <c r="VTH14" s="149"/>
      <c r="VTI14" s="149"/>
      <c r="VTJ14" s="149"/>
      <c r="VTK14" s="149"/>
      <c r="VTL14" s="149"/>
      <c r="VTM14" s="149"/>
      <c r="VTN14" s="149"/>
      <c r="VTO14" s="149"/>
      <c r="VTP14" s="149"/>
      <c r="VTQ14" s="149"/>
      <c r="VTR14" s="149"/>
      <c r="VTS14" s="149"/>
      <c r="VTT14" s="149"/>
      <c r="VTU14" s="149"/>
      <c r="VTV14" s="149"/>
      <c r="VTW14" s="149"/>
      <c r="VTX14" s="149"/>
      <c r="VTY14" s="149"/>
      <c r="VTZ14" s="149"/>
      <c r="VUA14" s="149"/>
      <c r="VUB14" s="149"/>
      <c r="VUC14" s="149"/>
      <c r="VUD14" s="149"/>
      <c r="VUE14" s="149"/>
      <c r="VUF14" s="149"/>
      <c r="VUG14" s="149"/>
      <c r="VUH14" s="149"/>
      <c r="VUI14" s="149"/>
      <c r="VUJ14" s="149"/>
      <c r="VUK14" s="149"/>
      <c r="VUL14" s="149"/>
      <c r="VUM14" s="149"/>
      <c r="VUN14" s="149"/>
      <c r="VUO14" s="149"/>
      <c r="VUP14" s="149"/>
      <c r="VUQ14" s="149"/>
      <c r="VUR14" s="149"/>
      <c r="VUS14" s="149"/>
      <c r="VUT14" s="149"/>
      <c r="VUU14" s="149"/>
      <c r="VUV14" s="149"/>
      <c r="VUW14" s="149"/>
      <c r="VUX14" s="149"/>
      <c r="VUY14" s="149"/>
      <c r="VUZ14" s="149"/>
      <c r="VVA14" s="149"/>
      <c r="VVB14" s="149"/>
      <c r="VVC14" s="149"/>
      <c r="VVD14" s="149"/>
      <c r="VVE14" s="149"/>
      <c r="VVF14" s="149"/>
      <c r="VVG14" s="149"/>
      <c r="VVH14" s="149"/>
      <c r="VVI14" s="149"/>
      <c r="VVJ14" s="149"/>
      <c r="VVK14" s="149"/>
      <c r="VVL14" s="149"/>
      <c r="VVM14" s="149"/>
      <c r="VVN14" s="149"/>
      <c r="VVO14" s="149"/>
      <c r="VVP14" s="149"/>
      <c r="VVQ14" s="149"/>
      <c r="VVR14" s="149"/>
      <c r="VVS14" s="149"/>
      <c r="VVT14" s="149"/>
      <c r="VVU14" s="149"/>
      <c r="VVV14" s="149"/>
      <c r="VVW14" s="149"/>
      <c r="VVX14" s="149"/>
      <c r="VVY14" s="149"/>
      <c r="VVZ14" s="149"/>
      <c r="VWA14" s="149"/>
      <c r="VWB14" s="149"/>
      <c r="VWC14" s="149"/>
      <c r="VWD14" s="149"/>
      <c r="VWE14" s="149"/>
      <c r="VWF14" s="149"/>
      <c r="VWG14" s="149"/>
      <c r="VWH14" s="149"/>
      <c r="VWI14" s="149"/>
      <c r="VWJ14" s="149"/>
      <c r="VWK14" s="149"/>
      <c r="VWL14" s="149"/>
      <c r="VWM14" s="149"/>
      <c r="VWN14" s="149"/>
      <c r="VWO14" s="149"/>
      <c r="VWP14" s="149"/>
      <c r="VWQ14" s="149"/>
      <c r="VWR14" s="149"/>
      <c r="VWS14" s="149"/>
      <c r="VWT14" s="149"/>
      <c r="VWU14" s="149"/>
      <c r="VWV14" s="149"/>
      <c r="VWW14" s="149"/>
      <c r="VWX14" s="149"/>
      <c r="VWY14" s="149"/>
      <c r="VWZ14" s="149"/>
      <c r="VXA14" s="149"/>
      <c r="VXB14" s="149"/>
      <c r="VXC14" s="149"/>
      <c r="VXD14" s="149"/>
      <c r="VXE14" s="149"/>
      <c r="VXF14" s="149"/>
      <c r="VXG14" s="149"/>
      <c r="VXH14" s="149"/>
      <c r="VXI14" s="149"/>
      <c r="VXJ14" s="149"/>
      <c r="VXK14" s="149"/>
      <c r="VXL14" s="149"/>
      <c r="VXM14" s="149"/>
      <c r="VXN14" s="149"/>
      <c r="VXO14" s="149"/>
      <c r="VXP14" s="149"/>
      <c r="VXQ14" s="149"/>
      <c r="VXR14" s="149"/>
      <c r="VXS14" s="149"/>
      <c r="VXT14" s="149"/>
      <c r="VXU14" s="149"/>
      <c r="VXV14" s="149"/>
      <c r="VXW14" s="149"/>
      <c r="VXX14" s="149"/>
      <c r="VXY14" s="149"/>
      <c r="VXZ14" s="149"/>
      <c r="VYA14" s="149"/>
      <c r="VYB14" s="149"/>
      <c r="VYC14" s="149"/>
      <c r="VYD14" s="149"/>
      <c r="VYE14" s="149"/>
      <c r="VYF14" s="149"/>
      <c r="VYG14" s="149"/>
      <c r="VYH14" s="149"/>
      <c r="VYI14" s="149"/>
      <c r="VYJ14" s="149"/>
      <c r="VYK14" s="149"/>
      <c r="VYL14" s="149"/>
      <c r="VYM14" s="149"/>
      <c r="VYN14" s="149"/>
      <c r="VYO14" s="149"/>
      <c r="VYP14" s="149"/>
      <c r="VYQ14" s="149"/>
      <c r="VYR14" s="149"/>
      <c r="VYS14" s="149"/>
      <c r="VYT14" s="149"/>
      <c r="VYU14" s="149"/>
      <c r="VYV14" s="149"/>
      <c r="VYW14" s="149"/>
      <c r="VYX14" s="149"/>
      <c r="VYY14" s="149"/>
      <c r="VYZ14" s="149"/>
      <c r="VZA14" s="149"/>
      <c r="VZB14" s="149"/>
      <c r="VZC14" s="149"/>
      <c r="VZD14" s="149"/>
      <c r="VZE14" s="149"/>
      <c r="VZF14" s="149"/>
      <c r="VZG14" s="149"/>
      <c r="VZH14" s="149"/>
      <c r="VZI14" s="149"/>
      <c r="VZJ14" s="149"/>
      <c r="VZK14" s="149"/>
      <c r="VZL14" s="149"/>
      <c r="VZM14" s="149"/>
      <c r="VZN14" s="149"/>
      <c r="VZO14" s="149"/>
      <c r="VZP14" s="149"/>
      <c r="VZQ14" s="149"/>
      <c r="VZR14" s="149"/>
      <c r="VZS14" s="149"/>
      <c r="VZT14" s="149"/>
      <c r="VZU14" s="149"/>
      <c r="VZV14" s="149"/>
      <c r="VZW14" s="149"/>
      <c r="VZX14" s="149"/>
      <c r="VZY14" s="149"/>
      <c r="VZZ14" s="149"/>
      <c r="WAA14" s="149"/>
      <c r="WAB14" s="149"/>
      <c r="WAC14" s="149"/>
      <c r="WAD14" s="149"/>
      <c r="WAE14" s="149"/>
      <c r="WAF14" s="149"/>
      <c r="WAG14" s="149"/>
      <c r="WAH14" s="149"/>
      <c r="WAI14" s="149"/>
      <c r="WAJ14" s="149"/>
      <c r="WAK14" s="149"/>
      <c r="WAL14" s="149"/>
      <c r="WAM14" s="149"/>
      <c r="WAN14" s="149"/>
      <c r="WAO14" s="149"/>
      <c r="WAP14" s="149"/>
      <c r="WAQ14" s="149"/>
      <c r="WAR14" s="149"/>
      <c r="WAS14" s="149"/>
      <c r="WAT14" s="149"/>
      <c r="WAU14" s="149"/>
      <c r="WAV14" s="149"/>
      <c r="WAW14" s="149"/>
      <c r="WAX14" s="149"/>
      <c r="WAY14" s="149"/>
      <c r="WAZ14" s="149"/>
      <c r="WBA14" s="149"/>
      <c r="WBB14" s="149"/>
      <c r="WBC14" s="149"/>
      <c r="WBD14" s="149"/>
      <c r="WBE14" s="149"/>
      <c r="WBF14" s="149"/>
      <c r="WBG14" s="149"/>
      <c r="WBH14" s="149"/>
      <c r="WBI14" s="149"/>
      <c r="WBJ14" s="149"/>
      <c r="WBK14" s="149"/>
      <c r="WBL14" s="149"/>
      <c r="WBM14" s="149"/>
      <c r="WBN14" s="149"/>
      <c r="WBO14" s="149"/>
      <c r="WBP14" s="149"/>
      <c r="WBQ14" s="149"/>
      <c r="WBR14" s="149"/>
      <c r="WBS14" s="149"/>
      <c r="WBT14" s="149"/>
      <c r="WBU14" s="149"/>
      <c r="WBV14" s="149"/>
      <c r="WBW14" s="149"/>
      <c r="WBX14" s="149"/>
      <c r="WBY14" s="149"/>
      <c r="WBZ14" s="149"/>
      <c r="WCA14" s="149"/>
      <c r="WCB14" s="149"/>
      <c r="WCC14" s="149"/>
      <c r="WCD14" s="149"/>
      <c r="WCE14" s="149"/>
      <c r="WCF14" s="149"/>
      <c r="WCG14" s="149"/>
      <c r="WCH14" s="149"/>
      <c r="WCI14" s="149"/>
      <c r="WCJ14" s="149"/>
      <c r="WCK14" s="149"/>
      <c r="WCL14" s="149"/>
      <c r="WCM14" s="149"/>
      <c r="WCN14" s="149"/>
      <c r="WCO14" s="149"/>
      <c r="WCP14" s="149"/>
      <c r="WCQ14" s="149"/>
      <c r="WCR14" s="149"/>
      <c r="WCS14" s="149"/>
      <c r="WCT14" s="149"/>
      <c r="WCU14" s="149"/>
      <c r="WCV14" s="149"/>
      <c r="WCW14" s="149"/>
      <c r="WCX14" s="149"/>
      <c r="WCY14" s="149"/>
      <c r="WCZ14" s="149"/>
      <c r="WDA14" s="149"/>
      <c r="WDB14" s="149"/>
      <c r="WDC14" s="149"/>
      <c r="WDD14" s="149"/>
      <c r="WDE14" s="149"/>
      <c r="WDF14" s="149"/>
      <c r="WDG14" s="149"/>
      <c r="WDH14" s="149"/>
      <c r="WDI14" s="149"/>
      <c r="WDJ14" s="149"/>
      <c r="WDK14" s="149"/>
      <c r="WDL14" s="149"/>
      <c r="WDM14" s="149"/>
      <c r="WDN14" s="149"/>
      <c r="WDO14" s="149"/>
      <c r="WDP14" s="149"/>
      <c r="WDQ14" s="149"/>
      <c r="WDR14" s="149"/>
      <c r="WDS14" s="149"/>
      <c r="WDT14" s="149"/>
      <c r="WDU14" s="149"/>
      <c r="WDV14" s="149"/>
      <c r="WDW14" s="149"/>
      <c r="WDX14" s="149"/>
      <c r="WDY14" s="149"/>
      <c r="WDZ14" s="149"/>
      <c r="WEA14" s="149"/>
      <c r="WEB14" s="149"/>
      <c r="WEC14" s="149"/>
      <c r="WED14" s="149"/>
      <c r="WEE14" s="149"/>
      <c r="WEF14" s="149"/>
      <c r="WEG14" s="149"/>
      <c r="WEH14" s="149"/>
      <c r="WEI14" s="149"/>
      <c r="WEJ14" s="149"/>
      <c r="WEK14" s="149"/>
      <c r="WEL14" s="149"/>
      <c r="WEM14" s="149"/>
      <c r="WEN14" s="149"/>
      <c r="WEO14" s="149"/>
      <c r="WEP14" s="149"/>
      <c r="WEQ14" s="149"/>
      <c r="WER14" s="149"/>
      <c r="WES14" s="149"/>
      <c r="WET14" s="149"/>
      <c r="WEU14" s="149"/>
      <c r="WEV14" s="149"/>
      <c r="WEW14" s="149"/>
      <c r="WEX14" s="149"/>
      <c r="WEY14" s="149"/>
      <c r="WEZ14" s="149"/>
      <c r="WFA14" s="149"/>
      <c r="WFB14" s="149"/>
      <c r="WFC14" s="149"/>
      <c r="WFD14" s="149"/>
      <c r="WFE14" s="149"/>
      <c r="WFF14" s="149"/>
      <c r="WFG14" s="149"/>
      <c r="WFH14" s="149"/>
      <c r="WFI14" s="149"/>
      <c r="WFJ14" s="149"/>
      <c r="WFK14" s="149"/>
      <c r="WFL14" s="149"/>
      <c r="WFM14" s="149"/>
      <c r="WFN14" s="149"/>
      <c r="WFO14" s="149"/>
      <c r="WFP14" s="149"/>
      <c r="WFQ14" s="149"/>
      <c r="WFR14" s="149"/>
      <c r="WFS14" s="149"/>
      <c r="WFT14" s="149"/>
      <c r="WFU14" s="149"/>
      <c r="WFV14" s="149"/>
      <c r="WFW14" s="149"/>
      <c r="WFX14" s="149"/>
      <c r="WFY14" s="149"/>
      <c r="WFZ14" s="149"/>
      <c r="WGA14" s="149"/>
      <c r="WGB14" s="149"/>
      <c r="WGC14" s="149"/>
      <c r="WGD14" s="149"/>
      <c r="WGE14" s="149"/>
      <c r="WGF14" s="149"/>
      <c r="WGG14" s="149"/>
      <c r="WGH14" s="149"/>
      <c r="WGI14" s="149"/>
      <c r="WGJ14" s="149"/>
      <c r="WGK14" s="149"/>
      <c r="WGL14" s="149"/>
      <c r="WGM14" s="149"/>
      <c r="WGN14" s="149"/>
      <c r="WGO14" s="149"/>
      <c r="WGP14" s="149"/>
      <c r="WGQ14" s="149"/>
      <c r="WGR14" s="149"/>
      <c r="WGS14" s="149"/>
      <c r="WGT14" s="149"/>
      <c r="WGU14" s="149"/>
      <c r="WGV14" s="149"/>
      <c r="WGW14" s="149"/>
      <c r="WGX14" s="149"/>
      <c r="WGY14" s="149"/>
      <c r="WGZ14" s="149"/>
      <c r="WHA14" s="149"/>
      <c r="WHB14" s="149"/>
      <c r="WHC14" s="149"/>
      <c r="WHD14" s="149"/>
      <c r="WHE14" s="149"/>
      <c r="WHF14" s="149"/>
      <c r="WHG14" s="149"/>
      <c r="WHH14" s="149"/>
      <c r="WHI14" s="149"/>
      <c r="WHJ14" s="149"/>
      <c r="WHK14" s="149"/>
      <c r="WHL14" s="149"/>
      <c r="WHM14" s="149"/>
      <c r="WHN14" s="149"/>
      <c r="WHO14" s="149"/>
      <c r="WHP14" s="149"/>
      <c r="WHQ14" s="149"/>
      <c r="WHR14" s="149"/>
      <c r="WHS14" s="149"/>
      <c r="WHT14" s="149"/>
      <c r="WHU14" s="149"/>
      <c r="WHV14" s="149"/>
      <c r="WHW14" s="149"/>
      <c r="WHX14" s="149"/>
      <c r="WHY14" s="149"/>
      <c r="WHZ14" s="149"/>
      <c r="WIA14" s="149"/>
      <c r="WIB14" s="149"/>
      <c r="WIC14" s="149"/>
      <c r="WID14" s="149"/>
      <c r="WIE14" s="149"/>
      <c r="WIF14" s="149"/>
      <c r="WIG14" s="149"/>
      <c r="WIH14" s="149"/>
      <c r="WII14" s="149"/>
      <c r="WIJ14" s="149"/>
      <c r="WIK14" s="149"/>
      <c r="WIL14" s="149"/>
      <c r="WIM14" s="149"/>
      <c r="WIN14" s="149"/>
      <c r="WIO14" s="149"/>
      <c r="WIP14" s="149"/>
      <c r="WIQ14" s="149"/>
      <c r="WIR14" s="149"/>
      <c r="WIS14" s="149"/>
      <c r="WIT14" s="149"/>
      <c r="WIU14" s="149"/>
      <c r="WIV14" s="149"/>
      <c r="WIW14" s="149"/>
      <c r="WIX14" s="149"/>
      <c r="WIY14" s="149"/>
      <c r="WIZ14" s="149"/>
      <c r="WJA14" s="149"/>
      <c r="WJB14" s="149"/>
      <c r="WJC14" s="149"/>
      <c r="WJD14" s="149"/>
      <c r="WJE14" s="149"/>
      <c r="WJF14" s="149"/>
      <c r="WJG14" s="149"/>
      <c r="WJH14" s="149"/>
      <c r="WJI14" s="149"/>
      <c r="WJJ14" s="149"/>
      <c r="WJK14" s="149"/>
      <c r="WJL14" s="149"/>
      <c r="WJM14" s="149"/>
      <c r="WJN14" s="149"/>
      <c r="WJO14" s="149"/>
      <c r="WJP14" s="149"/>
      <c r="WJQ14" s="149"/>
      <c r="WJR14" s="149"/>
      <c r="WJS14" s="149"/>
      <c r="WJT14" s="149"/>
      <c r="WJU14" s="149"/>
      <c r="WJV14" s="149"/>
      <c r="WJW14" s="149"/>
      <c r="WJX14" s="149"/>
      <c r="WJY14" s="149"/>
      <c r="WJZ14" s="149"/>
      <c r="WKA14" s="149"/>
      <c r="WKB14" s="149"/>
      <c r="WKC14" s="149"/>
      <c r="WKD14" s="149"/>
      <c r="WKE14" s="149"/>
      <c r="WKF14" s="149"/>
      <c r="WKG14" s="149"/>
      <c r="WKH14" s="149"/>
      <c r="WKI14" s="149"/>
      <c r="WKJ14" s="149"/>
      <c r="WKK14" s="149"/>
      <c r="WKL14" s="149"/>
      <c r="WKM14" s="149"/>
      <c r="WKN14" s="149"/>
      <c r="WKO14" s="149"/>
      <c r="WKP14" s="149"/>
      <c r="WKQ14" s="149"/>
      <c r="WKR14" s="149"/>
      <c r="WKS14" s="149"/>
      <c r="WKT14" s="149"/>
      <c r="WKU14" s="149"/>
      <c r="WKV14" s="149"/>
      <c r="WKW14" s="149"/>
      <c r="WKX14" s="149"/>
      <c r="WKY14" s="149"/>
      <c r="WKZ14" s="149"/>
      <c r="WLA14" s="149"/>
      <c r="WLB14" s="149"/>
      <c r="WLC14" s="149"/>
      <c r="WLD14" s="149"/>
      <c r="WLE14" s="149"/>
      <c r="WLF14" s="149"/>
      <c r="WLG14" s="149"/>
      <c r="WLH14" s="149"/>
      <c r="WLI14" s="149"/>
      <c r="WLJ14" s="149"/>
      <c r="WLK14" s="149"/>
      <c r="WLL14" s="149"/>
      <c r="WLM14" s="149"/>
      <c r="WLN14" s="149"/>
      <c r="WLO14" s="149"/>
      <c r="WLP14" s="149"/>
      <c r="WLQ14" s="149"/>
      <c r="WLR14" s="149"/>
      <c r="WLS14" s="149"/>
      <c r="WLT14" s="149"/>
      <c r="WLU14" s="149"/>
      <c r="WLV14" s="149"/>
      <c r="WLW14" s="149"/>
      <c r="WLX14" s="149"/>
      <c r="WLY14" s="149"/>
      <c r="WLZ14" s="149"/>
      <c r="WMA14" s="149"/>
      <c r="WMB14" s="149"/>
      <c r="WMC14" s="149"/>
      <c r="WMD14" s="149"/>
      <c r="WME14" s="149"/>
      <c r="WMF14" s="149"/>
      <c r="WMG14" s="149"/>
      <c r="WMH14" s="149"/>
      <c r="WMI14" s="149"/>
      <c r="WMJ14" s="149"/>
      <c r="WMK14" s="149"/>
      <c r="WML14" s="149"/>
      <c r="WMM14" s="149"/>
      <c r="WMN14" s="149"/>
      <c r="WMO14" s="149"/>
      <c r="WMP14" s="149"/>
      <c r="WMQ14" s="149"/>
      <c r="WMR14" s="149"/>
      <c r="WMS14" s="149"/>
      <c r="WMT14" s="149"/>
      <c r="WMU14" s="149"/>
      <c r="WMV14" s="149"/>
      <c r="WMW14" s="149"/>
      <c r="WMX14" s="149"/>
      <c r="WMY14" s="149"/>
      <c r="WMZ14" s="149"/>
      <c r="WNA14" s="149"/>
      <c r="WNB14" s="149"/>
      <c r="WNC14" s="149"/>
      <c r="WND14" s="149"/>
      <c r="WNE14" s="149"/>
      <c r="WNF14" s="149"/>
      <c r="WNG14" s="149"/>
      <c r="WNH14" s="149"/>
      <c r="WNI14" s="149"/>
      <c r="WNJ14" s="149"/>
      <c r="WNK14" s="149"/>
      <c r="WNL14" s="149"/>
      <c r="WNM14" s="149"/>
      <c r="WNN14" s="149"/>
      <c r="WNO14" s="149"/>
      <c r="WNP14" s="149"/>
      <c r="WNQ14" s="149"/>
      <c r="WNR14" s="149"/>
      <c r="WNS14" s="149"/>
      <c r="WNT14" s="149"/>
      <c r="WNU14" s="149"/>
      <c r="WNV14" s="149"/>
      <c r="WNW14" s="149"/>
      <c r="WNX14" s="149"/>
      <c r="WNY14" s="149"/>
      <c r="WNZ14" s="149"/>
      <c r="WOA14" s="149"/>
      <c r="WOB14" s="149"/>
      <c r="WOC14" s="149"/>
      <c r="WOD14" s="149"/>
      <c r="WOE14" s="149"/>
      <c r="WOF14" s="149"/>
      <c r="WOG14" s="149"/>
      <c r="WOH14" s="149"/>
      <c r="WOI14" s="149"/>
      <c r="WOJ14" s="149"/>
      <c r="WOK14" s="149"/>
      <c r="WOL14" s="149"/>
      <c r="WOM14" s="149"/>
      <c r="WON14" s="149"/>
      <c r="WOO14" s="149"/>
      <c r="WOP14" s="149"/>
      <c r="WOQ14" s="149"/>
      <c r="WOR14" s="149"/>
      <c r="WOS14" s="149"/>
      <c r="WOT14" s="149"/>
      <c r="WOU14" s="149"/>
      <c r="WOV14" s="149"/>
      <c r="WOW14" s="149"/>
      <c r="WOX14" s="149"/>
      <c r="WOY14" s="149"/>
      <c r="WOZ14" s="149"/>
      <c r="WPA14" s="149"/>
      <c r="WPB14" s="149"/>
      <c r="WPC14" s="149"/>
      <c r="WPD14" s="149"/>
      <c r="WPE14" s="149"/>
      <c r="WPF14" s="149"/>
      <c r="WPG14" s="149"/>
      <c r="WPH14" s="149"/>
      <c r="WPI14" s="149"/>
      <c r="WPJ14" s="149"/>
      <c r="WPK14" s="149"/>
      <c r="WPL14" s="149"/>
      <c r="WPM14" s="149"/>
      <c r="WPN14" s="149"/>
      <c r="WPO14" s="149"/>
      <c r="WPP14" s="149"/>
      <c r="WPQ14" s="149"/>
      <c r="WPR14" s="149"/>
      <c r="WPS14" s="149"/>
      <c r="WPT14" s="149"/>
      <c r="WPU14" s="149"/>
      <c r="WPV14" s="149"/>
      <c r="WPW14" s="149"/>
      <c r="WPX14" s="149"/>
      <c r="WPY14" s="149"/>
      <c r="WPZ14" s="149"/>
      <c r="WQA14" s="149"/>
      <c r="WQB14" s="149"/>
      <c r="WQC14" s="149"/>
      <c r="WQD14" s="149"/>
      <c r="WQE14" s="149"/>
      <c r="WQF14" s="149"/>
      <c r="WQG14" s="149"/>
      <c r="WQH14" s="149"/>
      <c r="WQI14" s="149"/>
      <c r="WQJ14" s="149"/>
      <c r="WQK14" s="149"/>
      <c r="WQL14" s="149"/>
      <c r="WQM14" s="149"/>
      <c r="WQN14" s="149"/>
      <c r="WQO14" s="149"/>
      <c r="WQP14" s="149"/>
      <c r="WQQ14" s="149"/>
      <c r="WQR14" s="149"/>
      <c r="WQS14" s="149"/>
      <c r="WQT14" s="149"/>
      <c r="WQU14" s="149"/>
      <c r="WQV14" s="149"/>
      <c r="WQW14" s="149"/>
      <c r="WQX14" s="149"/>
      <c r="WQY14" s="149"/>
      <c r="WQZ14" s="149"/>
      <c r="WRA14" s="149"/>
      <c r="WRB14" s="149"/>
      <c r="WRC14" s="149"/>
      <c r="WRD14" s="149"/>
      <c r="WRE14" s="149"/>
      <c r="WRF14" s="149"/>
      <c r="WRG14" s="149"/>
      <c r="WRH14" s="149"/>
      <c r="WRI14" s="149"/>
      <c r="WRJ14" s="149"/>
      <c r="WRK14" s="149"/>
      <c r="WRL14" s="149"/>
      <c r="WRM14" s="149"/>
      <c r="WRN14" s="149"/>
      <c r="WRO14" s="149"/>
      <c r="WRP14" s="149"/>
      <c r="WRQ14" s="149"/>
      <c r="WRR14" s="149"/>
      <c r="WRS14" s="149"/>
      <c r="WRT14" s="149"/>
      <c r="WRU14" s="149"/>
      <c r="WRV14" s="149"/>
      <c r="WRW14" s="149"/>
      <c r="WRX14" s="149"/>
      <c r="WRY14" s="149"/>
      <c r="WRZ14" s="149"/>
      <c r="WSA14" s="149"/>
      <c r="WSB14" s="149"/>
      <c r="WSC14" s="149"/>
      <c r="WSD14" s="149"/>
      <c r="WSE14" s="149"/>
      <c r="WSF14" s="149"/>
      <c r="WSG14" s="149"/>
      <c r="WSH14" s="149"/>
      <c r="WSI14" s="149"/>
      <c r="WSJ14" s="149"/>
      <c r="WSK14" s="149"/>
      <c r="WSL14" s="149"/>
      <c r="WSM14" s="149"/>
      <c r="WSN14" s="149"/>
      <c r="WSO14" s="149"/>
      <c r="WSP14" s="149"/>
      <c r="WSQ14" s="149"/>
      <c r="WSR14" s="149"/>
      <c r="WSS14" s="149"/>
      <c r="WST14" s="149"/>
      <c r="WSU14" s="149"/>
      <c r="WSV14" s="149"/>
      <c r="WSW14" s="149"/>
      <c r="WSX14" s="149"/>
      <c r="WSY14" s="149"/>
      <c r="WSZ14" s="149"/>
      <c r="WTA14" s="149"/>
      <c r="WTB14" s="149"/>
      <c r="WTC14" s="149"/>
      <c r="WTD14" s="149"/>
      <c r="WTE14" s="149"/>
      <c r="WTF14" s="149"/>
      <c r="WTG14" s="149"/>
      <c r="WTH14" s="149"/>
      <c r="WTI14" s="149"/>
      <c r="WTJ14" s="149"/>
      <c r="WTK14" s="149"/>
      <c r="WTL14" s="149"/>
      <c r="WTM14" s="149"/>
      <c r="WTN14" s="149"/>
      <c r="WTO14" s="149"/>
      <c r="WTP14" s="149"/>
      <c r="WTQ14" s="149"/>
      <c r="WTR14" s="149"/>
      <c r="WTS14" s="149"/>
      <c r="WTT14" s="149"/>
      <c r="WTU14" s="149"/>
      <c r="WTV14" s="149"/>
      <c r="WTW14" s="149"/>
      <c r="WTX14" s="149"/>
      <c r="WTY14" s="149"/>
      <c r="WTZ14" s="149"/>
      <c r="WUA14" s="149"/>
      <c r="WUB14" s="149"/>
      <c r="WUC14" s="149"/>
      <c r="WUD14" s="149"/>
      <c r="WUE14" s="149"/>
      <c r="WUF14" s="149"/>
      <c r="WUG14" s="149"/>
      <c r="WUH14" s="149"/>
      <c r="WUI14" s="149"/>
      <c r="WUJ14" s="149"/>
      <c r="WUK14" s="149"/>
      <c r="WUL14" s="149"/>
      <c r="WUM14" s="149"/>
      <c r="WUN14" s="149"/>
      <c r="WUO14" s="149"/>
      <c r="WUP14" s="149"/>
      <c r="WUQ14" s="149"/>
      <c r="WUR14" s="149"/>
      <c r="WUS14" s="149"/>
      <c r="WUT14" s="149"/>
      <c r="WUU14" s="149"/>
      <c r="WUV14" s="149"/>
      <c r="WUW14" s="149"/>
      <c r="WUX14" s="149"/>
      <c r="WUY14" s="149"/>
      <c r="WUZ14" s="149"/>
      <c r="WVA14" s="149"/>
      <c r="WVB14" s="149"/>
      <c r="WVC14" s="149"/>
      <c r="WVD14" s="149"/>
      <c r="WVE14" s="149"/>
      <c r="WVF14" s="149"/>
      <c r="WVG14" s="149"/>
      <c r="WVH14" s="149"/>
      <c r="WVI14" s="149"/>
      <c r="WVJ14" s="149"/>
      <c r="WVK14" s="149"/>
      <c r="WVL14" s="149"/>
      <c r="WVM14" s="149"/>
    </row>
    <row r="16" spans="1:16133" s="53" customFormat="1" x14ac:dyDescent="0.2">
      <c r="B16" s="61"/>
      <c r="C16" s="65"/>
      <c r="D16" s="65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  <c r="ZJ16" s="52"/>
      <c r="ZK16" s="52"/>
      <c r="ZL16" s="52"/>
      <c r="ZM16" s="52"/>
      <c r="ZN16" s="52"/>
      <c r="ZO16" s="52"/>
      <c r="ZP16" s="52"/>
      <c r="ZQ16" s="52"/>
      <c r="ZR16" s="52"/>
      <c r="ZS16" s="52"/>
      <c r="ZT16" s="52"/>
      <c r="ZU16" s="52"/>
      <c r="ZV16" s="52"/>
      <c r="ZW16" s="52"/>
      <c r="ZX16" s="52"/>
      <c r="ZY16" s="52"/>
      <c r="ZZ16" s="52"/>
      <c r="AAA16" s="52"/>
      <c r="AAB16" s="52"/>
      <c r="AAC16" s="52"/>
      <c r="AAD16" s="52"/>
      <c r="AAE16" s="52"/>
      <c r="AAF16" s="52"/>
      <c r="AAG16" s="52"/>
      <c r="AAH16" s="52"/>
      <c r="AAI16" s="52"/>
      <c r="AAJ16" s="52"/>
      <c r="AAK16" s="52"/>
      <c r="AAL16" s="52"/>
      <c r="AAM16" s="52"/>
      <c r="AAN16" s="52"/>
      <c r="AAO16" s="52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  <c r="AMI16" s="52"/>
      <c r="AMJ16" s="52"/>
      <c r="AMK16" s="52"/>
      <c r="AML16" s="52"/>
      <c r="AMM16" s="52"/>
      <c r="AMN16" s="52"/>
      <c r="AMO16" s="52"/>
      <c r="AMP16" s="52"/>
      <c r="AMQ16" s="52"/>
      <c r="AMR16" s="52"/>
      <c r="AMS16" s="52"/>
      <c r="AMT16" s="52"/>
      <c r="AMU16" s="52"/>
      <c r="AMV16" s="52"/>
      <c r="AMW16" s="52"/>
      <c r="AMX16" s="52"/>
      <c r="AMY16" s="52"/>
      <c r="AMZ16" s="52"/>
      <c r="ANA16" s="52"/>
      <c r="ANB16" s="52"/>
      <c r="ANC16" s="52"/>
      <c r="AND16" s="52"/>
      <c r="ANE16" s="52"/>
      <c r="ANF16" s="52"/>
      <c r="ANG16" s="52"/>
      <c r="ANH16" s="52"/>
      <c r="ANI16" s="52"/>
      <c r="ANJ16" s="52"/>
      <c r="ANK16" s="52"/>
      <c r="ANL16" s="52"/>
      <c r="ANM16" s="52"/>
      <c r="ANN16" s="52"/>
      <c r="ANO16" s="52"/>
      <c r="ANP16" s="52"/>
      <c r="ANQ16" s="52"/>
      <c r="ANR16" s="52"/>
      <c r="ANS16" s="52"/>
      <c r="ANT16" s="52"/>
      <c r="ANU16" s="52"/>
      <c r="ANV16" s="52"/>
      <c r="ANW16" s="52"/>
      <c r="ANX16" s="52"/>
      <c r="ANY16" s="52"/>
      <c r="ANZ16" s="52"/>
      <c r="AOA16" s="52"/>
      <c r="AOB16" s="52"/>
      <c r="AOC16" s="52"/>
      <c r="AOD16" s="52"/>
      <c r="AOE16" s="52"/>
      <c r="AOF16" s="52"/>
      <c r="AOG16" s="52"/>
      <c r="AOH16" s="52"/>
      <c r="AOI16" s="52"/>
      <c r="AOJ16" s="52"/>
      <c r="AOK16" s="52"/>
      <c r="AOL16" s="52"/>
      <c r="AOM16" s="52"/>
      <c r="AON16" s="52"/>
      <c r="AOO16" s="52"/>
      <c r="AOP16" s="52"/>
      <c r="AOQ16" s="52"/>
      <c r="AOR16" s="52"/>
      <c r="AOS16" s="52"/>
      <c r="AOT16" s="52"/>
      <c r="AOU16" s="52"/>
      <c r="AOV16" s="52"/>
      <c r="AOW16" s="52"/>
      <c r="AOX16" s="52"/>
      <c r="AOY16" s="52"/>
      <c r="AOZ16" s="52"/>
      <c r="APA16" s="52"/>
      <c r="APB16" s="52"/>
      <c r="APC16" s="52"/>
      <c r="APD16" s="52"/>
      <c r="APE16" s="52"/>
      <c r="APF16" s="52"/>
      <c r="APG16" s="52"/>
      <c r="APH16" s="52"/>
      <c r="API16" s="52"/>
      <c r="APJ16" s="52"/>
      <c r="APK16" s="52"/>
      <c r="APL16" s="52"/>
      <c r="APM16" s="52"/>
      <c r="APN16" s="52"/>
      <c r="APO16" s="52"/>
      <c r="APP16" s="52"/>
      <c r="APQ16" s="52"/>
      <c r="APR16" s="52"/>
      <c r="APS16" s="52"/>
      <c r="APT16" s="52"/>
      <c r="APU16" s="52"/>
      <c r="APV16" s="52"/>
      <c r="APW16" s="52"/>
      <c r="APX16" s="52"/>
      <c r="APY16" s="52"/>
      <c r="APZ16" s="52"/>
      <c r="AQA16" s="52"/>
      <c r="AQB16" s="52"/>
      <c r="AQC16" s="52"/>
      <c r="AQD16" s="52"/>
      <c r="AQE16" s="52"/>
      <c r="AQF16" s="52"/>
      <c r="AQG16" s="52"/>
      <c r="AQH16" s="52"/>
      <c r="AQI16" s="52"/>
      <c r="AQJ16" s="52"/>
      <c r="AQK16" s="52"/>
      <c r="AQL16" s="52"/>
      <c r="AQM16" s="52"/>
      <c r="AQN16" s="52"/>
      <c r="AQO16" s="52"/>
      <c r="AQP16" s="52"/>
      <c r="AQQ16" s="52"/>
      <c r="AQR16" s="52"/>
      <c r="AQS16" s="52"/>
      <c r="AQT16" s="52"/>
      <c r="AQU16" s="52"/>
      <c r="AQV16" s="52"/>
      <c r="AQW16" s="52"/>
      <c r="AQX16" s="52"/>
      <c r="AQY16" s="52"/>
      <c r="AQZ16" s="52"/>
      <c r="ARA16" s="52"/>
      <c r="ARB16" s="52"/>
      <c r="ARC16" s="52"/>
      <c r="ARD16" s="52"/>
      <c r="ARE16" s="52"/>
      <c r="ARF16" s="52"/>
      <c r="ARG16" s="52"/>
      <c r="ARH16" s="52"/>
      <c r="ARI16" s="52"/>
      <c r="ARJ16" s="52"/>
      <c r="ARK16" s="52"/>
      <c r="ARL16" s="52"/>
      <c r="ARM16" s="52"/>
      <c r="ARN16" s="52"/>
      <c r="ARO16" s="52"/>
      <c r="ARP16" s="52"/>
      <c r="ARQ16" s="52"/>
      <c r="ARR16" s="52"/>
      <c r="ARS16" s="52"/>
      <c r="ART16" s="52"/>
      <c r="ARU16" s="52"/>
      <c r="ARV16" s="52"/>
      <c r="ARW16" s="52"/>
      <c r="ARX16" s="52"/>
      <c r="ARY16" s="52"/>
      <c r="ARZ16" s="52"/>
      <c r="ASA16" s="52"/>
      <c r="ASB16" s="52"/>
      <c r="ASC16" s="52"/>
      <c r="ASD16" s="52"/>
      <c r="ASE16" s="52"/>
      <c r="ASF16" s="52"/>
      <c r="ASG16" s="52"/>
      <c r="ASH16" s="52"/>
      <c r="ASI16" s="52"/>
      <c r="ASJ16" s="52"/>
      <c r="ASK16" s="52"/>
      <c r="ASL16" s="52"/>
      <c r="ASM16" s="52"/>
      <c r="ASN16" s="52"/>
      <c r="ASO16" s="52"/>
      <c r="ASP16" s="52"/>
      <c r="ASQ16" s="52"/>
      <c r="ASR16" s="52"/>
      <c r="ASS16" s="52"/>
      <c r="AST16" s="52"/>
      <c r="ASU16" s="52"/>
      <c r="ASV16" s="52"/>
      <c r="ASW16" s="52"/>
      <c r="ASX16" s="52"/>
      <c r="ASY16" s="52"/>
      <c r="ASZ16" s="52"/>
      <c r="ATA16" s="52"/>
      <c r="ATB16" s="52"/>
      <c r="ATC16" s="52"/>
      <c r="ATD16" s="52"/>
      <c r="ATE16" s="52"/>
      <c r="ATF16" s="52"/>
      <c r="ATG16" s="52"/>
      <c r="ATH16" s="52"/>
      <c r="ATI16" s="52"/>
      <c r="ATJ16" s="52"/>
      <c r="ATK16" s="52"/>
      <c r="ATL16" s="52"/>
      <c r="ATM16" s="52"/>
      <c r="ATN16" s="52"/>
      <c r="ATO16" s="52"/>
      <c r="ATP16" s="52"/>
      <c r="ATQ16" s="52"/>
      <c r="ATR16" s="52"/>
      <c r="ATS16" s="52"/>
      <c r="ATT16" s="52"/>
      <c r="ATU16" s="52"/>
      <c r="ATV16" s="52"/>
      <c r="ATW16" s="52"/>
      <c r="ATX16" s="52"/>
      <c r="ATY16" s="52"/>
      <c r="ATZ16" s="52"/>
      <c r="AUA16" s="52"/>
      <c r="AUB16" s="52"/>
      <c r="AUC16" s="52"/>
      <c r="AUD16" s="52"/>
      <c r="AUE16" s="52"/>
      <c r="AUF16" s="52"/>
      <c r="AUG16" s="52"/>
      <c r="AUH16" s="52"/>
      <c r="AUI16" s="52"/>
      <c r="AUJ16" s="52"/>
      <c r="AUK16" s="52"/>
      <c r="AUL16" s="52"/>
      <c r="AUM16" s="52"/>
      <c r="AUN16" s="52"/>
      <c r="AUO16" s="52"/>
      <c r="AUP16" s="52"/>
      <c r="AUQ16" s="52"/>
      <c r="AUR16" s="52"/>
      <c r="AUS16" s="52"/>
      <c r="AUT16" s="52"/>
      <c r="AUU16" s="52"/>
      <c r="AUV16" s="52"/>
      <c r="AUW16" s="52"/>
      <c r="AUX16" s="52"/>
      <c r="AUY16" s="52"/>
      <c r="AUZ16" s="52"/>
      <c r="AVA16" s="52"/>
      <c r="AVB16" s="52"/>
      <c r="AVC16" s="52"/>
      <c r="AVD16" s="52"/>
      <c r="AVE16" s="52"/>
      <c r="AVF16" s="52"/>
      <c r="AVG16" s="52"/>
      <c r="AVH16" s="52"/>
      <c r="AVI16" s="52"/>
      <c r="AVJ16" s="52"/>
      <c r="AVK16" s="52"/>
      <c r="AVL16" s="52"/>
      <c r="AVM16" s="52"/>
      <c r="AVN16" s="52"/>
      <c r="AVO16" s="52"/>
      <c r="AVP16" s="52"/>
      <c r="AVQ16" s="52"/>
      <c r="AVR16" s="52"/>
      <c r="AVS16" s="52"/>
      <c r="AVT16" s="52"/>
      <c r="AVU16" s="52"/>
      <c r="AVV16" s="52"/>
      <c r="AVW16" s="52"/>
      <c r="AVX16" s="52"/>
      <c r="AVY16" s="52"/>
      <c r="AVZ16" s="52"/>
      <c r="AWA16" s="52"/>
      <c r="AWB16" s="52"/>
      <c r="AWC16" s="52"/>
      <c r="AWD16" s="52"/>
      <c r="AWE16" s="52"/>
      <c r="AWF16" s="52"/>
      <c r="AWG16" s="52"/>
      <c r="AWH16" s="52"/>
      <c r="AWI16" s="52"/>
      <c r="AWJ16" s="52"/>
      <c r="AWK16" s="52"/>
      <c r="AWL16" s="52"/>
      <c r="AWM16" s="52"/>
      <c r="AWN16" s="52"/>
      <c r="AWO16" s="52"/>
      <c r="AWP16" s="52"/>
      <c r="AWQ16" s="52"/>
      <c r="AWR16" s="52"/>
      <c r="AWS16" s="52"/>
      <c r="AWT16" s="52"/>
      <c r="AWU16" s="52"/>
      <c r="AWV16" s="52"/>
      <c r="AWW16" s="52"/>
      <c r="AWX16" s="52"/>
      <c r="AWY16" s="52"/>
      <c r="AWZ16" s="52"/>
      <c r="AXA16" s="52"/>
      <c r="AXB16" s="52"/>
      <c r="AXC16" s="52"/>
      <c r="AXD16" s="52"/>
      <c r="AXE16" s="52"/>
      <c r="AXF16" s="52"/>
      <c r="AXG16" s="52"/>
      <c r="AXH16" s="52"/>
      <c r="AXI16" s="52"/>
      <c r="AXJ16" s="52"/>
      <c r="AXK16" s="52"/>
      <c r="AXL16" s="52"/>
      <c r="AXM16" s="52"/>
      <c r="AXN16" s="52"/>
      <c r="AXO16" s="52"/>
      <c r="AXP16" s="52"/>
      <c r="AXQ16" s="52"/>
      <c r="AXR16" s="52"/>
      <c r="AXS16" s="52"/>
      <c r="AXT16" s="52"/>
      <c r="AXU16" s="52"/>
      <c r="AXV16" s="52"/>
      <c r="AXW16" s="52"/>
      <c r="AXX16" s="52"/>
      <c r="AXY16" s="52"/>
      <c r="AXZ16" s="52"/>
      <c r="AYA16" s="52"/>
      <c r="AYB16" s="52"/>
      <c r="AYC16" s="52"/>
      <c r="AYD16" s="52"/>
      <c r="AYE16" s="52"/>
      <c r="AYF16" s="52"/>
      <c r="AYG16" s="52"/>
      <c r="AYH16" s="52"/>
      <c r="AYI16" s="52"/>
      <c r="AYJ16" s="52"/>
      <c r="AYK16" s="52"/>
      <c r="AYL16" s="52"/>
      <c r="AYM16" s="52"/>
      <c r="AYN16" s="52"/>
      <c r="AYO16" s="52"/>
      <c r="AYP16" s="52"/>
      <c r="AYQ16" s="52"/>
      <c r="AYR16" s="52"/>
      <c r="AYS16" s="52"/>
      <c r="AYT16" s="52"/>
      <c r="AYU16" s="52"/>
      <c r="AYV16" s="52"/>
      <c r="AYW16" s="52"/>
      <c r="AYX16" s="52"/>
      <c r="AYY16" s="52"/>
      <c r="AYZ16" s="52"/>
      <c r="AZA16" s="52"/>
      <c r="AZB16" s="52"/>
      <c r="AZC16" s="52"/>
      <c r="AZD16" s="52"/>
      <c r="AZE16" s="52"/>
      <c r="AZF16" s="52"/>
      <c r="AZG16" s="52"/>
      <c r="AZH16" s="52"/>
      <c r="AZI16" s="52"/>
      <c r="AZJ16" s="52"/>
      <c r="AZK16" s="52"/>
      <c r="AZL16" s="52"/>
      <c r="AZM16" s="52"/>
      <c r="AZN16" s="52"/>
      <c r="AZO16" s="52"/>
      <c r="AZP16" s="52"/>
      <c r="AZQ16" s="52"/>
      <c r="AZR16" s="52"/>
      <c r="AZS16" s="52"/>
      <c r="AZT16" s="52"/>
      <c r="AZU16" s="52"/>
      <c r="AZV16" s="52"/>
      <c r="AZW16" s="52"/>
      <c r="AZX16" s="52"/>
      <c r="AZY16" s="52"/>
      <c r="AZZ16" s="52"/>
      <c r="BAA16" s="52"/>
      <c r="BAB16" s="52"/>
      <c r="BAC16" s="52"/>
      <c r="BAD16" s="52"/>
      <c r="BAE16" s="52"/>
      <c r="BAF16" s="52"/>
      <c r="BAG16" s="52"/>
      <c r="BAH16" s="52"/>
      <c r="BAI16" s="52"/>
      <c r="BAJ16" s="52"/>
      <c r="BAK16" s="52"/>
      <c r="BAL16" s="52"/>
      <c r="BAM16" s="52"/>
      <c r="BAN16" s="52"/>
      <c r="BAO16" s="52"/>
      <c r="BAP16" s="52"/>
      <c r="BAQ16" s="52"/>
      <c r="BAR16" s="52"/>
      <c r="BAS16" s="52"/>
      <c r="BAT16" s="52"/>
      <c r="BAU16" s="52"/>
      <c r="BAV16" s="52"/>
      <c r="BAW16" s="52"/>
      <c r="BAX16" s="52"/>
      <c r="BAY16" s="52"/>
      <c r="BAZ16" s="52"/>
      <c r="BBA16" s="52"/>
      <c r="BBB16" s="52"/>
      <c r="BBC16" s="52"/>
      <c r="BBD16" s="52"/>
      <c r="BBE16" s="52"/>
      <c r="BBF16" s="52"/>
      <c r="BBG16" s="52"/>
      <c r="BBH16" s="52"/>
      <c r="BBI16" s="52"/>
      <c r="BBJ16" s="52"/>
      <c r="BBK16" s="52"/>
      <c r="BBL16" s="52"/>
      <c r="BBM16" s="52"/>
      <c r="BBN16" s="52"/>
      <c r="BBO16" s="52"/>
      <c r="BBP16" s="52"/>
      <c r="BBQ16" s="52"/>
      <c r="BBR16" s="52"/>
      <c r="BBS16" s="52"/>
      <c r="BBT16" s="52"/>
      <c r="BBU16" s="52"/>
      <c r="BBV16" s="52"/>
      <c r="BBW16" s="52"/>
      <c r="BBX16" s="52"/>
      <c r="BBY16" s="52"/>
      <c r="BBZ16" s="52"/>
      <c r="BCA16" s="52"/>
      <c r="BCB16" s="52"/>
      <c r="BCC16" s="52"/>
      <c r="BCD16" s="52"/>
      <c r="BCE16" s="52"/>
      <c r="BCF16" s="52"/>
      <c r="BCG16" s="52"/>
      <c r="BCH16" s="52"/>
      <c r="BCI16" s="52"/>
      <c r="BCJ16" s="52"/>
      <c r="BCK16" s="52"/>
      <c r="BCL16" s="52"/>
      <c r="BCM16" s="52"/>
      <c r="BCN16" s="52"/>
      <c r="BCO16" s="52"/>
      <c r="BCP16" s="52"/>
      <c r="BCQ16" s="52"/>
      <c r="BCR16" s="52"/>
      <c r="BCS16" s="52"/>
      <c r="BCT16" s="52"/>
      <c r="BCU16" s="52"/>
      <c r="BCV16" s="52"/>
      <c r="BCW16" s="52"/>
      <c r="BCX16" s="52"/>
      <c r="BCY16" s="52"/>
      <c r="BCZ16" s="52"/>
      <c r="BDA16" s="52"/>
      <c r="BDB16" s="52"/>
      <c r="BDC16" s="52"/>
      <c r="BDD16" s="52"/>
      <c r="BDE16" s="52"/>
      <c r="BDF16" s="52"/>
      <c r="BDG16" s="52"/>
      <c r="BDH16" s="52"/>
      <c r="BDI16" s="52"/>
      <c r="BDJ16" s="52"/>
      <c r="BDK16" s="52"/>
      <c r="BDL16" s="52"/>
      <c r="BDM16" s="52"/>
      <c r="BDN16" s="52"/>
      <c r="BDO16" s="52"/>
      <c r="BDP16" s="52"/>
      <c r="BDQ16" s="52"/>
      <c r="BDR16" s="52"/>
      <c r="BDS16" s="52"/>
      <c r="BDT16" s="52"/>
      <c r="BDU16" s="52"/>
      <c r="BDV16" s="52"/>
      <c r="BDW16" s="52"/>
      <c r="BDX16" s="52"/>
      <c r="BDY16" s="52"/>
      <c r="BDZ16" s="52"/>
      <c r="BEA16" s="52"/>
      <c r="BEB16" s="52"/>
      <c r="BEC16" s="52"/>
      <c r="BED16" s="52"/>
      <c r="BEE16" s="52"/>
      <c r="BEF16" s="52"/>
      <c r="BEG16" s="52"/>
      <c r="BEH16" s="52"/>
      <c r="BEI16" s="52"/>
      <c r="BEJ16" s="52"/>
      <c r="BEK16" s="52"/>
      <c r="BEL16" s="52"/>
      <c r="BEM16" s="52"/>
      <c r="BEN16" s="52"/>
      <c r="BEO16" s="52"/>
      <c r="BEP16" s="52"/>
      <c r="BEQ16" s="52"/>
      <c r="BER16" s="52"/>
      <c r="BES16" s="52"/>
      <c r="BET16" s="52"/>
      <c r="BEU16" s="52"/>
      <c r="BEV16" s="52"/>
      <c r="BEW16" s="52"/>
      <c r="BEX16" s="52"/>
      <c r="BEY16" s="52"/>
      <c r="BEZ16" s="52"/>
      <c r="BFA16" s="52"/>
      <c r="BFB16" s="52"/>
      <c r="BFC16" s="52"/>
      <c r="BFD16" s="52"/>
      <c r="BFE16" s="52"/>
      <c r="BFF16" s="52"/>
      <c r="BFG16" s="52"/>
      <c r="BFH16" s="52"/>
      <c r="BFI16" s="52"/>
      <c r="BFJ16" s="52"/>
      <c r="BFK16" s="52"/>
      <c r="BFL16" s="52"/>
      <c r="BFM16" s="52"/>
      <c r="BFN16" s="52"/>
      <c r="BFO16" s="52"/>
      <c r="BFP16" s="52"/>
      <c r="BFQ16" s="52"/>
      <c r="BFR16" s="52"/>
      <c r="BFS16" s="52"/>
      <c r="BFT16" s="52"/>
      <c r="BFU16" s="52"/>
      <c r="BFV16" s="52"/>
      <c r="BFW16" s="52"/>
      <c r="BFX16" s="52"/>
      <c r="BFY16" s="52"/>
      <c r="BFZ16" s="52"/>
      <c r="BGA16" s="52"/>
      <c r="BGB16" s="52"/>
      <c r="BGC16" s="52"/>
      <c r="BGD16" s="52"/>
      <c r="BGE16" s="52"/>
      <c r="BGF16" s="52"/>
      <c r="BGG16" s="52"/>
      <c r="BGH16" s="52"/>
      <c r="BGI16" s="52"/>
      <c r="BGJ16" s="52"/>
      <c r="BGK16" s="52"/>
      <c r="BGL16" s="52"/>
      <c r="BGM16" s="52"/>
      <c r="BGN16" s="52"/>
      <c r="BGO16" s="52"/>
      <c r="BGP16" s="52"/>
      <c r="BGQ16" s="52"/>
      <c r="BGR16" s="52"/>
      <c r="BGS16" s="52"/>
      <c r="BGT16" s="52"/>
      <c r="BGU16" s="52"/>
      <c r="BGV16" s="52"/>
      <c r="BGW16" s="52"/>
      <c r="BGX16" s="52"/>
      <c r="BGY16" s="52"/>
      <c r="BGZ16" s="52"/>
      <c r="BHA16" s="52"/>
      <c r="BHB16" s="52"/>
      <c r="BHC16" s="52"/>
      <c r="BHD16" s="52"/>
      <c r="BHE16" s="52"/>
      <c r="BHF16" s="52"/>
      <c r="BHG16" s="52"/>
      <c r="BHH16" s="52"/>
      <c r="BHI16" s="52"/>
      <c r="BHJ16" s="52"/>
      <c r="BHK16" s="52"/>
      <c r="BHL16" s="52"/>
      <c r="BHM16" s="52"/>
      <c r="BHN16" s="52"/>
      <c r="BHO16" s="52"/>
      <c r="BHP16" s="52"/>
      <c r="BHQ16" s="52"/>
      <c r="BHR16" s="52"/>
      <c r="BHS16" s="52"/>
      <c r="BHT16" s="52"/>
      <c r="BHU16" s="52"/>
      <c r="BHV16" s="52"/>
      <c r="BHW16" s="52"/>
      <c r="BHX16" s="52"/>
      <c r="BHY16" s="52"/>
      <c r="BHZ16" s="52"/>
      <c r="BIA16" s="52"/>
      <c r="BIB16" s="52"/>
      <c r="BIC16" s="52"/>
      <c r="BID16" s="52"/>
      <c r="BIE16" s="52"/>
      <c r="BIF16" s="52"/>
      <c r="BIG16" s="52"/>
      <c r="BIH16" s="52"/>
      <c r="BII16" s="52"/>
      <c r="BIJ16" s="52"/>
      <c r="BIK16" s="52"/>
      <c r="BIL16" s="52"/>
      <c r="BIM16" s="52"/>
      <c r="BIN16" s="52"/>
      <c r="BIO16" s="52"/>
      <c r="BIP16" s="52"/>
      <c r="BIQ16" s="52"/>
      <c r="BIR16" s="52"/>
      <c r="BIS16" s="52"/>
      <c r="BIT16" s="52"/>
      <c r="BIU16" s="52"/>
      <c r="BIV16" s="52"/>
      <c r="BIW16" s="52"/>
      <c r="BIX16" s="52"/>
      <c r="BIY16" s="52"/>
      <c r="BIZ16" s="52"/>
      <c r="BJA16" s="52"/>
      <c r="BJB16" s="52"/>
      <c r="BJC16" s="52"/>
      <c r="BJD16" s="52"/>
      <c r="BJE16" s="52"/>
      <c r="BJF16" s="52"/>
      <c r="BJG16" s="52"/>
      <c r="BJH16" s="52"/>
      <c r="BJI16" s="52"/>
      <c r="BJJ16" s="52"/>
      <c r="BJK16" s="52"/>
      <c r="BJL16" s="52"/>
      <c r="BJM16" s="52"/>
      <c r="BJN16" s="52"/>
      <c r="BJO16" s="52"/>
      <c r="BJP16" s="52"/>
      <c r="BJQ16" s="52"/>
      <c r="BJR16" s="52"/>
      <c r="BJS16" s="52"/>
      <c r="BJT16" s="52"/>
      <c r="BJU16" s="52"/>
      <c r="BJV16" s="52"/>
      <c r="BJW16" s="52"/>
      <c r="BJX16" s="52"/>
      <c r="BJY16" s="52"/>
      <c r="BJZ16" s="52"/>
      <c r="BKA16" s="52"/>
      <c r="BKB16" s="52"/>
      <c r="BKC16" s="52"/>
      <c r="BKD16" s="52"/>
      <c r="BKE16" s="52"/>
      <c r="BKF16" s="52"/>
      <c r="BKG16" s="52"/>
      <c r="BKH16" s="52"/>
      <c r="BKI16" s="52"/>
      <c r="BKJ16" s="52"/>
      <c r="BKK16" s="52"/>
      <c r="BKL16" s="52"/>
      <c r="BKM16" s="52"/>
      <c r="BKN16" s="52"/>
      <c r="BKO16" s="52"/>
      <c r="BKP16" s="52"/>
      <c r="BKQ16" s="52"/>
      <c r="BKR16" s="52"/>
      <c r="BKS16" s="52"/>
      <c r="BKT16" s="52"/>
      <c r="BKU16" s="52"/>
      <c r="BKV16" s="52"/>
      <c r="BKW16" s="52"/>
      <c r="BKX16" s="52"/>
      <c r="BKY16" s="52"/>
      <c r="BKZ16" s="52"/>
      <c r="BLA16" s="52"/>
      <c r="BLB16" s="52"/>
      <c r="BLC16" s="52"/>
      <c r="BLD16" s="52"/>
      <c r="BLE16" s="52"/>
      <c r="BLF16" s="52"/>
      <c r="BLG16" s="52"/>
      <c r="BLH16" s="52"/>
      <c r="BLI16" s="52"/>
      <c r="BLJ16" s="52"/>
      <c r="BLK16" s="52"/>
      <c r="BLL16" s="52"/>
      <c r="BLM16" s="52"/>
      <c r="BLN16" s="52"/>
      <c r="BLO16" s="52"/>
      <c r="BLP16" s="52"/>
      <c r="BLQ16" s="52"/>
      <c r="BLR16" s="52"/>
      <c r="BLS16" s="52"/>
      <c r="BLT16" s="52"/>
      <c r="BLU16" s="52"/>
      <c r="BLV16" s="52"/>
      <c r="BLW16" s="52"/>
      <c r="BLX16" s="52"/>
      <c r="BLY16" s="52"/>
      <c r="BLZ16" s="52"/>
      <c r="BMA16" s="52"/>
      <c r="BMB16" s="52"/>
      <c r="BMC16" s="52"/>
      <c r="BMD16" s="52"/>
      <c r="BME16" s="52"/>
      <c r="BMF16" s="52"/>
      <c r="BMG16" s="52"/>
      <c r="BMH16" s="52"/>
      <c r="BMI16" s="52"/>
      <c r="BMJ16" s="52"/>
      <c r="BMK16" s="52"/>
      <c r="BML16" s="52"/>
      <c r="BMM16" s="52"/>
      <c r="BMN16" s="52"/>
      <c r="BMO16" s="52"/>
      <c r="BMP16" s="52"/>
      <c r="BMQ16" s="52"/>
      <c r="BMR16" s="52"/>
      <c r="BMS16" s="52"/>
      <c r="BMT16" s="52"/>
      <c r="BMU16" s="52"/>
      <c r="BMV16" s="52"/>
      <c r="BMW16" s="52"/>
      <c r="BMX16" s="52"/>
      <c r="BMY16" s="52"/>
      <c r="BMZ16" s="52"/>
      <c r="BNA16" s="52"/>
      <c r="BNB16" s="52"/>
      <c r="BNC16" s="52"/>
      <c r="BND16" s="52"/>
      <c r="BNE16" s="52"/>
      <c r="BNF16" s="52"/>
      <c r="BNG16" s="52"/>
      <c r="BNH16" s="52"/>
      <c r="BNI16" s="52"/>
      <c r="BNJ16" s="52"/>
      <c r="BNK16" s="52"/>
      <c r="BNL16" s="52"/>
      <c r="BNM16" s="52"/>
      <c r="BNN16" s="52"/>
      <c r="BNO16" s="52"/>
      <c r="BNP16" s="52"/>
      <c r="BNQ16" s="52"/>
      <c r="BNR16" s="52"/>
      <c r="BNS16" s="52"/>
      <c r="BNT16" s="52"/>
      <c r="BNU16" s="52"/>
      <c r="BNV16" s="52"/>
      <c r="BNW16" s="52"/>
      <c r="BNX16" s="52"/>
      <c r="BNY16" s="52"/>
      <c r="BNZ16" s="52"/>
      <c r="BOA16" s="52"/>
      <c r="BOB16" s="52"/>
      <c r="BOC16" s="52"/>
      <c r="BOD16" s="52"/>
      <c r="BOE16" s="52"/>
      <c r="BOF16" s="52"/>
      <c r="BOG16" s="52"/>
      <c r="BOH16" s="52"/>
      <c r="BOI16" s="52"/>
      <c r="BOJ16" s="52"/>
      <c r="BOK16" s="52"/>
      <c r="BOL16" s="52"/>
      <c r="BOM16" s="52"/>
      <c r="BON16" s="52"/>
      <c r="BOO16" s="52"/>
      <c r="BOP16" s="52"/>
      <c r="BOQ16" s="52"/>
      <c r="BOR16" s="52"/>
      <c r="BOS16" s="52"/>
      <c r="BOT16" s="52"/>
      <c r="BOU16" s="52"/>
      <c r="BOV16" s="52"/>
      <c r="BOW16" s="52"/>
      <c r="BOX16" s="52"/>
      <c r="BOY16" s="52"/>
      <c r="BOZ16" s="52"/>
      <c r="BPA16" s="52"/>
      <c r="BPB16" s="52"/>
      <c r="BPC16" s="52"/>
      <c r="BPD16" s="52"/>
      <c r="BPE16" s="52"/>
      <c r="BPF16" s="52"/>
      <c r="BPG16" s="52"/>
      <c r="BPH16" s="52"/>
      <c r="BPI16" s="52"/>
      <c r="BPJ16" s="52"/>
      <c r="BPK16" s="52"/>
      <c r="BPL16" s="52"/>
      <c r="BPM16" s="52"/>
      <c r="BPN16" s="52"/>
      <c r="BPO16" s="52"/>
      <c r="BPP16" s="52"/>
      <c r="BPQ16" s="52"/>
      <c r="BPR16" s="52"/>
      <c r="BPS16" s="52"/>
      <c r="BPT16" s="52"/>
      <c r="BPU16" s="52"/>
      <c r="BPV16" s="52"/>
      <c r="BPW16" s="52"/>
      <c r="BPX16" s="52"/>
      <c r="BPY16" s="52"/>
      <c r="BPZ16" s="52"/>
      <c r="BQA16" s="52"/>
      <c r="BQB16" s="52"/>
      <c r="BQC16" s="52"/>
      <c r="BQD16" s="52"/>
      <c r="BQE16" s="52"/>
      <c r="BQF16" s="52"/>
      <c r="BQG16" s="52"/>
      <c r="BQH16" s="52"/>
      <c r="BQI16" s="52"/>
      <c r="BQJ16" s="52"/>
      <c r="BQK16" s="52"/>
      <c r="BQL16" s="52"/>
      <c r="BQM16" s="52"/>
      <c r="BQN16" s="52"/>
      <c r="BQO16" s="52"/>
      <c r="BQP16" s="52"/>
      <c r="BQQ16" s="52"/>
      <c r="BQR16" s="52"/>
      <c r="BQS16" s="52"/>
      <c r="BQT16" s="52"/>
      <c r="BQU16" s="52"/>
      <c r="BQV16" s="52"/>
      <c r="BQW16" s="52"/>
      <c r="BQX16" s="52"/>
      <c r="BQY16" s="52"/>
      <c r="BQZ16" s="52"/>
      <c r="BRA16" s="52"/>
      <c r="BRB16" s="52"/>
      <c r="BRC16" s="52"/>
      <c r="BRD16" s="52"/>
      <c r="BRE16" s="52"/>
      <c r="BRF16" s="52"/>
      <c r="BRG16" s="52"/>
      <c r="BRH16" s="52"/>
      <c r="BRI16" s="52"/>
      <c r="BRJ16" s="52"/>
      <c r="BRK16" s="52"/>
      <c r="BRL16" s="52"/>
      <c r="BRM16" s="52"/>
      <c r="BRN16" s="52"/>
      <c r="BRO16" s="52"/>
      <c r="BRP16" s="52"/>
      <c r="BRQ16" s="52"/>
      <c r="BRR16" s="52"/>
      <c r="BRS16" s="52"/>
      <c r="BRT16" s="52"/>
      <c r="BRU16" s="52"/>
      <c r="BRV16" s="52"/>
      <c r="BRW16" s="52"/>
      <c r="BRX16" s="52"/>
      <c r="BRY16" s="52"/>
      <c r="BRZ16" s="52"/>
      <c r="BSA16" s="52"/>
      <c r="BSB16" s="52"/>
      <c r="BSC16" s="52"/>
      <c r="BSD16" s="52"/>
      <c r="BSE16" s="52"/>
      <c r="BSF16" s="52"/>
      <c r="BSG16" s="52"/>
      <c r="BSH16" s="52"/>
      <c r="BSI16" s="52"/>
      <c r="BSJ16" s="52"/>
      <c r="BSK16" s="52"/>
      <c r="BSL16" s="52"/>
      <c r="BSM16" s="52"/>
      <c r="BSN16" s="52"/>
      <c r="BSO16" s="52"/>
      <c r="BSP16" s="52"/>
      <c r="BSQ16" s="52"/>
      <c r="BSR16" s="52"/>
      <c r="BSS16" s="52"/>
      <c r="BST16" s="52"/>
      <c r="BSU16" s="52"/>
      <c r="BSV16" s="52"/>
      <c r="BSW16" s="52"/>
      <c r="BSX16" s="52"/>
      <c r="BSY16" s="52"/>
      <c r="BSZ16" s="52"/>
      <c r="BTA16" s="52"/>
      <c r="BTB16" s="52"/>
      <c r="BTC16" s="52"/>
      <c r="BTD16" s="52"/>
      <c r="BTE16" s="52"/>
      <c r="BTF16" s="52"/>
      <c r="BTG16" s="52"/>
      <c r="BTH16" s="52"/>
      <c r="BTI16" s="52"/>
      <c r="BTJ16" s="52"/>
      <c r="BTK16" s="52"/>
      <c r="BTL16" s="52"/>
      <c r="BTM16" s="52"/>
      <c r="BTN16" s="52"/>
      <c r="BTO16" s="52"/>
      <c r="BTP16" s="52"/>
      <c r="BTQ16" s="52"/>
      <c r="BTR16" s="52"/>
      <c r="BTS16" s="52"/>
      <c r="BTT16" s="52"/>
      <c r="BTU16" s="52"/>
      <c r="BTV16" s="52"/>
      <c r="BTW16" s="52"/>
      <c r="BTX16" s="52"/>
      <c r="BTY16" s="52"/>
      <c r="BTZ16" s="52"/>
      <c r="BUA16" s="52"/>
      <c r="BUB16" s="52"/>
      <c r="BUC16" s="52"/>
      <c r="BUD16" s="52"/>
      <c r="BUE16" s="52"/>
      <c r="BUF16" s="52"/>
      <c r="BUG16" s="52"/>
      <c r="BUH16" s="52"/>
      <c r="BUI16" s="52"/>
      <c r="BUJ16" s="52"/>
      <c r="BUK16" s="52"/>
      <c r="BUL16" s="52"/>
      <c r="BUM16" s="52"/>
      <c r="BUN16" s="52"/>
      <c r="BUO16" s="52"/>
      <c r="BUP16" s="52"/>
      <c r="BUQ16" s="52"/>
      <c r="BUR16" s="52"/>
      <c r="BUS16" s="52"/>
      <c r="BUT16" s="52"/>
      <c r="BUU16" s="52"/>
      <c r="BUV16" s="52"/>
      <c r="BUW16" s="52"/>
      <c r="BUX16" s="52"/>
      <c r="BUY16" s="52"/>
      <c r="BUZ16" s="52"/>
      <c r="BVA16" s="52"/>
      <c r="BVB16" s="52"/>
      <c r="BVC16" s="52"/>
      <c r="BVD16" s="52"/>
      <c r="BVE16" s="52"/>
      <c r="BVF16" s="52"/>
      <c r="BVG16" s="52"/>
      <c r="BVH16" s="52"/>
      <c r="BVI16" s="52"/>
      <c r="BVJ16" s="52"/>
      <c r="BVK16" s="52"/>
      <c r="BVL16" s="52"/>
      <c r="BVM16" s="52"/>
      <c r="BVN16" s="52"/>
      <c r="BVO16" s="52"/>
      <c r="BVP16" s="52"/>
      <c r="BVQ16" s="52"/>
      <c r="BVR16" s="52"/>
      <c r="BVS16" s="52"/>
      <c r="BVT16" s="52"/>
      <c r="BVU16" s="52"/>
      <c r="BVV16" s="52"/>
      <c r="BVW16" s="52"/>
      <c r="BVX16" s="52"/>
      <c r="BVY16" s="52"/>
      <c r="BVZ16" s="52"/>
      <c r="BWA16" s="52"/>
      <c r="BWB16" s="52"/>
      <c r="BWC16" s="52"/>
      <c r="BWD16" s="52"/>
      <c r="BWE16" s="52"/>
      <c r="BWF16" s="52"/>
      <c r="BWG16" s="52"/>
      <c r="BWH16" s="52"/>
      <c r="BWI16" s="52"/>
      <c r="BWJ16" s="52"/>
      <c r="BWK16" s="52"/>
      <c r="BWL16" s="52"/>
      <c r="BWM16" s="52"/>
      <c r="BWN16" s="52"/>
      <c r="BWO16" s="52"/>
      <c r="BWP16" s="52"/>
      <c r="BWQ16" s="52"/>
      <c r="BWR16" s="52"/>
      <c r="BWS16" s="52"/>
      <c r="BWT16" s="52"/>
      <c r="BWU16" s="52"/>
      <c r="BWV16" s="52"/>
      <c r="BWW16" s="52"/>
      <c r="BWX16" s="52"/>
      <c r="BWY16" s="52"/>
      <c r="BWZ16" s="52"/>
      <c r="BXA16" s="52"/>
      <c r="BXB16" s="52"/>
      <c r="BXC16" s="52"/>
      <c r="BXD16" s="52"/>
      <c r="BXE16" s="52"/>
      <c r="BXF16" s="52"/>
      <c r="BXG16" s="52"/>
      <c r="BXH16" s="52"/>
      <c r="BXI16" s="52"/>
      <c r="BXJ16" s="52"/>
      <c r="BXK16" s="52"/>
      <c r="BXL16" s="52"/>
      <c r="BXM16" s="52"/>
      <c r="BXN16" s="52"/>
      <c r="BXO16" s="52"/>
      <c r="BXP16" s="52"/>
      <c r="BXQ16" s="52"/>
      <c r="BXR16" s="52"/>
      <c r="BXS16" s="52"/>
      <c r="BXT16" s="52"/>
      <c r="BXU16" s="52"/>
      <c r="BXV16" s="52"/>
      <c r="BXW16" s="52"/>
      <c r="BXX16" s="52"/>
      <c r="BXY16" s="52"/>
      <c r="BXZ16" s="52"/>
      <c r="BYA16" s="52"/>
      <c r="BYB16" s="52"/>
      <c r="BYC16" s="52"/>
      <c r="BYD16" s="52"/>
      <c r="BYE16" s="52"/>
      <c r="BYF16" s="52"/>
      <c r="BYG16" s="52"/>
      <c r="BYH16" s="52"/>
      <c r="BYI16" s="52"/>
      <c r="BYJ16" s="52"/>
      <c r="BYK16" s="52"/>
      <c r="BYL16" s="52"/>
      <c r="BYM16" s="52"/>
      <c r="BYN16" s="52"/>
      <c r="BYO16" s="52"/>
      <c r="BYP16" s="52"/>
      <c r="BYQ16" s="52"/>
      <c r="BYR16" s="52"/>
      <c r="BYS16" s="52"/>
      <c r="BYT16" s="52"/>
      <c r="BYU16" s="52"/>
      <c r="BYV16" s="52"/>
      <c r="BYW16" s="52"/>
      <c r="BYX16" s="52"/>
      <c r="BYY16" s="52"/>
      <c r="BYZ16" s="52"/>
      <c r="BZA16" s="52"/>
      <c r="BZB16" s="52"/>
      <c r="BZC16" s="52"/>
      <c r="BZD16" s="52"/>
      <c r="BZE16" s="52"/>
      <c r="BZF16" s="52"/>
      <c r="BZG16" s="52"/>
      <c r="BZH16" s="52"/>
      <c r="BZI16" s="52"/>
      <c r="BZJ16" s="52"/>
      <c r="BZK16" s="52"/>
      <c r="BZL16" s="52"/>
      <c r="BZM16" s="52"/>
      <c r="BZN16" s="52"/>
      <c r="BZO16" s="52"/>
      <c r="BZP16" s="52"/>
      <c r="BZQ16" s="52"/>
      <c r="BZR16" s="52"/>
      <c r="BZS16" s="52"/>
      <c r="BZT16" s="52"/>
      <c r="BZU16" s="52"/>
      <c r="BZV16" s="52"/>
      <c r="BZW16" s="52"/>
      <c r="BZX16" s="52"/>
      <c r="BZY16" s="52"/>
      <c r="BZZ16" s="52"/>
      <c r="CAA16" s="52"/>
      <c r="CAB16" s="52"/>
      <c r="CAC16" s="52"/>
      <c r="CAD16" s="52"/>
      <c r="CAE16" s="52"/>
      <c r="CAF16" s="52"/>
      <c r="CAG16" s="52"/>
      <c r="CAH16" s="52"/>
      <c r="CAI16" s="52"/>
      <c r="CAJ16" s="52"/>
      <c r="CAK16" s="52"/>
      <c r="CAL16" s="52"/>
      <c r="CAM16" s="52"/>
      <c r="CAN16" s="52"/>
      <c r="CAO16" s="52"/>
      <c r="CAP16" s="52"/>
      <c r="CAQ16" s="52"/>
      <c r="CAR16" s="52"/>
      <c r="CAS16" s="52"/>
      <c r="CAT16" s="52"/>
      <c r="CAU16" s="52"/>
      <c r="CAV16" s="52"/>
      <c r="CAW16" s="52"/>
      <c r="CAX16" s="52"/>
      <c r="CAY16" s="52"/>
      <c r="CAZ16" s="52"/>
      <c r="CBA16" s="52"/>
      <c r="CBB16" s="52"/>
      <c r="CBC16" s="52"/>
      <c r="CBD16" s="52"/>
      <c r="CBE16" s="52"/>
      <c r="CBF16" s="52"/>
      <c r="CBG16" s="52"/>
      <c r="CBH16" s="52"/>
      <c r="CBI16" s="52"/>
      <c r="CBJ16" s="52"/>
      <c r="CBK16" s="52"/>
      <c r="CBL16" s="52"/>
      <c r="CBM16" s="52"/>
      <c r="CBN16" s="52"/>
      <c r="CBO16" s="52"/>
      <c r="CBP16" s="52"/>
      <c r="CBQ16" s="52"/>
      <c r="CBR16" s="52"/>
      <c r="CBS16" s="52"/>
      <c r="CBT16" s="52"/>
      <c r="CBU16" s="52"/>
      <c r="CBV16" s="52"/>
      <c r="CBW16" s="52"/>
      <c r="CBX16" s="52"/>
      <c r="CBY16" s="52"/>
      <c r="CBZ16" s="52"/>
      <c r="CCA16" s="52"/>
      <c r="CCB16" s="52"/>
      <c r="CCC16" s="52"/>
      <c r="CCD16" s="52"/>
      <c r="CCE16" s="52"/>
      <c r="CCF16" s="52"/>
      <c r="CCG16" s="52"/>
      <c r="CCH16" s="52"/>
      <c r="CCI16" s="52"/>
      <c r="CCJ16" s="52"/>
      <c r="CCK16" s="52"/>
      <c r="CCL16" s="52"/>
      <c r="CCM16" s="52"/>
      <c r="CCN16" s="52"/>
      <c r="CCO16" s="52"/>
      <c r="CCP16" s="52"/>
      <c r="CCQ16" s="52"/>
      <c r="CCR16" s="52"/>
      <c r="CCS16" s="52"/>
      <c r="CCT16" s="52"/>
      <c r="CCU16" s="52"/>
      <c r="CCV16" s="52"/>
      <c r="CCW16" s="52"/>
      <c r="CCX16" s="52"/>
      <c r="CCY16" s="52"/>
      <c r="CCZ16" s="52"/>
      <c r="CDA16" s="52"/>
      <c r="CDB16" s="52"/>
      <c r="CDC16" s="52"/>
      <c r="CDD16" s="52"/>
      <c r="CDE16" s="52"/>
      <c r="CDF16" s="52"/>
      <c r="CDG16" s="52"/>
      <c r="CDH16" s="52"/>
      <c r="CDI16" s="52"/>
      <c r="CDJ16" s="52"/>
      <c r="CDK16" s="52"/>
      <c r="CDL16" s="52"/>
      <c r="CDM16" s="52"/>
      <c r="CDN16" s="52"/>
      <c r="CDO16" s="52"/>
      <c r="CDP16" s="52"/>
      <c r="CDQ16" s="52"/>
      <c r="CDR16" s="52"/>
      <c r="CDS16" s="52"/>
      <c r="CDT16" s="52"/>
      <c r="CDU16" s="52"/>
      <c r="CDV16" s="52"/>
      <c r="CDW16" s="52"/>
      <c r="CDX16" s="52"/>
      <c r="CDY16" s="52"/>
      <c r="CDZ16" s="52"/>
      <c r="CEA16" s="52"/>
      <c r="CEB16" s="52"/>
      <c r="CEC16" s="52"/>
      <c r="CED16" s="52"/>
      <c r="CEE16" s="52"/>
      <c r="CEF16" s="52"/>
      <c r="CEG16" s="52"/>
      <c r="CEH16" s="52"/>
      <c r="CEI16" s="52"/>
      <c r="CEJ16" s="52"/>
      <c r="CEK16" s="52"/>
      <c r="CEL16" s="52"/>
      <c r="CEM16" s="52"/>
      <c r="CEN16" s="52"/>
      <c r="CEO16" s="52"/>
      <c r="CEP16" s="52"/>
      <c r="CEQ16" s="52"/>
      <c r="CER16" s="52"/>
      <c r="CES16" s="52"/>
      <c r="CET16" s="52"/>
      <c r="CEU16" s="52"/>
      <c r="CEV16" s="52"/>
      <c r="CEW16" s="52"/>
      <c r="CEX16" s="52"/>
      <c r="CEY16" s="52"/>
      <c r="CEZ16" s="52"/>
      <c r="CFA16" s="52"/>
      <c r="CFB16" s="52"/>
      <c r="CFC16" s="52"/>
      <c r="CFD16" s="52"/>
      <c r="CFE16" s="52"/>
      <c r="CFF16" s="52"/>
      <c r="CFG16" s="52"/>
      <c r="CFH16" s="52"/>
      <c r="CFI16" s="52"/>
      <c r="CFJ16" s="52"/>
      <c r="CFK16" s="52"/>
      <c r="CFL16" s="52"/>
      <c r="CFM16" s="52"/>
      <c r="CFN16" s="52"/>
      <c r="CFO16" s="52"/>
      <c r="CFP16" s="52"/>
      <c r="CFQ16" s="52"/>
      <c r="CFR16" s="52"/>
      <c r="CFS16" s="52"/>
      <c r="CFT16" s="52"/>
      <c r="CFU16" s="52"/>
      <c r="CFV16" s="52"/>
      <c r="CFW16" s="52"/>
      <c r="CFX16" s="52"/>
      <c r="CFY16" s="52"/>
      <c r="CFZ16" s="52"/>
      <c r="CGA16" s="52"/>
      <c r="CGB16" s="52"/>
      <c r="CGC16" s="52"/>
      <c r="CGD16" s="52"/>
      <c r="CGE16" s="52"/>
      <c r="CGF16" s="52"/>
      <c r="CGG16" s="52"/>
      <c r="CGH16" s="52"/>
      <c r="CGI16" s="52"/>
      <c r="CGJ16" s="52"/>
      <c r="CGK16" s="52"/>
      <c r="CGL16" s="52"/>
      <c r="CGM16" s="52"/>
      <c r="CGN16" s="52"/>
      <c r="CGO16" s="52"/>
      <c r="CGP16" s="52"/>
      <c r="CGQ16" s="52"/>
      <c r="CGR16" s="52"/>
      <c r="CGS16" s="52"/>
      <c r="CGT16" s="52"/>
      <c r="CGU16" s="52"/>
      <c r="CGV16" s="52"/>
      <c r="CGW16" s="52"/>
      <c r="CGX16" s="52"/>
      <c r="CGY16" s="52"/>
      <c r="CGZ16" s="52"/>
      <c r="CHA16" s="52"/>
      <c r="CHB16" s="52"/>
      <c r="CHC16" s="52"/>
      <c r="CHD16" s="52"/>
      <c r="CHE16" s="52"/>
      <c r="CHF16" s="52"/>
      <c r="CHG16" s="52"/>
      <c r="CHH16" s="52"/>
      <c r="CHI16" s="52"/>
      <c r="CHJ16" s="52"/>
      <c r="CHK16" s="52"/>
      <c r="CHL16" s="52"/>
      <c r="CHM16" s="52"/>
      <c r="CHN16" s="52"/>
      <c r="CHO16" s="52"/>
      <c r="CHP16" s="52"/>
      <c r="CHQ16" s="52"/>
      <c r="CHR16" s="52"/>
      <c r="CHS16" s="52"/>
      <c r="CHT16" s="52"/>
      <c r="CHU16" s="52"/>
      <c r="CHV16" s="52"/>
      <c r="CHW16" s="52"/>
      <c r="CHX16" s="52"/>
      <c r="CHY16" s="52"/>
      <c r="CHZ16" s="52"/>
      <c r="CIA16" s="52"/>
      <c r="CIB16" s="52"/>
      <c r="CIC16" s="52"/>
      <c r="CID16" s="52"/>
      <c r="CIE16" s="52"/>
      <c r="CIF16" s="52"/>
      <c r="CIG16" s="52"/>
      <c r="CIH16" s="52"/>
      <c r="CII16" s="52"/>
      <c r="CIJ16" s="52"/>
      <c r="CIK16" s="52"/>
      <c r="CIL16" s="52"/>
      <c r="CIM16" s="52"/>
      <c r="CIN16" s="52"/>
      <c r="CIO16" s="52"/>
      <c r="CIP16" s="52"/>
      <c r="CIQ16" s="52"/>
      <c r="CIR16" s="52"/>
      <c r="CIS16" s="52"/>
      <c r="CIT16" s="52"/>
      <c r="CIU16" s="52"/>
      <c r="CIV16" s="52"/>
      <c r="CIW16" s="52"/>
      <c r="CIX16" s="52"/>
      <c r="CIY16" s="52"/>
      <c r="CIZ16" s="52"/>
      <c r="CJA16" s="52"/>
      <c r="CJB16" s="52"/>
      <c r="CJC16" s="52"/>
      <c r="CJD16" s="52"/>
      <c r="CJE16" s="52"/>
      <c r="CJF16" s="52"/>
      <c r="CJG16" s="52"/>
      <c r="CJH16" s="52"/>
      <c r="CJI16" s="52"/>
      <c r="CJJ16" s="52"/>
      <c r="CJK16" s="52"/>
      <c r="CJL16" s="52"/>
      <c r="CJM16" s="52"/>
      <c r="CJN16" s="52"/>
      <c r="CJO16" s="52"/>
      <c r="CJP16" s="52"/>
      <c r="CJQ16" s="52"/>
      <c r="CJR16" s="52"/>
      <c r="CJS16" s="52"/>
      <c r="CJT16" s="52"/>
      <c r="CJU16" s="52"/>
      <c r="CJV16" s="52"/>
      <c r="CJW16" s="52"/>
      <c r="CJX16" s="52"/>
      <c r="CJY16" s="52"/>
      <c r="CJZ16" s="52"/>
      <c r="CKA16" s="52"/>
      <c r="CKB16" s="52"/>
      <c r="CKC16" s="52"/>
      <c r="CKD16" s="52"/>
      <c r="CKE16" s="52"/>
      <c r="CKF16" s="52"/>
      <c r="CKG16" s="52"/>
      <c r="CKH16" s="52"/>
      <c r="CKI16" s="52"/>
      <c r="CKJ16" s="52"/>
      <c r="CKK16" s="52"/>
      <c r="CKL16" s="52"/>
      <c r="CKM16" s="52"/>
      <c r="CKN16" s="52"/>
      <c r="CKO16" s="52"/>
      <c r="CKP16" s="52"/>
      <c r="CKQ16" s="52"/>
      <c r="CKR16" s="52"/>
      <c r="CKS16" s="52"/>
      <c r="CKT16" s="52"/>
      <c r="CKU16" s="52"/>
      <c r="CKV16" s="52"/>
      <c r="CKW16" s="52"/>
      <c r="CKX16" s="52"/>
      <c r="CKY16" s="52"/>
      <c r="CKZ16" s="52"/>
      <c r="CLA16" s="52"/>
      <c r="CLB16" s="52"/>
      <c r="CLC16" s="52"/>
      <c r="CLD16" s="52"/>
      <c r="CLE16" s="52"/>
      <c r="CLF16" s="52"/>
      <c r="CLG16" s="52"/>
      <c r="CLH16" s="52"/>
      <c r="CLI16" s="52"/>
      <c r="CLJ16" s="52"/>
      <c r="CLK16" s="52"/>
      <c r="CLL16" s="52"/>
      <c r="CLM16" s="52"/>
      <c r="CLN16" s="52"/>
      <c r="CLO16" s="52"/>
      <c r="CLP16" s="52"/>
      <c r="CLQ16" s="52"/>
      <c r="CLR16" s="52"/>
      <c r="CLS16" s="52"/>
      <c r="CLT16" s="52"/>
      <c r="CLU16" s="52"/>
      <c r="CLV16" s="52"/>
      <c r="CLW16" s="52"/>
      <c r="CLX16" s="52"/>
      <c r="CLY16" s="52"/>
      <c r="CLZ16" s="52"/>
      <c r="CMA16" s="52"/>
      <c r="CMB16" s="52"/>
      <c r="CMC16" s="52"/>
      <c r="CMD16" s="52"/>
      <c r="CME16" s="52"/>
      <c r="CMF16" s="52"/>
      <c r="CMG16" s="52"/>
      <c r="CMH16" s="52"/>
      <c r="CMI16" s="52"/>
      <c r="CMJ16" s="52"/>
      <c r="CMK16" s="52"/>
      <c r="CML16" s="52"/>
      <c r="CMM16" s="52"/>
      <c r="CMN16" s="52"/>
      <c r="CMO16" s="52"/>
      <c r="CMP16" s="52"/>
      <c r="CMQ16" s="52"/>
      <c r="CMR16" s="52"/>
      <c r="CMS16" s="52"/>
      <c r="CMT16" s="52"/>
      <c r="CMU16" s="52"/>
      <c r="CMV16" s="52"/>
      <c r="CMW16" s="52"/>
      <c r="CMX16" s="52"/>
      <c r="CMY16" s="52"/>
      <c r="CMZ16" s="52"/>
      <c r="CNA16" s="52"/>
      <c r="CNB16" s="52"/>
      <c r="CNC16" s="52"/>
      <c r="CND16" s="52"/>
      <c r="CNE16" s="52"/>
      <c r="CNF16" s="52"/>
      <c r="CNG16" s="52"/>
      <c r="CNH16" s="52"/>
      <c r="CNI16" s="52"/>
      <c r="CNJ16" s="52"/>
      <c r="CNK16" s="52"/>
      <c r="CNL16" s="52"/>
      <c r="CNM16" s="52"/>
      <c r="CNN16" s="52"/>
      <c r="CNO16" s="52"/>
      <c r="CNP16" s="52"/>
      <c r="CNQ16" s="52"/>
      <c r="CNR16" s="52"/>
      <c r="CNS16" s="52"/>
      <c r="CNT16" s="52"/>
      <c r="CNU16" s="52"/>
      <c r="CNV16" s="52"/>
      <c r="CNW16" s="52"/>
      <c r="CNX16" s="52"/>
      <c r="CNY16" s="52"/>
      <c r="CNZ16" s="52"/>
      <c r="COA16" s="52"/>
      <c r="COB16" s="52"/>
      <c r="COC16" s="52"/>
      <c r="COD16" s="52"/>
      <c r="COE16" s="52"/>
      <c r="COF16" s="52"/>
      <c r="COG16" s="52"/>
      <c r="COH16" s="52"/>
      <c r="COI16" s="52"/>
      <c r="COJ16" s="52"/>
      <c r="COK16" s="52"/>
      <c r="COL16" s="52"/>
      <c r="COM16" s="52"/>
      <c r="CON16" s="52"/>
      <c r="COO16" s="52"/>
      <c r="COP16" s="52"/>
      <c r="COQ16" s="52"/>
      <c r="COR16" s="52"/>
      <c r="COS16" s="52"/>
      <c r="COT16" s="52"/>
      <c r="COU16" s="52"/>
      <c r="COV16" s="52"/>
      <c r="COW16" s="52"/>
      <c r="COX16" s="52"/>
      <c r="COY16" s="52"/>
      <c r="COZ16" s="52"/>
      <c r="CPA16" s="52"/>
      <c r="CPB16" s="52"/>
      <c r="CPC16" s="52"/>
      <c r="CPD16" s="52"/>
      <c r="CPE16" s="52"/>
      <c r="CPF16" s="52"/>
      <c r="CPG16" s="52"/>
      <c r="CPH16" s="52"/>
      <c r="CPI16" s="52"/>
      <c r="CPJ16" s="52"/>
      <c r="CPK16" s="52"/>
      <c r="CPL16" s="52"/>
      <c r="CPM16" s="52"/>
      <c r="CPN16" s="52"/>
      <c r="CPO16" s="52"/>
      <c r="CPP16" s="52"/>
      <c r="CPQ16" s="52"/>
      <c r="CPR16" s="52"/>
      <c r="CPS16" s="52"/>
      <c r="CPT16" s="52"/>
      <c r="CPU16" s="52"/>
      <c r="CPV16" s="52"/>
      <c r="CPW16" s="52"/>
      <c r="CPX16" s="52"/>
      <c r="CPY16" s="52"/>
      <c r="CPZ16" s="52"/>
      <c r="CQA16" s="52"/>
      <c r="CQB16" s="52"/>
      <c r="CQC16" s="52"/>
      <c r="CQD16" s="52"/>
      <c r="CQE16" s="52"/>
      <c r="CQF16" s="52"/>
      <c r="CQG16" s="52"/>
      <c r="CQH16" s="52"/>
      <c r="CQI16" s="52"/>
      <c r="CQJ16" s="52"/>
      <c r="CQK16" s="52"/>
      <c r="CQL16" s="52"/>
      <c r="CQM16" s="52"/>
      <c r="CQN16" s="52"/>
      <c r="CQO16" s="52"/>
      <c r="CQP16" s="52"/>
      <c r="CQQ16" s="52"/>
      <c r="CQR16" s="52"/>
      <c r="CQS16" s="52"/>
      <c r="CQT16" s="52"/>
      <c r="CQU16" s="52"/>
      <c r="CQV16" s="52"/>
      <c r="CQW16" s="52"/>
      <c r="CQX16" s="52"/>
      <c r="CQY16" s="52"/>
      <c r="CQZ16" s="52"/>
      <c r="CRA16" s="52"/>
      <c r="CRB16" s="52"/>
      <c r="CRC16" s="52"/>
      <c r="CRD16" s="52"/>
      <c r="CRE16" s="52"/>
      <c r="CRF16" s="52"/>
      <c r="CRG16" s="52"/>
      <c r="CRH16" s="52"/>
      <c r="CRI16" s="52"/>
      <c r="CRJ16" s="52"/>
      <c r="CRK16" s="52"/>
      <c r="CRL16" s="52"/>
      <c r="CRM16" s="52"/>
      <c r="CRN16" s="52"/>
      <c r="CRO16" s="52"/>
      <c r="CRP16" s="52"/>
      <c r="CRQ16" s="52"/>
      <c r="CRR16" s="52"/>
      <c r="CRS16" s="52"/>
      <c r="CRT16" s="52"/>
      <c r="CRU16" s="52"/>
      <c r="CRV16" s="52"/>
      <c r="CRW16" s="52"/>
      <c r="CRX16" s="52"/>
      <c r="CRY16" s="52"/>
      <c r="CRZ16" s="52"/>
      <c r="CSA16" s="52"/>
      <c r="CSB16" s="52"/>
      <c r="CSC16" s="52"/>
      <c r="CSD16" s="52"/>
      <c r="CSE16" s="52"/>
      <c r="CSF16" s="52"/>
      <c r="CSG16" s="52"/>
      <c r="CSH16" s="52"/>
      <c r="CSI16" s="52"/>
      <c r="CSJ16" s="52"/>
      <c r="CSK16" s="52"/>
      <c r="CSL16" s="52"/>
      <c r="CSM16" s="52"/>
      <c r="CSN16" s="52"/>
      <c r="CSO16" s="52"/>
      <c r="CSP16" s="52"/>
      <c r="CSQ16" s="52"/>
      <c r="CSR16" s="52"/>
      <c r="CSS16" s="52"/>
      <c r="CST16" s="52"/>
      <c r="CSU16" s="52"/>
      <c r="CSV16" s="52"/>
      <c r="CSW16" s="52"/>
      <c r="CSX16" s="52"/>
      <c r="CSY16" s="52"/>
      <c r="CSZ16" s="52"/>
      <c r="CTA16" s="52"/>
      <c r="CTB16" s="52"/>
      <c r="CTC16" s="52"/>
      <c r="CTD16" s="52"/>
      <c r="CTE16" s="52"/>
      <c r="CTF16" s="52"/>
      <c r="CTG16" s="52"/>
      <c r="CTH16" s="52"/>
      <c r="CTI16" s="52"/>
      <c r="CTJ16" s="52"/>
      <c r="CTK16" s="52"/>
      <c r="CTL16" s="52"/>
      <c r="CTM16" s="52"/>
      <c r="CTN16" s="52"/>
      <c r="CTO16" s="52"/>
      <c r="CTP16" s="52"/>
      <c r="CTQ16" s="52"/>
      <c r="CTR16" s="52"/>
      <c r="CTS16" s="52"/>
      <c r="CTT16" s="52"/>
      <c r="CTU16" s="52"/>
      <c r="CTV16" s="52"/>
      <c r="CTW16" s="52"/>
      <c r="CTX16" s="52"/>
      <c r="CTY16" s="52"/>
      <c r="CTZ16" s="52"/>
      <c r="CUA16" s="52"/>
      <c r="CUB16" s="52"/>
      <c r="CUC16" s="52"/>
      <c r="CUD16" s="52"/>
      <c r="CUE16" s="52"/>
      <c r="CUF16" s="52"/>
      <c r="CUG16" s="52"/>
      <c r="CUH16" s="52"/>
      <c r="CUI16" s="52"/>
      <c r="CUJ16" s="52"/>
      <c r="CUK16" s="52"/>
      <c r="CUL16" s="52"/>
      <c r="CUM16" s="52"/>
      <c r="CUN16" s="52"/>
      <c r="CUO16" s="52"/>
      <c r="CUP16" s="52"/>
      <c r="CUQ16" s="52"/>
      <c r="CUR16" s="52"/>
      <c r="CUS16" s="52"/>
      <c r="CUT16" s="52"/>
      <c r="CUU16" s="52"/>
      <c r="CUV16" s="52"/>
      <c r="CUW16" s="52"/>
      <c r="CUX16" s="52"/>
      <c r="CUY16" s="52"/>
      <c r="CUZ16" s="52"/>
      <c r="CVA16" s="52"/>
      <c r="CVB16" s="52"/>
      <c r="CVC16" s="52"/>
      <c r="CVD16" s="52"/>
      <c r="CVE16" s="52"/>
      <c r="CVF16" s="52"/>
      <c r="CVG16" s="52"/>
      <c r="CVH16" s="52"/>
      <c r="CVI16" s="52"/>
      <c r="CVJ16" s="52"/>
      <c r="CVK16" s="52"/>
      <c r="CVL16" s="52"/>
      <c r="CVM16" s="52"/>
      <c r="CVN16" s="52"/>
      <c r="CVO16" s="52"/>
      <c r="CVP16" s="52"/>
      <c r="CVQ16" s="52"/>
      <c r="CVR16" s="52"/>
      <c r="CVS16" s="52"/>
      <c r="CVT16" s="52"/>
      <c r="CVU16" s="52"/>
      <c r="CVV16" s="52"/>
      <c r="CVW16" s="52"/>
      <c r="CVX16" s="52"/>
      <c r="CVY16" s="52"/>
      <c r="CVZ16" s="52"/>
      <c r="CWA16" s="52"/>
      <c r="CWB16" s="52"/>
      <c r="CWC16" s="52"/>
      <c r="CWD16" s="52"/>
      <c r="CWE16" s="52"/>
      <c r="CWF16" s="52"/>
      <c r="CWG16" s="52"/>
      <c r="CWH16" s="52"/>
      <c r="CWI16" s="52"/>
      <c r="CWJ16" s="52"/>
      <c r="CWK16" s="52"/>
      <c r="CWL16" s="52"/>
      <c r="CWM16" s="52"/>
      <c r="CWN16" s="52"/>
      <c r="CWO16" s="52"/>
      <c r="CWP16" s="52"/>
      <c r="CWQ16" s="52"/>
      <c r="CWR16" s="52"/>
      <c r="CWS16" s="52"/>
      <c r="CWT16" s="52"/>
      <c r="CWU16" s="52"/>
      <c r="CWV16" s="52"/>
      <c r="CWW16" s="52"/>
      <c r="CWX16" s="52"/>
      <c r="CWY16" s="52"/>
      <c r="CWZ16" s="52"/>
      <c r="CXA16" s="52"/>
      <c r="CXB16" s="52"/>
      <c r="CXC16" s="52"/>
      <c r="CXD16" s="52"/>
      <c r="CXE16" s="52"/>
      <c r="CXF16" s="52"/>
      <c r="CXG16" s="52"/>
      <c r="CXH16" s="52"/>
      <c r="CXI16" s="52"/>
      <c r="CXJ16" s="52"/>
      <c r="CXK16" s="52"/>
      <c r="CXL16" s="52"/>
      <c r="CXM16" s="52"/>
      <c r="CXN16" s="52"/>
      <c r="CXO16" s="52"/>
      <c r="CXP16" s="52"/>
      <c r="CXQ16" s="52"/>
      <c r="CXR16" s="52"/>
      <c r="CXS16" s="52"/>
      <c r="CXT16" s="52"/>
      <c r="CXU16" s="52"/>
      <c r="CXV16" s="52"/>
      <c r="CXW16" s="52"/>
      <c r="CXX16" s="52"/>
      <c r="CXY16" s="52"/>
      <c r="CXZ16" s="52"/>
      <c r="CYA16" s="52"/>
      <c r="CYB16" s="52"/>
      <c r="CYC16" s="52"/>
      <c r="CYD16" s="52"/>
      <c r="CYE16" s="52"/>
      <c r="CYF16" s="52"/>
      <c r="CYG16" s="52"/>
      <c r="CYH16" s="52"/>
      <c r="CYI16" s="52"/>
      <c r="CYJ16" s="52"/>
      <c r="CYK16" s="52"/>
      <c r="CYL16" s="52"/>
      <c r="CYM16" s="52"/>
      <c r="CYN16" s="52"/>
      <c r="CYO16" s="52"/>
      <c r="CYP16" s="52"/>
      <c r="CYQ16" s="52"/>
      <c r="CYR16" s="52"/>
      <c r="CYS16" s="52"/>
      <c r="CYT16" s="52"/>
      <c r="CYU16" s="52"/>
      <c r="CYV16" s="52"/>
      <c r="CYW16" s="52"/>
      <c r="CYX16" s="52"/>
      <c r="CYY16" s="52"/>
      <c r="CYZ16" s="52"/>
      <c r="CZA16" s="52"/>
      <c r="CZB16" s="52"/>
      <c r="CZC16" s="52"/>
      <c r="CZD16" s="52"/>
      <c r="CZE16" s="52"/>
      <c r="CZF16" s="52"/>
      <c r="CZG16" s="52"/>
      <c r="CZH16" s="52"/>
      <c r="CZI16" s="52"/>
      <c r="CZJ16" s="52"/>
      <c r="CZK16" s="52"/>
      <c r="CZL16" s="52"/>
      <c r="CZM16" s="52"/>
      <c r="CZN16" s="52"/>
      <c r="CZO16" s="52"/>
      <c r="CZP16" s="52"/>
      <c r="CZQ16" s="52"/>
      <c r="CZR16" s="52"/>
      <c r="CZS16" s="52"/>
      <c r="CZT16" s="52"/>
      <c r="CZU16" s="52"/>
      <c r="CZV16" s="52"/>
      <c r="CZW16" s="52"/>
      <c r="CZX16" s="52"/>
      <c r="CZY16" s="52"/>
      <c r="CZZ16" s="52"/>
      <c r="DAA16" s="52"/>
      <c r="DAB16" s="52"/>
      <c r="DAC16" s="52"/>
      <c r="DAD16" s="52"/>
      <c r="DAE16" s="52"/>
      <c r="DAF16" s="52"/>
      <c r="DAG16" s="52"/>
      <c r="DAH16" s="52"/>
      <c r="DAI16" s="52"/>
      <c r="DAJ16" s="52"/>
      <c r="DAK16" s="52"/>
      <c r="DAL16" s="52"/>
      <c r="DAM16" s="52"/>
      <c r="DAN16" s="52"/>
      <c r="DAO16" s="52"/>
      <c r="DAP16" s="52"/>
      <c r="DAQ16" s="52"/>
      <c r="DAR16" s="52"/>
      <c r="DAS16" s="52"/>
      <c r="DAT16" s="52"/>
      <c r="DAU16" s="52"/>
      <c r="DAV16" s="52"/>
      <c r="DAW16" s="52"/>
      <c r="DAX16" s="52"/>
      <c r="DAY16" s="52"/>
      <c r="DAZ16" s="52"/>
      <c r="DBA16" s="52"/>
      <c r="DBB16" s="52"/>
      <c r="DBC16" s="52"/>
      <c r="DBD16" s="52"/>
      <c r="DBE16" s="52"/>
      <c r="DBF16" s="52"/>
      <c r="DBG16" s="52"/>
      <c r="DBH16" s="52"/>
      <c r="DBI16" s="52"/>
      <c r="DBJ16" s="52"/>
      <c r="DBK16" s="52"/>
      <c r="DBL16" s="52"/>
      <c r="DBM16" s="52"/>
      <c r="DBN16" s="52"/>
      <c r="DBO16" s="52"/>
      <c r="DBP16" s="52"/>
      <c r="DBQ16" s="52"/>
      <c r="DBR16" s="52"/>
      <c r="DBS16" s="52"/>
      <c r="DBT16" s="52"/>
      <c r="DBU16" s="52"/>
      <c r="DBV16" s="52"/>
      <c r="DBW16" s="52"/>
      <c r="DBX16" s="52"/>
      <c r="DBY16" s="52"/>
      <c r="DBZ16" s="52"/>
      <c r="DCA16" s="52"/>
      <c r="DCB16" s="52"/>
      <c r="DCC16" s="52"/>
      <c r="DCD16" s="52"/>
      <c r="DCE16" s="52"/>
      <c r="DCF16" s="52"/>
      <c r="DCG16" s="52"/>
      <c r="DCH16" s="52"/>
      <c r="DCI16" s="52"/>
      <c r="DCJ16" s="52"/>
      <c r="DCK16" s="52"/>
      <c r="DCL16" s="52"/>
      <c r="DCM16" s="52"/>
      <c r="DCN16" s="52"/>
      <c r="DCO16" s="52"/>
      <c r="DCP16" s="52"/>
      <c r="DCQ16" s="52"/>
      <c r="DCR16" s="52"/>
      <c r="DCS16" s="52"/>
      <c r="DCT16" s="52"/>
      <c r="DCU16" s="52"/>
      <c r="DCV16" s="52"/>
      <c r="DCW16" s="52"/>
      <c r="DCX16" s="52"/>
      <c r="DCY16" s="52"/>
      <c r="DCZ16" s="52"/>
      <c r="DDA16" s="52"/>
      <c r="DDB16" s="52"/>
      <c r="DDC16" s="52"/>
      <c r="DDD16" s="52"/>
      <c r="DDE16" s="52"/>
      <c r="DDF16" s="52"/>
      <c r="DDG16" s="52"/>
      <c r="DDH16" s="52"/>
      <c r="DDI16" s="52"/>
      <c r="DDJ16" s="52"/>
      <c r="DDK16" s="52"/>
      <c r="DDL16" s="52"/>
      <c r="DDM16" s="52"/>
      <c r="DDN16" s="52"/>
      <c r="DDO16" s="52"/>
      <c r="DDP16" s="52"/>
      <c r="DDQ16" s="52"/>
      <c r="DDR16" s="52"/>
      <c r="DDS16" s="52"/>
      <c r="DDT16" s="52"/>
      <c r="DDU16" s="52"/>
      <c r="DDV16" s="52"/>
      <c r="DDW16" s="52"/>
      <c r="DDX16" s="52"/>
      <c r="DDY16" s="52"/>
      <c r="DDZ16" s="52"/>
      <c r="DEA16" s="52"/>
      <c r="DEB16" s="52"/>
      <c r="DEC16" s="52"/>
      <c r="DED16" s="52"/>
      <c r="DEE16" s="52"/>
      <c r="DEF16" s="52"/>
      <c r="DEG16" s="52"/>
      <c r="DEH16" s="52"/>
      <c r="DEI16" s="52"/>
      <c r="DEJ16" s="52"/>
      <c r="DEK16" s="52"/>
      <c r="DEL16" s="52"/>
      <c r="DEM16" s="52"/>
      <c r="DEN16" s="52"/>
      <c r="DEO16" s="52"/>
      <c r="DEP16" s="52"/>
      <c r="DEQ16" s="52"/>
      <c r="DER16" s="52"/>
      <c r="DES16" s="52"/>
      <c r="DET16" s="52"/>
      <c r="DEU16" s="52"/>
      <c r="DEV16" s="52"/>
      <c r="DEW16" s="52"/>
      <c r="DEX16" s="52"/>
      <c r="DEY16" s="52"/>
      <c r="DEZ16" s="52"/>
      <c r="DFA16" s="52"/>
      <c r="DFB16" s="52"/>
      <c r="DFC16" s="52"/>
      <c r="DFD16" s="52"/>
      <c r="DFE16" s="52"/>
      <c r="DFF16" s="52"/>
      <c r="DFG16" s="52"/>
      <c r="DFH16" s="52"/>
      <c r="DFI16" s="52"/>
      <c r="DFJ16" s="52"/>
      <c r="DFK16" s="52"/>
      <c r="DFL16" s="52"/>
      <c r="DFM16" s="52"/>
      <c r="DFN16" s="52"/>
      <c r="DFO16" s="52"/>
      <c r="DFP16" s="52"/>
      <c r="DFQ16" s="52"/>
      <c r="DFR16" s="52"/>
      <c r="DFS16" s="52"/>
      <c r="DFT16" s="52"/>
      <c r="DFU16" s="52"/>
      <c r="DFV16" s="52"/>
      <c r="DFW16" s="52"/>
      <c r="DFX16" s="52"/>
      <c r="DFY16" s="52"/>
      <c r="DFZ16" s="52"/>
      <c r="DGA16" s="52"/>
      <c r="DGB16" s="52"/>
      <c r="DGC16" s="52"/>
      <c r="DGD16" s="52"/>
      <c r="DGE16" s="52"/>
      <c r="DGF16" s="52"/>
      <c r="DGG16" s="52"/>
      <c r="DGH16" s="52"/>
      <c r="DGI16" s="52"/>
      <c r="DGJ16" s="52"/>
      <c r="DGK16" s="52"/>
      <c r="DGL16" s="52"/>
      <c r="DGM16" s="52"/>
      <c r="DGN16" s="52"/>
      <c r="DGO16" s="52"/>
      <c r="DGP16" s="52"/>
      <c r="DGQ16" s="52"/>
      <c r="DGR16" s="52"/>
      <c r="DGS16" s="52"/>
      <c r="DGT16" s="52"/>
      <c r="DGU16" s="52"/>
      <c r="DGV16" s="52"/>
      <c r="DGW16" s="52"/>
      <c r="DGX16" s="52"/>
      <c r="DGY16" s="52"/>
      <c r="DGZ16" s="52"/>
      <c r="DHA16" s="52"/>
      <c r="DHB16" s="52"/>
      <c r="DHC16" s="52"/>
      <c r="DHD16" s="52"/>
      <c r="DHE16" s="52"/>
      <c r="DHF16" s="52"/>
      <c r="DHG16" s="52"/>
      <c r="DHH16" s="52"/>
      <c r="DHI16" s="52"/>
      <c r="DHJ16" s="52"/>
      <c r="DHK16" s="52"/>
      <c r="DHL16" s="52"/>
      <c r="DHM16" s="52"/>
      <c r="DHN16" s="52"/>
      <c r="DHO16" s="52"/>
      <c r="DHP16" s="52"/>
      <c r="DHQ16" s="52"/>
      <c r="DHR16" s="52"/>
      <c r="DHS16" s="52"/>
      <c r="DHT16" s="52"/>
      <c r="DHU16" s="52"/>
      <c r="DHV16" s="52"/>
      <c r="DHW16" s="52"/>
      <c r="DHX16" s="52"/>
      <c r="DHY16" s="52"/>
      <c r="DHZ16" s="52"/>
      <c r="DIA16" s="52"/>
      <c r="DIB16" s="52"/>
      <c r="DIC16" s="52"/>
      <c r="DID16" s="52"/>
      <c r="DIE16" s="52"/>
      <c r="DIF16" s="52"/>
      <c r="DIG16" s="52"/>
      <c r="DIH16" s="52"/>
      <c r="DII16" s="52"/>
      <c r="DIJ16" s="52"/>
      <c r="DIK16" s="52"/>
      <c r="DIL16" s="52"/>
      <c r="DIM16" s="52"/>
      <c r="DIN16" s="52"/>
      <c r="DIO16" s="52"/>
      <c r="DIP16" s="52"/>
      <c r="DIQ16" s="52"/>
      <c r="DIR16" s="52"/>
      <c r="DIS16" s="52"/>
      <c r="DIT16" s="52"/>
      <c r="DIU16" s="52"/>
      <c r="DIV16" s="52"/>
      <c r="DIW16" s="52"/>
      <c r="DIX16" s="52"/>
      <c r="DIY16" s="52"/>
      <c r="DIZ16" s="52"/>
      <c r="DJA16" s="52"/>
      <c r="DJB16" s="52"/>
      <c r="DJC16" s="52"/>
      <c r="DJD16" s="52"/>
      <c r="DJE16" s="52"/>
      <c r="DJF16" s="52"/>
      <c r="DJG16" s="52"/>
      <c r="DJH16" s="52"/>
      <c r="DJI16" s="52"/>
      <c r="DJJ16" s="52"/>
      <c r="DJK16" s="52"/>
      <c r="DJL16" s="52"/>
      <c r="DJM16" s="52"/>
      <c r="DJN16" s="52"/>
      <c r="DJO16" s="52"/>
      <c r="DJP16" s="52"/>
      <c r="DJQ16" s="52"/>
      <c r="DJR16" s="52"/>
      <c r="DJS16" s="52"/>
      <c r="DJT16" s="52"/>
      <c r="DJU16" s="52"/>
      <c r="DJV16" s="52"/>
      <c r="DJW16" s="52"/>
      <c r="DJX16" s="52"/>
      <c r="DJY16" s="52"/>
      <c r="DJZ16" s="52"/>
      <c r="DKA16" s="52"/>
      <c r="DKB16" s="52"/>
      <c r="DKC16" s="52"/>
      <c r="DKD16" s="52"/>
      <c r="DKE16" s="52"/>
      <c r="DKF16" s="52"/>
      <c r="DKG16" s="52"/>
      <c r="DKH16" s="52"/>
      <c r="DKI16" s="52"/>
      <c r="DKJ16" s="52"/>
      <c r="DKK16" s="52"/>
      <c r="DKL16" s="52"/>
      <c r="DKM16" s="52"/>
      <c r="DKN16" s="52"/>
      <c r="DKO16" s="52"/>
      <c r="DKP16" s="52"/>
      <c r="DKQ16" s="52"/>
      <c r="DKR16" s="52"/>
      <c r="DKS16" s="52"/>
      <c r="DKT16" s="52"/>
      <c r="DKU16" s="52"/>
      <c r="DKV16" s="52"/>
      <c r="DKW16" s="52"/>
      <c r="DKX16" s="52"/>
      <c r="DKY16" s="52"/>
      <c r="DKZ16" s="52"/>
      <c r="DLA16" s="52"/>
      <c r="DLB16" s="52"/>
      <c r="DLC16" s="52"/>
      <c r="DLD16" s="52"/>
      <c r="DLE16" s="52"/>
      <c r="DLF16" s="52"/>
      <c r="DLG16" s="52"/>
      <c r="DLH16" s="52"/>
      <c r="DLI16" s="52"/>
      <c r="DLJ16" s="52"/>
      <c r="DLK16" s="52"/>
      <c r="DLL16" s="52"/>
      <c r="DLM16" s="52"/>
      <c r="DLN16" s="52"/>
      <c r="DLO16" s="52"/>
      <c r="DLP16" s="52"/>
      <c r="DLQ16" s="52"/>
      <c r="DLR16" s="52"/>
      <c r="DLS16" s="52"/>
      <c r="DLT16" s="52"/>
      <c r="DLU16" s="52"/>
      <c r="DLV16" s="52"/>
      <c r="DLW16" s="52"/>
      <c r="DLX16" s="52"/>
      <c r="DLY16" s="52"/>
      <c r="DLZ16" s="52"/>
      <c r="DMA16" s="52"/>
      <c r="DMB16" s="52"/>
      <c r="DMC16" s="52"/>
      <c r="DMD16" s="52"/>
      <c r="DME16" s="52"/>
      <c r="DMF16" s="52"/>
      <c r="DMG16" s="52"/>
      <c r="DMH16" s="52"/>
      <c r="DMI16" s="52"/>
      <c r="DMJ16" s="52"/>
      <c r="DMK16" s="52"/>
      <c r="DML16" s="52"/>
      <c r="DMM16" s="52"/>
      <c r="DMN16" s="52"/>
      <c r="DMO16" s="52"/>
      <c r="DMP16" s="52"/>
      <c r="DMQ16" s="52"/>
      <c r="DMR16" s="52"/>
      <c r="DMS16" s="52"/>
      <c r="DMT16" s="52"/>
      <c r="DMU16" s="52"/>
      <c r="DMV16" s="52"/>
      <c r="DMW16" s="52"/>
      <c r="DMX16" s="52"/>
      <c r="DMY16" s="52"/>
      <c r="DMZ16" s="52"/>
      <c r="DNA16" s="52"/>
      <c r="DNB16" s="52"/>
      <c r="DNC16" s="52"/>
      <c r="DND16" s="52"/>
      <c r="DNE16" s="52"/>
      <c r="DNF16" s="52"/>
      <c r="DNG16" s="52"/>
      <c r="DNH16" s="52"/>
      <c r="DNI16" s="52"/>
      <c r="DNJ16" s="52"/>
      <c r="DNK16" s="52"/>
      <c r="DNL16" s="52"/>
      <c r="DNM16" s="52"/>
      <c r="DNN16" s="52"/>
      <c r="DNO16" s="52"/>
      <c r="DNP16" s="52"/>
      <c r="DNQ16" s="52"/>
      <c r="DNR16" s="52"/>
      <c r="DNS16" s="52"/>
      <c r="DNT16" s="52"/>
      <c r="DNU16" s="52"/>
      <c r="DNV16" s="52"/>
      <c r="DNW16" s="52"/>
      <c r="DNX16" s="52"/>
      <c r="DNY16" s="52"/>
      <c r="DNZ16" s="52"/>
      <c r="DOA16" s="52"/>
      <c r="DOB16" s="52"/>
      <c r="DOC16" s="52"/>
      <c r="DOD16" s="52"/>
      <c r="DOE16" s="52"/>
      <c r="DOF16" s="52"/>
      <c r="DOG16" s="52"/>
      <c r="DOH16" s="52"/>
      <c r="DOI16" s="52"/>
      <c r="DOJ16" s="52"/>
      <c r="DOK16" s="52"/>
      <c r="DOL16" s="52"/>
      <c r="DOM16" s="52"/>
      <c r="DON16" s="52"/>
      <c r="DOO16" s="52"/>
      <c r="DOP16" s="52"/>
      <c r="DOQ16" s="52"/>
      <c r="DOR16" s="52"/>
      <c r="DOS16" s="52"/>
      <c r="DOT16" s="52"/>
      <c r="DOU16" s="52"/>
      <c r="DOV16" s="52"/>
      <c r="DOW16" s="52"/>
      <c r="DOX16" s="52"/>
      <c r="DOY16" s="52"/>
      <c r="DOZ16" s="52"/>
      <c r="DPA16" s="52"/>
      <c r="DPB16" s="52"/>
      <c r="DPC16" s="52"/>
      <c r="DPD16" s="52"/>
      <c r="DPE16" s="52"/>
      <c r="DPF16" s="52"/>
      <c r="DPG16" s="52"/>
      <c r="DPH16" s="52"/>
      <c r="DPI16" s="52"/>
      <c r="DPJ16" s="52"/>
      <c r="DPK16" s="52"/>
      <c r="DPL16" s="52"/>
      <c r="DPM16" s="52"/>
      <c r="DPN16" s="52"/>
      <c r="DPO16" s="52"/>
      <c r="DPP16" s="52"/>
      <c r="DPQ16" s="52"/>
      <c r="DPR16" s="52"/>
      <c r="DPS16" s="52"/>
      <c r="DPT16" s="52"/>
      <c r="DPU16" s="52"/>
      <c r="DPV16" s="52"/>
      <c r="DPW16" s="52"/>
      <c r="DPX16" s="52"/>
      <c r="DPY16" s="52"/>
      <c r="DPZ16" s="52"/>
      <c r="DQA16" s="52"/>
      <c r="DQB16" s="52"/>
      <c r="DQC16" s="52"/>
      <c r="DQD16" s="52"/>
      <c r="DQE16" s="52"/>
      <c r="DQF16" s="52"/>
      <c r="DQG16" s="52"/>
      <c r="DQH16" s="52"/>
      <c r="DQI16" s="52"/>
      <c r="DQJ16" s="52"/>
      <c r="DQK16" s="52"/>
      <c r="DQL16" s="52"/>
      <c r="DQM16" s="52"/>
      <c r="DQN16" s="52"/>
      <c r="DQO16" s="52"/>
      <c r="DQP16" s="52"/>
      <c r="DQQ16" s="52"/>
      <c r="DQR16" s="52"/>
      <c r="DQS16" s="52"/>
      <c r="DQT16" s="52"/>
      <c r="DQU16" s="52"/>
      <c r="DQV16" s="52"/>
      <c r="DQW16" s="52"/>
      <c r="DQX16" s="52"/>
      <c r="DQY16" s="52"/>
      <c r="DQZ16" s="52"/>
      <c r="DRA16" s="52"/>
      <c r="DRB16" s="52"/>
      <c r="DRC16" s="52"/>
      <c r="DRD16" s="52"/>
      <c r="DRE16" s="52"/>
      <c r="DRF16" s="52"/>
      <c r="DRG16" s="52"/>
      <c r="DRH16" s="52"/>
      <c r="DRI16" s="52"/>
      <c r="DRJ16" s="52"/>
      <c r="DRK16" s="52"/>
      <c r="DRL16" s="52"/>
      <c r="DRM16" s="52"/>
      <c r="DRN16" s="52"/>
      <c r="DRO16" s="52"/>
      <c r="DRP16" s="52"/>
      <c r="DRQ16" s="52"/>
      <c r="DRR16" s="52"/>
      <c r="DRS16" s="52"/>
      <c r="DRT16" s="52"/>
      <c r="DRU16" s="52"/>
      <c r="DRV16" s="52"/>
      <c r="DRW16" s="52"/>
      <c r="DRX16" s="52"/>
      <c r="DRY16" s="52"/>
      <c r="DRZ16" s="52"/>
      <c r="DSA16" s="52"/>
      <c r="DSB16" s="52"/>
      <c r="DSC16" s="52"/>
      <c r="DSD16" s="52"/>
      <c r="DSE16" s="52"/>
      <c r="DSF16" s="52"/>
      <c r="DSG16" s="52"/>
      <c r="DSH16" s="52"/>
      <c r="DSI16" s="52"/>
      <c r="DSJ16" s="52"/>
      <c r="DSK16" s="52"/>
      <c r="DSL16" s="52"/>
      <c r="DSM16" s="52"/>
      <c r="DSN16" s="52"/>
      <c r="DSO16" s="52"/>
      <c r="DSP16" s="52"/>
      <c r="DSQ16" s="52"/>
      <c r="DSR16" s="52"/>
      <c r="DSS16" s="52"/>
      <c r="DST16" s="52"/>
      <c r="DSU16" s="52"/>
      <c r="DSV16" s="52"/>
      <c r="DSW16" s="52"/>
      <c r="DSX16" s="52"/>
      <c r="DSY16" s="52"/>
      <c r="DSZ16" s="52"/>
      <c r="DTA16" s="52"/>
      <c r="DTB16" s="52"/>
      <c r="DTC16" s="52"/>
      <c r="DTD16" s="52"/>
      <c r="DTE16" s="52"/>
      <c r="DTF16" s="52"/>
      <c r="DTG16" s="52"/>
      <c r="DTH16" s="52"/>
      <c r="DTI16" s="52"/>
      <c r="DTJ16" s="52"/>
      <c r="DTK16" s="52"/>
      <c r="DTL16" s="52"/>
      <c r="DTM16" s="52"/>
      <c r="DTN16" s="52"/>
      <c r="DTO16" s="52"/>
      <c r="DTP16" s="52"/>
      <c r="DTQ16" s="52"/>
      <c r="DTR16" s="52"/>
      <c r="DTS16" s="52"/>
      <c r="DTT16" s="52"/>
      <c r="DTU16" s="52"/>
      <c r="DTV16" s="52"/>
      <c r="DTW16" s="52"/>
      <c r="DTX16" s="52"/>
      <c r="DTY16" s="52"/>
      <c r="DTZ16" s="52"/>
      <c r="DUA16" s="52"/>
      <c r="DUB16" s="52"/>
      <c r="DUC16" s="52"/>
      <c r="DUD16" s="52"/>
      <c r="DUE16" s="52"/>
      <c r="DUF16" s="52"/>
      <c r="DUG16" s="52"/>
      <c r="DUH16" s="52"/>
      <c r="DUI16" s="52"/>
      <c r="DUJ16" s="52"/>
      <c r="DUK16" s="52"/>
      <c r="DUL16" s="52"/>
      <c r="DUM16" s="52"/>
      <c r="DUN16" s="52"/>
      <c r="DUO16" s="52"/>
      <c r="DUP16" s="52"/>
      <c r="DUQ16" s="52"/>
      <c r="DUR16" s="52"/>
      <c r="DUS16" s="52"/>
      <c r="DUT16" s="52"/>
      <c r="DUU16" s="52"/>
      <c r="DUV16" s="52"/>
      <c r="DUW16" s="52"/>
      <c r="DUX16" s="52"/>
      <c r="DUY16" s="52"/>
      <c r="DUZ16" s="52"/>
      <c r="DVA16" s="52"/>
      <c r="DVB16" s="52"/>
      <c r="DVC16" s="52"/>
      <c r="DVD16" s="52"/>
      <c r="DVE16" s="52"/>
      <c r="DVF16" s="52"/>
      <c r="DVG16" s="52"/>
      <c r="DVH16" s="52"/>
      <c r="DVI16" s="52"/>
      <c r="DVJ16" s="52"/>
      <c r="DVK16" s="52"/>
      <c r="DVL16" s="52"/>
      <c r="DVM16" s="52"/>
      <c r="DVN16" s="52"/>
      <c r="DVO16" s="52"/>
      <c r="DVP16" s="52"/>
      <c r="DVQ16" s="52"/>
      <c r="DVR16" s="52"/>
      <c r="DVS16" s="52"/>
      <c r="DVT16" s="52"/>
      <c r="DVU16" s="52"/>
      <c r="DVV16" s="52"/>
      <c r="DVW16" s="52"/>
      <c r="DVX16" s="52"/>
      <c r="DVY16" s="52"/>
      <c r="DVZ16" s="52"/>
      <c r="DWA16" s="52"/>
      <c r="DWB16" s="52"/>
      <c r="DWC16" s="52"/>
      <c r="DWD16" s="52"/>
      <c r="DWE16" s="52"/>
      <c r="DWF16" s="52"/>
      <c r="DWG16" s="52"/>
      <c r="DWH16" s="52"/>
      <c r="DWI16" s="52"/>
      <c r="DWJ16" s="52"/>
      <c r="DWK16" s="52"/>
      <c r="DWL16" s="52"/>
      <c r="DWM16" s="52"/>
      <c r="DWN16" s="52"/>
      <c r="DWO16" s="52"/>
      <c r="DWP16" s="52"/>
      <c r="DWQ16" s="52"/>
      <c r="DWR16" s="52"/>
      <c r="DWS16" s="52"/>
      <c r="DWT16" s="52"/>
      <c r="DWU16" s="52"/>
      <c r="DWV16" s="52"/>
      <c r="DWW16" s="52"/>
      <c r="DWX16" s="52"/>
      <c r="DWY16" s="52"/>
      <c r="DWZ16" s="52"/>
      <c r="DXA16" s="52"/>
      <c r="DXB16" s="52"/>
      <c r="DXC16" s="52"/>
      <c r="DXD16" s="52"/>
      <c r="DXE16" s="52"/>
      <c r="DXF16" s="52"/>
      <c r="DXG16" s="52"/>
      <c r="DXH16" s="52"/>
      <c r="DXI16" s="52"/>
      <c r="DXJ16" s="52"/>
      <c r="DXK16" s="52"/>
      <c r="DXL16" s="52"/>
      <c r="DXM16" s="52"/>
      <c r="DXN16" s="52"/>
      <c r="DXO16" s="52"/>
      <c r="DXP16" s="52"/>
      <c r="DXQ16" s="52"/>
      <c r="DXR16" s="52"/>
      <c r="DXS16" s="52"/>
      <c r="DXT16" s="52"/>
      <c r="DXU16" s="52"/>
      <c r="DXV16" s="52"/>
      <c r="DXW16" s="52"/>
      <c r="DXX16" s="52"/>
      <c r="DXY16" s="52"/>
      <c r="DXZ16" s="52"/>
      <c r="DYA16" s="52"/>
      <c r="DYB16" s="52"/>
      <c r="DYC16" s="52"/>
      <c r="DYD16" s="52"/>
      <c r="DYE16" s="52"/>
      <c r="DYF16" s="52"/>
      <c r="DYG16" s="52"/>
      <c r="DYH16" s="52"/>
      <c r="DYI16" s="52"/>
      <c r="DYJ16" s="52"/>
      <c r="DYK16" s="52"/>
      <c r="DYL16" s="52"/>
      <c r="DYM16" s="52"/>
      <c r="DYN16" s="52"/>
      <c r="DYO16" s="52"/>
      <c r="DYP16" s="52"/>
      <c r="DYQ16" s="52"/>
      <c r="DYR16" s="52"/>
      <c r="DYS16" s="52"/>
      <c r="DYT16" s="52"/>
      <c r="DYU16" s="52"/>
      <c r="DYV16" s="52"/>
      <c r="DYW16" s="52"/>
      <c r="DYX16" s="52"/>
      <c r="DYY16" s="52"/>
      <c r="DYZ16" s="52"/>
      <c r="DZA16" s="52"/>
      <c r="DZB16" s="52"/>
      <c r="DZC16" s="52"/>
      <c r="DZD16" s="52"/>
      <c r="DZE16" s="52"/>
      <c r="DZF16" s="52"/>
      <c r="DZG16" s="52"/>
      <c r="DZH16" s="52"/>
      <c r="DZI16" s="52"/>
      <c r="DZJ16" s="52"/>
      <c r="DZK16" s="52"/>
      <c r="DZL16" s="52"/>
      <c r="DZM16" s="52"/>
      <c r="DZN16" s="52"/>
      <c r="DZO16" s="52"/>
      <c r="DZP16" s="52"/>
      <c r="DZQ16" s="52"/>
      <c r="DZR16" s="52"/>
      <c r="DZS16" s="52"/>
      <c r="DZT16" s="52"/>
      <c r="DZU16" s="52"/>
      <c r="DZV16" s="52"/>
      <c r="DZW16" s="52"/>
      <c r="DZX16" s="52"/>
      <c r="DZY16" s="52"/>
      <c r="DZZ16" s="52"/>
      <c r="EAA16" s="52"/>
      <c r="EAB16" s="52"/>
      <c r="EAC16" s="52"/>
      <c r="EAD16" s="52"/>
      <c r="EAE16" s="52"/>
      <c r="EAF16" s="52"/>
      <c r="EAG16" s="52"/>
      <c r="EAH16" s="52"/>
      <c r="EAI16" s="52"/>
      <c r="EAJ16" s="52"/>
      <c r="EAK16" s="52"/>
      <c r="EAL16" s="52"/>
      <c r="EAM16" s="52"/>
      <c r="EAN16" s="52"/>
      <c r="EAO16" s="52"/>
      <c r="EAP16" s="52"/>
      <c r="EAQ16" s="52"/>
      <c r="EAR16" s="52"/>
      <c r="EAS16" s="52"/>
      <c r="EAT16" s="52"/>
      <c r="EAU16" s="52"/>
      <c r="EAV16" s="52"/>
      <c r="EAW16" s="52"/>
      <c r="EAX16" s="52"/>
      <c r="EAY16" s="52"/>
      <c r="EAZ16" s="52"/>
      <c r="EBA16" s="52"/>
      <c r="EBB16" s="52"/>
      <c r="EBC16" s="52"/>
      <c r="EBD16" s="52"/>
      <c r="EBE16" s="52"/>
      <c r="EBF16" s="52"/>
      <c r="EBG16" s="52"/>
      <c r="EBH16" s="52"/>
      <c r="EBI16" s="52"/>
      <c r="EBJ16" s="52"/>
      <c r="EBK16" s="52"/>
      <c r="EBL16" s="52"/>
      <c r="EBM16" s="52"/>
      <c r="EBN16" s="52"/>
      <c r="EBO16" s="52"/>
      <c r="EBP16" s="52"/>
      <c r="EBQ16" s="52"/>
      <c r="EBR16" s="52"/>
      <c r="EBS16" s="52"/>
      <c r="EBT16" s="52"/>
      <c r="EBU16" s="52"/>
      <c r="EBV16" s="52"/>
      <c r="EBW16" s="52"/>
      <c r="EBX16" s="52"/>
      <c r="EBY16" s="52"/>
      <c r="EBZ16" s="52"/>
      <c r="ECA16" s="52"/>
      <c r="ECB16" s="52"/>
      <c r="ECC16" s="52"/>
      <c r="ECD16" s="52"/>
      <c r="ECE16" s="52"/>
      <c r="ECF16" s="52"/>
      <c r="ECG16" s="52"/>
      <c r="ECH16" s="52"/>
      <c r="ECI16" s="52"/>
      <c r="ECJ16" s="52"/>
      <c r="ECK16" s="52"/>
      <c r="ECL16" s="52"/>
      <c r="ECM16" s="52"/>
      <c r="ECN16" s="52"/>
      <c r="ECO16" s="52"/>
      <c r="ECP16" s="52"/>
      <c r="ECQ16" s="52"/>
      <c r="ECR16" s="52"/>
      <c r="ECS16" s="52"/>
      <c r="ECT16" s="52"/>
      <c r="ECU16" s="52"/>
      <c r="ECV16" s="52"/>
      <c r="ECW16" s="52"/>
      <c r="ECX16" s="52"/>
      <c r="ECY16" s="52"/>
      <c r="ECZ16" s="52"/>
      <c r="EDA16" s="52"/>
      <c r="EDB16" s="52"/>
      <c r="EDC16" s="52"/>
      <c r="EDD16" s="52"/>
      <c r="EDE16" s="52"/>
      <c r="EDF16" s="52"/>
      <c r="EDG16" s="52"/>
      <c r="EDH16" s="52"/>
      <c r="EDI16" s="52"/>
      <c r="EDJ16" s="52"/>
      <c r="EDK16" s="52"/>
      <c r="EDL16" s="52"/>
      <c r="EDM16" s="52"/>
      <c r="EDN16" s="52"/>
      <c r="EDO16" s="52"/>
      <c r="EDP16" s="52"/>
      <c r="EDQ16" s="52"/>
      <c r="EDR16" s="52"/>
      <c r="EDS16" s="52"/>
      <c r="EDT16" s="52"/>
      <c r="EDU16" s="52"/>
      <c r="EDV16" s="52"/>
      <c r="EDW16" s="52"/>
      <c r="EDX16" s="52"/>
      <c r="EDY16" s="52"/>
      <c r="EDZ16" s="52"/>
      <c r="EEA16" s="52"/>
      <c r="EEB16" s="52"/>
      <c r="EEC16" s="52"/>
      <c r="EED16" s="52"/>
      <c r="EEE16" s="52"/>
      <c r="EEF16" s="52"/>
      <c r="EEG16" s="52"/>
      <c r="EEH16" s="52"/>
      <c r="EEI16" s="52"/>
      <c r="EEJ16" s="52"/>
      <c r="EEK16" s="52"/>
      <c r="EEL16" s="52"/>
      <c r="EEM16" s="52"/>
      <c r="EEN16" s="52"/>
      <c r="EEO16" s="52"/>
      <c r="EEP16" s="52"/>
      <c r="EEQ16" s="52"/>
      <c r="EER16" s="52"/>
      <c r="EES16" s="52"/>
      <c r="EET16" s="52"/>
      <c r="EEU16" s="52"/>
      <c r="EEV16" s="52"/>
      <c r="EEW16" s="52"/>
      <c r="EEX16" s="52"/>
      <c r="EEY16" s="52"/>
      <c r="EEZ16" s="52"/>
      <c r="EFA16" s="52"/>
      <c r="EFB16" s="52"/>
      <c r="EFC16" s="52"/>
      <c r="EFD16" s="52"/>
      <c r="EFE16" s="52"/>
      <c r="EFF16" s="52"/>
      <c r="EFG16" s="52"/>
      <c r="EFH16" s="52"/>
      <c r="EFI16" s="52"/>
      <c r="EFJ16" s="52"/>
      <c r="EFK16" s="52"/>
      <c r="EFL16" s="52"/>
      <c r="EFM16" s="52"/>
      <c r="EFN16" s="52"/>
      <c r="EFO16" s="52"/>
      <c r="EFP16" s="52"/>
      <c r="EFQ16" s="52"/>
      <c r="EFR16" s="52"/>
      <c r="EFS16" s="52"/>
      <c r="EFT16" s="52"/>
      <c r="EFU16" s="52"/>
      <c r="EFV16" s="52"/>
      <c r="EFW16" s="52"/>
      <c r="EFX16" s="52"/>
      <c r="EFY16" s="52"/>
      <c r="EFZ16" s="52"/>
      <c r="EGA16" s="52"/>
      <c r="EGB16" s="52"/>
      <c r="EGC16" s="52"/>
      <c r="EGD16" s="52"/>
      <c r="EGE16" s="52"/>
      <c r="EGF16" s="52"/>
      <c r="EGG16" s="52"/>
      <c r="EGH16" s="52"/>
      <c r="EGI16" s="52"/>
      <c r="EGJ16" s="52"/>
      <c r="EGK16" s="52"/>
      <c r="EGL16" s="52"/>
      <c r="EGM16" s="52"/>
      <c r="EGN16" s="52"/>
      <c r="EGO16" s="52"/>
      <c r="EGP16" s="52"/>
      <c r="EGQ16" s="52"/>
      <c r="EGR16" s="52"/>
      <c r="EGS16" s="52"/>
      <c r="EGT16" s="52"/>
      <c r="EGU16" s="52"/>
      <c r="EGV16" s="52"/>
      <c r="EGW16" s="52"/>
      <c r="EGX16" s="52"/>
      <c r="EGY16" s="52"/>
      <c r="EGZ16" s="52"/>
      <c r="EHA16" s="52"/>
      <c r="EHB16" s="52"/>
      <c r="EHC16" s="52"/>
      <c r="EHD16" s="52"/>
      <c r="EHE16" s="52"/>
      <c r="EHF16" s="52"/>
      <c r="EHG16" s="52"/>
      <c r="EHH16" s="52"/>
      <c r="EHI16" s="52"/>
      <c r="EHJ16" s="52"/>
      <c r="EHK16" s="52"/>
      <c r="EHL16" s="52"/>
      <c r="EHM16" s="52"/>
      <c r="EHN16" s="52"/>
      <c r="EHO16" s="52"/>
      <c r="EHP16" s="52"/>
      <c r="EHQ16" s="52"/>
      <c r="EHR16" s="52"/>
      <c r="EHS16" s="52"/>
      <c r="EHT16" s="52"/>
      <c r="EHU16" s="52"/>
      <c r="EHV16" s="52"/>
      <c r="EHW16" s="52"/>
      <c r="EHX16" s="52"/>
      <c r="EHY16" s="52"/>
      <c r="EHZ16" s="52"/>
      <c r="EIA16" s="52"/>
      <c r="EIB16" s="52"/>
      <c r="EIC16" s="52"/>
      <c r="EID16" s="52"/>
      <c r="EIE16" s="52"/>
      <c r="EIF16" s="52"/>
      <c r="EIG16" s="52"/>
      <c r="EIH16" s="52"/>
      <c r="EII16" s="52"/>
      <c r="EIJ16" s="52"/>
      <c r="EIK16" s="52"/>
      <c r="EIL16" s="52"/>
      <c r="EIM16" s="52"/>
      <c r="EIN16" s="52"/>
      <c r="EIO16" s="52"/>
      <c r="EIP16" s="52"/>
      <c r="EIQ16" s="52"/>
      <c r="EIR16" s="52"/>
      <c r="EIS16" s="52"/>
      <c r="EIT16" s="52"/>
      <c r="EIU16" s="52"/>
      <c r="EIV16" s="52"/>
      <c r="EIW16" s="52"/>
      <c r="EIX16" s="52"/>
      <c r="EIY16" s="52"/>
      <c r="EIZ16" s="52"/>
      <c r="EJA16" s="52"/>
      <c r="EJB16" s="52"/>
      <c r="EJC16" s="52"/>
      <c r="EJD16" s="52"/>
      <c r="EJE16" s="52"/>
      <c r="EJF16" s="52"/>
      <c r="EJG16" s="52"/>
      <c r="EJH16" s="52"/>
      <c r="EJI16" s="52"/>
      <c r="EJJ16" s="52"/>
      <c r="EJK16" s="52"/>
      <c r="EJL16" s="52"/>
      <c r="EJM16" s="52"/>
      <c r="EJN16" s="52"/>
      <c r="EJO16" s="52"/>
      <c r="EJP16" s="52"/>
      <c r="EJQ16" s="52"/>
      <c r="EJR16" s="52"/>
      <c r="EJS16" s="52"/>
      <c r="EJT16" s="52"/>
      <c r="EJU16" s="52"/>
      <c r="EJV16" s="52"/>
      <c r="EJW16" s="52"/>
      <c r="EJX16" s="52"/>
      <c r="EJY16" s="52"/>
      <c r="EJZ16" s="52"/>
      <c r="EKA16" s="52"/>
      <c r="EKB16" s="52"/>
      <c r="EKC16" s="52"/>
      <c r="EKD16" s="52"/>
      <c r="EKE16" s="52"/>
      <c r="EKF16" s="52"/>
      <c r="EKG16" s="52"/>
      <c r="EKH16" s="52"/>
      <c r="EKI16" s="52"/>
      <c r="EKJ16" s="52"/>
      <c r="EKK16" s="52"/>
      <c r="EKL16" s="52"/>
      <c r="EKM16" s="52"/>
      <c r="EKN16" s="52"/>
      <c r="EKO16" s="52"/>
      <c r="EKP16" s="52"/>
      <c r="EKQ16" s="52"/>
      <c r="EKR16" s="52"/>
      <c r="EKS16" s="52"/>
      <c r="EKT16" s="52"/>
      <c r="EKU16" s="52"/>
      <c r="EKV16" s="52"/>
      <c r="EKW16" s="52"/>
      <c r="EKX16" s="52"/>
      <c r="EKY16" s="52"/>
      <c r="EKZ16" s="52"/>
      <c r="ELA16" s="52"/>
      <c r="ELB16" s="52"/>
      <c r="ELC16" s="52"/>
      <c r="ELD16" s="52"/>
      <c r="ELE16" s="52"/>
      <c r="ELF16" s="52"/>
      <c r="ELG16" s="52"/>
      <c r="ELH16" s="52"/>
      <c r="ELI16" s="52"/>
      <c r="ELJ16" s="52"/>
      <c r="ELK16" s="52"/>
      <c r="ELL16" s="52"/>
      <c r="ELM16" s="52"/>
      <c r="ELN16" s="52"/>
      <c r="ELO16" s="52"/>
      <c r="ELP16" s="52"/>
      <c r="ELQ16" s="52"/>
      <c r="ELR16" s="52"/>
      <c r="ELS16" s="52"/>
      <c r="ELT16" s="52"/>
      <c r="ELU16" s="52"/>
      <c r="ELV16" s="52"/>
      <c r="ELW16" s="52"/>
      <c r="ELX16" s="52"/>
      <c r="ELY16" s="52"/>
      <c r="ELZ16" s="52"/>
      <c r="EMA16" s="52"/>
      <c r="EMB16" s="52"/>
      <c r="EMC16" s="52"/>
      <c r="EMD16" s="52"/>
      <c r="EME16" s="52"/>
      <c r="EMF16" s="52"/>
      <c r="EMG16" s="52"/>
      <c r="EMH16" s="52"/>
      <c r="EMI16" s="52"/>
      <c r="EMJ16" s="52"/>
      <c r="EMK16" s="52"/>
      <c r="EML16" s="52"/>
      <c r="EMM16" s="52"/>
      <c r="EMN16" s="52"/>
      <c r="EMO16" s="52"/>
      <c r="EMP16" s="52"/>
      <c r="EMQ16" s="52"/>
      <c r="EMR16" s="52"/>
      <c r="EMS16" s="52"/>
      <c r="EMT16" s="52"/>
      <c r="EMU16" s="52"/>
      <c r="EMV16" s="52"/>
      <c r="EMW16" s="52"/>
      <c r="EMX16" s="52"/>
      <c r="EMY16" s="52"/>
      <c r="EMZ16" s="52"/>
      <c r="ENA16" s="52"/>
      <c r="ENB16" s="52"/>
      <c r="ENC16" s="52"/>
      <c r="END16" s="52"/>
      <c r="ENE16" s="52"/>
      <c r="ENF16" s="52"/>
      <c r="ENG16" s="52"/>
      <c r="ENH16" s="52"/>
      <c r="ENI16" s="52"/>
      <c r="ENJ16" s="52"/>
      <c r="ENK16" s="52"/>
      <c r="ENL16" s="52"/>
      <c r="ENM16" s="52"/>
      <c r="ENN16" s="52"/>
      <c r="ENO16" s="52"/>
      <c r="ENP16" s="52"/>
      <c r="ENQ16" s="52"/>
      <c r="ENR16" s="52"/>
      <c r="ENS16" s="52"/>
      <c r="ENT16" s="52"/>
      <c r="ENU16" s="52"/>
      <c r="ENV16" s="52"/>
      <c r="ENW16" s="52"/>
      <c r="ENX16" s="52"/>
      <c r="ENY16" s="52"/>
      <c r="ENZ16" s="52"/>
      <c r="EOA16" s="52"/>
      <c r="EOB16" s="52"/>
      <c r="EOC16" s="52"/>
      <c r="EOD16" s="52"/>
      <c r="EOE16" s="52"/>
      <c r="EOF16" s="52"/>
      <c r="EOG16" s="52"/>
      <c r="EOH16" s="52"/>
      <c r="EOI16" s="52"/>
      <c r="EOJ16" s="52"/>
      <c r="EOK16" s="52"/>
      <c r="EOL16" s="52"/>
      <c r="EOM16" s="52"/>
      <c r="EON16" s="52"/>
      <c r="EOO16" s="52"/>
      <c r="EOP16" s="52"/>
      <c r="EOQ16" s="52"/>
      <c r="EOR16" s="52"/>
      <c r="EOS16" s="52"/>
      <c r="EOT16" s="52"/>
      <c r="EOU16" s="52"/>
      <c r="EOV16" s="52"/>
      <c r="EOW16" s="52"/>
      <c r="EOX16" s="52"/>
      <c r="EOY16" s="52"/>
      <c r="EOZ16" s="52"/>
      <c r="EPA16" s="52"/>
      <c r="EPB16" s="52"/>
      <c r="EPC16" s="52"/>
      <c r="EPD16" s="52"/>
      <c r="EPE16" s="52"/>
      <c r="EPF16" s="52"/>
      <c r="EPG16" s="52"/>
      <c r="EPH16" s="52"/>
      <c r="EPI16" s="52"/>
      <c r="EPJ16" s="52"/>
      <c r="EPK16" s="52"/>
      <c r="EPL16" s="52"/>
      <c r="EPM16" s="52"/>
      <c r="EPN16" s="52"/>
      <c r="EPO16" s="52"/>
      <c r="EPP16" s="52"/>
      <c r="EPQ16" s="52"/>
      <c r="EPR16" s="52"/>
      <c r="EPS16" s="52"/>
      <c r="EPT16" s="52"/>
      <c r="EPU16" s="52"/>
      <c r="EPV16" s="52"/>
      <c r="EPW16" s="52"/>
      <c r="EPX16" s="52"/>
      <c r="EPY16" s="52"/>
      <c r="EPZ16" s="52"/>
      <c r="EQA16" s="52"/>
      <c r="EQB16" s="52"/>
      <c r="EQC16" s="52"/>
      <c r="EQD16" s="52"/>
      <c r="EQE16" s="52"/>
      <c r="EQF16" s="52"/>
      <c r="EQG16" s="52"/>
      <c r="EQH16" s="52"/>
      <c r="EQI16" s="52"/>
      <c r="EQJ16" s="52"/>
      <c r="EQK16" s="52"/>
      <c r="EQL16" s="52"/>
      <c r="EQM16" s="52"/>
      <c r="EQN16" s="52"/>
      <c r="EQO16" s="52"/>
      <c r="EQP16" s="52"/>
      <c r="EQQ16" s="52"/>
      <c r="EQR16" s="52"/>
      <c r="EQS16" s="52"/>
      <c r="EQT16" s="52"/>
      <c r="EQU16" s="52"/>
      <c r="EQV16" s="52"/>
      <c r="EQW16" s="52"/>
      <c r="EQX16" s="52"/>
      <c r="EQY16" s="52"/>
      <c r="EQZ16" s="52"/>
      <c r="ERA16" s="52"/>
      <c r="ERB16" s="52"/>
      <c r="ERC16" s="52"/>
      <c r="ERD16" s="52"/>
      <c r="ERE16" s="52"/>
      <c r="ERF16" s="52"/>
      <c r="ERG16" s="52"/>
      <c r="ERH16" s="52"/>
      <c r="ERI16" s="52"/>
      <c r="ERJ16" s="52"/>
      <c r="ERK16" s="52"/>
      <c r="ERL16" s="52"/>
      <c r="ERM16" s="52"/>
      <c r="ERN16" s="52"/>
      <c r="ERO16" s="52"/>
      <c r="ERP16" s="52"/>
      <c r="ERQ16" s="52"/>
      <c r="ERR16" s="52"/>
      <c r="ERS16" s="52"/>
      <c r="ERT16" s="52"/>
      <c r="ERU16" s="52"/>
      <c r="ERV16" s="52"/>
      <c r="ERW16" s="52"/>
      <c r="ERX16" s="52"/>
      <c r="ERY16" s="52"/>
      <c r="ERZ16" s="52"/>
      <c r="ESA16" s="52"/>
      <c r="ESB16" s="52"/>
      <c r="ESC16" s="52"/>
      <c r="ESD16" s="52"/>
      <c r="ESE16" s="52"/>
      <c r="ESF16" s="52"/>
      <c r="ESG16" s="52"/>
      <c r="ESH16" s="52"/>
      <c r="ESI16" s="52"/>
      <c r="ESJ16" s="52"/>
      <c r="ESK16" s="52"/>
      <c r="ESL16" s="52"/>
      <c r="ESM16" s="52"/>
      <c r="ESN16" s="52"/>
      <c r="ESO16" s="52"/>
      <c r="ESP16" s="52"/>
      <c r="ESQ16" s="52"/>
      <c r="ESR16" s="52"/>
      <c r="ESS16" s="52"/>
      <c r="EST16" s="52"/>
      <c r="ESU16" s="52"/>
      <c r="ESV16" s="52"/>
      <c r="ESW16" s="52"/>
      <c r="ESX16" s="52"/>
      <c r="ESY16" s="52"/>
      <c r="ESZ16" s="52"/>
      <c r="ETA16" s="52"/>
      <c r="ETB16" s="52"/>
      <c r="ETC16" s="52"/>
      <c r="ETD16" s="52"/>
      <c r="ETE16" s="52"/>
      <c r="ETF16" s="52"/>
      <c r="ETG16" s="52"/>
      <c r="ETH16" s="52"/>
      <c r="ETI16" s="52"/>
      <c r="ETJ16" s="52"/>
      <c r="ETK16" s="52"/>
      <c r="ETL16" s="52"/>
      <c r="ETM16" s="52"/>
      <c r="ETN16" s="52"/>
      <c r="ETO16" s="52"/>
      <c r="ETP16" s="52"/>
      <c r="ETQ16" s="52"/>
      <c r="ETR16" s="52"/>
      <c r="ETS16" s="52"/>
      <c r="ETT16" s="52"/>
      <c r="ETU16" s="52"/>
      <c r="ETV16" s="52"/>
      <c r="ETW16" s="52"/>
      <c r="ETX16" s="52"/>
      <c r="ETY16" s="52"/>
      <c r="ETZ16" s="52"/>
      <c r="EUA16" s="52"/>
      <c r="EUB16" s="52"/>
      <c r="EUC16" s="52"/>
      <c r="EUD16" s="52"/>
      <c r="EUE16" s="52"/>
      <c r="EUF16" s="52"/>
      <c r="EUG16" s="52"/>
      <c r="EUH16" s="52"/>
      <c r="EUI16" s="52"/>
      <c r="EUJ16" s="52"/>
      <c r="EUK16" s="52"/>
      <c r="EUL16" s="52"/>
      <c r="EUM16" s="52"/>
      <c r="EUN16" s="52"/>
      <c r="EUO16" s="52"/>
      <c r="EUP16" s="52"/>
      <c r="EUQ16" s="52"/>
      <c r="EUR16" s="52"/>
      <c r="EUS16" s="52"/>
      <c r="EUT16" s="52"/>
      <c r="EUU16" s="52"/>
      <c r="EUV16" s="52"/>
      <c r="EUW16" s="52"/>
      <c r="EUX16" s="52"/>
      <c r="EUY16" s="52"/>
      <c r="EUZ16" s="52"/>
      <c r="EVA16" s="52"/>
      <c r="EVB16" s="52"/>
      <c r="EVC16" s="52"/>
      <c r="EVD16" s="52"/>
      <c r="EVE16" s="52"/>
      <c r="EVF16" s="52"/>
      <c r="EVG16" s="52"/>
      <c r="EVH16" s="52"/>
      <c r="EVI16" s="52"/>
      <c r="EVJ16" s="52"/>
      <c r="EVK16" s="52"/>
      <c r="EVL16" s="52"/>
      <c r="EVM16" s="52"/>
      <c r="EVN16" s="52"/>
      <c r="EVO16" s="52"/>
      <c r="EVP16" s="52"/>
      <c r="EVQ16" s="52"/>
      <c r="EVR16" s="52"/>
      <c r="EVS16" s="52"/>
      <c r="EVT16" s="52"/>
      <c r="EVU16" s="52"/>
      <c r="EVV16" s="52"/>
      <c r="EVW16" s="52"/>
      <c r="EVX16" s="52"/>
      <c r="EVY16" s="52"/>
      <c r="EVZ16" s="52"/>
      <c r="EWA16" s="52"/>
      <c r="EWB16" s="52"/>
      <c r="EWC16" s="52"/>
      <c r="EWD16" s="52"/>
      <c r="EWE16" s="52"/>
      <c r="EWF16" s="52"/>
      <c r="EWG16" s="52"/>
      <c r="EWH16" s="52"/>
      <c r="EWI16" s="52"/>
      <c r="EWJ16" s="52"/>
      <c r="EWK16" s="52"/>
      <c r="EWL16" s="52"/>
      <c r="EWM16" s="52"/>
      <c r="EWN16" s="52"/>
      <c r="EWO16" s="52"/>
      <c r="EWP16" s="52"/>
      <c r="EWQ16" s="52"/>
      <c r="EWR16" s="52"/>
      <c r="EWS16" s="52"/>
      <c r="EWT16" s="52"/>
      <c r="EWU16" s="52"/>
      <c r="EWV16" s="52"/>
      <c r="EWW16" s="52"/>
      <c r="EWX16" s="52"/>
      <c r="EWY16" s="52"/>
      <c r="EWZ16" s="52"/>
      <c r="EXA16" s="52"/>
      <c r="EXB16" s="52"/>
      <c r="EXC16" s="52"/>
      <c r="EXD16" s="52"/>
      <c r="EXE16" s="52"/>
      <c r="EXF16" s="52"/>
      <c r="EXG16" s="52"/>
      <c r="EXH16" s="52"/>
      <c r="EXI16" s="52"/>
      <c r="EXJ16" s="52"/>
      <c r="EXK16" s="52"/>
      <c r="EXL16" s="52"/>
      <c r="EXM16" s="52"/>
      <c r="EXN16" s="52"/>
      <c r="EXO16" s="52"/>
      <c r="EXP16" s="52"/>
      <c r="EXQ16" s="52"/>
      <c r="EXR16" s="52"/>
      <c r="EXS16" s="52"/>
      <c r="EXT16" s="52"/>
      <c r="EXU16" s="52"/>
      <c r="EXV16" s="52"/>
      <c r="EXW16" s="52"/>
      <c r="EXX16" s="52"/>
      <c r="EXY16" s="52"/>
      <c r="EXZ16" s="52"/>
      <c r="EYA16" s="52"/>
      <c r="EYB16" s="52"/>
      <c r="EYC16" s="52"/>
      <c r="EYD16" s="52"/>
      <c r="EYE16" s="52"/>
      <c r="EYF16" s="52"/>
      <c r="EYG16" s="52"/>
      <c r="EYH16" s="52"/>
      <c r="EYI16" s="52"/>
      <c r="EYJ16" s="52"/>
      <c r="EYK16" s="52"/>
      <c r="EYL16" s="52"/>
      <c r="EYM16" s="52"/>
      <c r="EYN16" s="52"/>
      <c r="EYO16" s="52"/>
      <c r="EYP16" s="52"/>
      <c r="EYQ16" s="52"/>
      <c r="EYR16" s="52"/>
      <c r="EYS16" s="52"/>
      <c r="EYT16" s="52"/>
      <c r="EYU16" s="52"/>
      <c r="EYV16" s="52"/>
      <c r="EYW16" s="52"/>
      <c r="EYX16" s="52"/>
      <c r="EYY16" s="52"/>
      <c r="EYZ16" s="52"/>
      <c r="EZA16" s="52"/>
      <c r="EZB16" s="52"/>
      <c r="EZC16" s="52"/>
      <c r="EZD16" s="52"/>
      <c r="EZE16" s="52"/>
      <c r="EZF16" s="52"/>
      <c r="EZG16" s="52"/>
      <c r="EZH16" s="52"/>
      <c r="EZI16" s="52"/>
      <c r="EZJ16" s="52"/>
      <c r="EZK16" s="52"/>
      <c r="EZL16" s="52"/>
      <c r="EZM16" s="52"/>
      <c r="EZN16" s="52"/>
      <c r="EZO16" s="52"/>
      <c r="EZP16" s="52"/>
      <c r="EZQ16" s="52"/>
      <c r="EZR16" s="52"/>
      <c r="EZS16" s="52"/>
      <c r="EZT16" s="52"/>
      <c r="EZU16" s="52"/>
      <c r="EZV16" s="52"/>
      <c r="EZW16" s="52"/>
      <c r="EZX16" s="52"/>
      <c r="EZY16" s="52"/>
      <c r="EZZ16" s="52"/>
      <c r="FAA16" s="52"/>
      <c r="FAB16" s="52"/>
      <c r="FAC16" s="52"/>
      <c r="FAD16" s="52"/>
      <c r="FAE16" s="52"/>
      <c r="FAF16" s="52"/>
      <c r="FAG16" s="52"/>
      <c r="FAH16" s="52"/>
      <c r="FAI16" s="52"/>
      <c r="FAJ16" s="52"/>
      <c r="FAK16" s="52"/>
      <c r="FAL16" s="52"/>
      <c r="FAM16" s="52"/>
      <c r="FAN16" s="52"/>
      <c r="FAO16" s="52"/>
      <c r="FAP16" s="52"/>
      <c r="FAQ16" s="52"/>
      <c r="FAR16" s="52"/>
      <c r="FAS16" s="52"/>
      <c r="FAT16" s="52"/>
      <c r="FAU16" s="52"/>
      <c r="FAV16" s="52"/>
      <c r="FAW16" s="52"/>
      <c r="FAX16" s="52"/>
      <c r="FAY16" s="52"/>
      <c r="FAZ16" s="52"/>
      <c r="FBA16" s="52"/>
      <c r="FBB16" s="52"/>
      <c r="FBC16" s="52"/>
      <c r="FBD16" s="52"/>
      <c r="FBE16" s="52"/>
      <c r="FBF16" s="52"/>
      <c r="FBG16" s="52"/>
      <c r="FBH16" s="52"/>
      <c r="FBI16" s="52"/>
      <c r="FBJ16" s="52"/>
      <c r="FBK16" s="52"/>
      <c r="FBL16" s="52"/>
      <c r="FBM16" s="52"/>
      <c r="FBN16" s="52"/>
      <c r="FBO16" s="52"/>
      <c r="FBP16" s="52"/>
      <c r="FBQ16" s="52"/>
      <c r="FBR16" s="52"/>
      <c r="FBS16" s="52"/>
      <c r="FBT16" s="52"/>
      <c r="FBU16" s="52"/>
      <c r="FBV16" s="52"/>
      <c r="FBW16" s="52"/>
      <c r="FBX16" s="52"/>
      <c r="FBY16" s="52"/>
      <c r="FBZ16" s="52"/>
      <c r="FCA16" s="52"/>
      <c r="FCB16" s="52"/>
      <c r="FCC16" s="52"/>
      <c r="FCD16" s="52"/>
      <c r="FCE16" s="52"/>
      <c r="FCF16" s="52"/>
      <c r="FCG16" s="52"/>
      <c r="FCH16" s="52"/>
      <c r="FCI16" s="52"/>
      <c r="FCJ16" s="52"/>
      <c r="FCK16" s="52"/>
      <c r="FCL16" s="52"/>
      <c r="FCM16" s="52"/>
      <c r="FCN16" s="52"/>
      <c r="FCO16" s="52"/>
      <c r="FCP16" s="52"/>
      <c r="FCQ16" s="52"/>
      <c r="FCR16" s="52"/>
      <c r="FCS16" s="52"/>
      <c r="FCT16" s="52"/>
      <c r="FCU16" s="52"/>
      <c r="FCV16" s="52"/>
      <c r="FCW16" s="52"/>
      <c r="FCX16" s="52"/>
      <c r="FCY16" s="52"/>
      <c r="FCZ16" s="52"/>
      <c r="FDA16" s="52"/>
      <c r="FDB16" s="52"/>
      <c r="FDC16" s="52"/>
      <c r="FDD16" s="52"/>
      <c r="FDE16" s="52"/>
      <c r="FDF16" s="52"/>
      <c r="FDG16" s="52"/>
      <c r="FDH16" s="52"/>
      <c r="FDI16" s="52"/>
      <c r="FDJ16" s="52"/>
      <c r="FDK16" s="52"/>
      <c r="FDL16" s="52"/>
      <c r="FDM16" s="52"/>
      <c r="FDN16" s="52"/>
      <c r="FDO16" s="52"/>
      <c r="FDP16" s="52"/>
      <c r="FDQ16" s="52"/>
      <c r="FDR16" s="52"/>
      <c r="FDS16" s="52"/>
      <c r="FDT16" s="52"/>
      <c r="FDU16" s="52"/>
      <c r="FDV16" s="52"/>
      <c r="FDW16" s="52"/>
      <c r="FDX16" s="52"/>
      <c r="FDY16" s="52"/>
      <c r="FDZ16" s="52"/>
      <c r="FEA16" s="52"/>
      <c r="FEB16" s="52"/>
      <c r="FEC16" s="52"/>
      <c r="FED16" s="52"/>
      <c r="FEE16" s="52"/>
      <c r="FEF16" s="52"/>
      <c r="FEG16" s="52"/>
      <c r="FEH16" s="52"/>
      <c r="FEI16" s="52"/>
      <c r="FEJ16" s="52"/>
      <c r="FEK16" s="52"/>
      <c r="FEL16" s="52"/>
      <c r="FEM16" s="52"/>
      <c r="FEN16" s="52"/>
      <c r="FEO16" s="52"/>
      <c r="FEP16" s="52"/>
      <c r="FEQ16" s="52"/>
      <c r="FER16" s="52"/>
      <c r="FES16" s="52"/>
      <c r="FET16" s="52"/>
      <c r="FEU16" s="52"/>
      <c r="FEV16" s="52"/>
      <c r="FEW16" s="52"/>
      <c r="FEX16" s="52"/>
      <c r="FEY16" s="52"/>
      <c r="FEZ16" s="52"/>
      <c r="FFA16" s="52"/>
      <c r="FFB16" s="52"/>
      <c r="FFC16" s="52"/>
      <c r="FFD16" s="52"/>
      <c r="FFE16" s="52"/>
      <c r="FFF16" s="52"/>
      <c r="FFG16" s="52"/>
      <c r="FFH16" s="52"/>
      <c r="FFI16" s="52"/>
      <c r="FFJ16" s="52"/>
      <c r="FFK16" s="52"/>
      <c r="FFL16" s="52"/>
      <c r="FFM16" s="52"/>
      <c r="FFN16" s="52"/>
      <c r="FFO16" s="52"/>
      <c r="FFP16" s="52"/>
      <c r="FFQ16" s="52"/>
      <c r="FFR16" s="52"/>
      <c r="FFS16" s="52"/>
      <c r="FFT16" s="52"/>
      <c r="FFU16" s="52"/>
      <c r="FFV16" s="52"/>
      <c r="FFW16" s="52"/>
      <c r="FFX16" s="52"/>
      <c r="FFY16" s="52"/>
      <c r="FFZ16" s="52"/>
      <c r="FGA16" s="52"/>
      <c r="FGB16" s="52"/>
      <c r="FGC16" s="52"/>
      <c r="FGD16" s="52"/>
      <c r="FGE16" s="52"/>
      <c r="FGF16" s="52"/>
      <c r="FGG16" s="52"/>
      <c r="FGH16" s="52"/>
      <c r="FGI16" s="52"/>
      <c r="FGJ16" s="52"/>
      <c r="FGK16" s="52"/>
      <c r="FGL16" s="52"/>
      <c r="FGM16" s="52"/>
      <c r="FGN16" s="52"/>
      <c r="FGO16" s="52"/>
      <c r="FGP16" s="52"/>
      <c r="FGQ16" s="52"/>
      <c r="FGR16" s="52"/>
      <c r="FGS16" s="52"/>
      <c r="FGT16" s="52"/>
      <c r="FGU16" s="52"/>
      <c r="FGV16" s="52"/>
      <c r="FGW16" s="52"/>
      <c r="FGX16" s="52"/>
      <c r="FGY16" s="52"/>
      <c r="FGZ16" s="52"/>
      <c r="FHA16" s="52"/>
      <c r="FHB16" s="52"/>
      <c r="FHC16" s="52"/>
      <c r="FHD16" s="52"/>
      <c r="FHE16" s="52"/>
      <c r="FHF16" s="52"/>
      <c r="FHG16" s="52"/>
      <c r="FHH16" s="52"/>
      <c r="FHI16" s="52"/>
      <c r="FHJ16" s="52"/>
      <c r="FHK16" s="52"/>
      <c r="FHL16" s="52"/>
      <c r="FHM16" s="52"/>
      <c r="FHN16" s="52"/>
      <c r="FHO16" s="52"/>
      <c r="FHP16" s="52"/>
      <c r="FHQ16" s="52"/>
      <c r="FHR16" s="52"/>
      <c r="FHS16" s="52"/>
      <c r="FHT16" s="52"/>
      <c r="FHU16" s="52"/>
      <c r="FHV16" s="52"/>
      <c r="FHW16" s="52"/>
      <c r="FHX16" s="52"/>
      <c r="FHY16" s="52"/>
      <c r="FHZ16" s="52"/>
      <c r="FIA16" s="52"/>
      <c r="FIB16" s="52"/>
      <c r="FIC16" s="52"/>
      <c r="FID16" s="52"/>
      <c r="FIE16" s="52"/>
      <c r="FIF16" s="52"/>
      <c r="FIG16" s="52"/>
      <c r="FIH16" s="52"/>
      <c r="FII16" s="52"/>
      <c r="FIJ16" s="52"/>
      <c r="FIK16" s="52"/>
      <c r="FIL16" s="52"/>
      <c r="FIM16" s="52"/>
      <c r="FIN16" s="52"/>
      <c r="FIO16" s="52"/>
      <c r="FIP16" s="52"/>
      <c r="FIQ16" s="52"/>
      <c r="FIR16" s="52"/>
      <c r="FIS16" s="52"/>
      <c r="FIT16" s="52"/>
      <c r="FIU16" s="52"/>
      <c r="FIV16" s="52"/>
      <c r="FIW16" s="52"/>
      <c r="FIX16" s="52"/>
      <c r="FIY16" s="52"/>
      <c r="FIZ16" s="52"/>
      <c r="FJA16" s="52"/>
      <c r="FJB16" s="52"/>
      <c r="FJC16" s="52"/>
      <c r="FJD16" s="52"/>
      <c r="FJE16" s="52"/>
      <c r="FJF16" s="52"/>
      <c r="FJG16" s="52"/>
      <c r="FJH16" s="52"/>
      <c r="FJI16" s="52"/>
      <c r="FJJ16" s="52"/>
      <c r="FJK16" s="52"/>
      <c r="FJL16" s="52"/>
      <c r="FJM16" s="52"/>
      <c r="FJN16" s="52"/>
      <c r="FJO16" s="52"/>
      <c r="FJP16" s="52"/>
      <c r="FJQ16" s="52"/>
      <c r="FJR16" s="52"/>
      <c r="FJS16" s="52"/>
      <c r="FJT16" s="52"/>
      <c r="FJU16" s="52"/>
      <c r="FJV16" s="52"/>
      <c r="FJW16" s="52"/>
      <c r="FJX16" s="52"/>
      <c r="FJY16" s="52"/>
      <c r="FJZ16" s="52"/>
      <c r="FKA16" s="52"/>
      <c r="FKB16" s="52"/>
      <c r="FKC16" s="52"/>
      <c r="FKD16" s="52"/>
      <c r="FKE16" s="52"/>
      <c r="FKF16" s="52"/>
      <c r="FKG16" s="52"/>
      <c r="FKH16" s="52"/>
      <c r="FKI16" s="52"/>
      <c r="FKJ16" s="52"/>
      <c r="FKK16" s="52"/>
      <c r="FKL16" s="52"/>
      <c r="FKM16" s="52"/>
      <c r="FKN16" s="52"/>
      <c r="FKO16" s="52"/>
      <c r="FKP16" s="52"/>
      <c r="FKQ16" s="52"/>
      <c r="FKR16" s="52"/>
      <c r="FKS16" s="52"/>
      <c r="FKT16" s="52"/>
      <c r="FKU16" s="52"/>
      <c r="FKV16" s="52"/>
      <c r="FKW16" s="52"/>
      <c r="FKX16" s="52"/>
      <c r="FKY16" s="52"/>
      <c r="FKZ16" s="52"/>
      <c r="FLA16" s="52"/>
      <c r="FLB16" s="52"/>
      <c r="FLC16" s="52"/>
      <c r="FLD16" s="52"/>
      <c r="FLE16" s="52"/>
      <c r="FLF16" s="52"/>
      <c r="FLG16" s="52"/>
      <c r="FLH16" s="52"/>
      <c r="FLI16" s="52"/>
      <c r="FLJ16" s="52"/>
      <c r="FLK16" s="52"/>
      <c r="FLL16" s="52"/>
      <c r="FLM16" s="52"/>
      <c r="FLN16" s="52"/>
      <c r="FLO16" s="52"/>
      <c r="FLP16" s="52"/>
      <c r="FLQ16" s="52"/>
      <c r="FLR16" s="52"/>
      <c r="FLS16" s="52"/>
      <c r="FLT16" s="52"/>
      <c r="FLU16" s="52"/>
      <c r="FLV16" s="52"/>
      <c r="FLW16" s="52"/>
      <c r="FLX16" s="52"/>
      <c r="FLY16" s="52"/>
      <c r="FLZ16" s="52"/>
      <c r="FMA16" s="52"/>
      <c r="FMB16" s="52"/>
      <c r="FMC16" s="52"/>
      <c r="FMD16" s="52"/>
      <c r="FME16" s="52"/>
      <c r="FMF16" s="52"/>
      <c r="FMG16" s="52"/>
      <c r="FMH16" s="52"/>
      <c r="FMI16" s="52"/>
      <c r="FMJ16" s="52"/>
      <c r="FMK16" s="52"/>
      <c r="FML16" s="52"/>
      <c r="FMM16" s="52"/>
      <c r="FMN16" s="52"/>
      <c r="FMO16" s="52"/>
      <c r="FMP16" s="52"/>
      <c r="FMQ16" s="52"/>
      <c r="FMR16" s="52"/>
      <c r="FMS16" s="52"/>
      <c r="FMT16" s="52"/>
      <c r="FMU16" s="52"/>
      <c r="FMV16" s="52"/>
      <c r="FMW16" s="52"/>
      <c r="FMX16" s="52"/>
      <c r="FMY16" s="52"/>
      <c r="FMZ16" s="52"/>
      <c r="FNA16" s="52"/>
      <c r="FNB16" s="52"/>
      <c r="FNC16" s="52"/>
      <c r="FND16" s="52"/>
      <c r="FNE16" s="52"/>
      <c r="FNF16" s="52"/>
      <c r="FNG16" s="52"/>
      <c r="FNH16" s="52"/>
      <c r="FNI16" s="52"/>
      <c r="FNJ16" s="52"/>
      <c r="FNK16" s="52"/>
      <c r="FNL16" s="52"/>
      <c r="FNM16" s="52"/>
      <c r="FNN16" s="52"/>
      <c r="FNO16" s="52"/>
      <c r="FNP16" s="52"/>
      <c r="FNQ16" s="52"/>
      <c r="FNR16" s="52"/>
      <c r="FNS16" s="52"/>
      <c r="FNT16" s="52"/>
      <c r="FNU16" s="52"/>
      <c r="FNV16" s="52"/>
      <c r="FNW16" s="52"/>
      <c r="FNX16" s="52"/>
      <c r="FNY16" s="52"/>
      <c r="FNZ16" s="52"/>
      <c r="FOA16" s="52"/>
      <c r="FOB16" s="52"/>
      <c r="FOC16" s="52"/>
      <c r="FOD16" s="52"/>
      <c r="FOE16" s="52"/>
      <c r="FOF16" s="52"/>
      <c r="FOG16" s="52"/>
      <c r="FOH16" s="52"/>
      <c r="FOI16" s="52"/>
      <c r="FOJ16" s="52"/>
      <c r="FOK16" s="52"/>
      <c r="FOL16" s="52"/>
      <c r="FOM16" s="52"/>
      <c r="FON16" s="52"/>
      <c r="FOO16" s="52"/>
      <c r="FOP16" s="52"/>
      <c r="FOQ16" s="52"/>
      <c r="FOR16" s="52"/>
      <c r="FOS16" s="52"/>
      <c r="FOT16" s="52"/>
      <c r="FOU16" s="52"/>
      <c r="FOV16" s="52"/>
      <c r="FOW16" s="52"/>
      <c r="FOX16" s="52"/>
      <c r="FOY16" s="52"/>
      <c r="FOZ16" s="52"/>
      <c r="FPA16" s="52"/>
      <c r="FPB16" s="52"/>
      <c r="FPC16" s="52"/>
      <c r="FPD16" s="52"/>
      <c r="FPE16" s="52"/>
      <c r="FPF16" s="52"/>
      <c r="FPG16" s="52"/>
      <c r="FPH16" s="52"/>
      <c r="FPI16" s="52"/>
      <c r="FPJ16" s="52"/>
      <c r="FPK16" s="52"/>
      <c r="FPL16" s="52"/>
      <c r="FPM16" s="52"/>
      <c r="FPN16" s="52"/>
      <c r="FPO16" s="52"/>
      <c r="FPP16" s="52"/>
      <c r="FPQ16" s="52"/>
      <c r="FPR16" s="52"/>
      <c r="FPS16" s="52"/>
      <c r="FPT16" s="52"/>
      <c r="FPU16" s="52"/>
      <c r="FPV16" s="52"/>
      <c r="FPW16" s="52"/>
      <c r="FPX16" s="52"/>
      <c r="FPY16" s="52"/>
      <c r="FPZ16" s="52"/>
      <c r="FQA16" s="52"/>
      <c r="FQB16" s="52"/>
      <c r="FQC16" s="52"/>
      <c r="FQD16" s="52"/>
      <c r="FQE16" s="52"/>
      <c r="FQF16" s="52"/>
      <c r="FQG16" s="52"/>
      <c r="FQH16" s="52"/>
      <c r="FQI16" s="52"/>
      <c r="FQJ16" s="52"/>
      <c r="FQK16" s="52"/>
      <c r="FQL16" s="52"/>
      <c r="FQM16" s="52"/>
      <c r="FQN16" s="52"/>
      <c r="FQO16" s="52"/>
      <c r="FQP16" s="52"/>
      <c r="FQQ16" s="52"/>
      <c r="FQR16" s="52"/>
      <c r="FQS16" s="52"/>
      <c r="FQT16" s="52"/>
      <c r="FQU16" s="52"/>
      <c r="FQV16" s="52"/>
      <c r="FQW16" s="52"/>
      <c r="FQX16" s="52"/>
      <c r="FQY16" s="52"/>
      <c r="FQZ16" s="52"/>
      <c r="FRA16" s="52"/>
      <c r="FRB16" s="52"/>
      <c r="FRC16" s="52"/>
      <c r="FRD16" s="52"/>
      <c r="FRE16" s="52"/>
      <c r="FRF16" s="52"/>
      <c r="FRG16" s="52"/>
      <c r="FRH16" s="52"/>
      <c r="FRI16" s="52"/>
      <c r="FRJ16" s="52"/>
      <c r="FRK16" s="52"/>
      <c r="FRL16" s="52"/>
      <c r="FRM16" s="52"/>
      <c r="FRN16" s="52"/>
      <c r="FRO16" s="52"/>
      <c r="FRP16" s="52"/>
      <c r="FRQ16" s="52"/>
      <c r="FRR16" s="52"/>
      <c r="FRS16" s="52"/>
      <c r="FRT16" s="52"/>
      <c r="FRU16" s="52"/>
      <c r="FRV16" s="52"/>
      <c r="FRW16" s="52"/>
      <c r="FRX16" s="52"/>
      <c r="FRY16" s="52"/>
      <c r="FRZ16" s="52"/>
      <c r="FSA16" s="52"/>
      <c r="FSB16" s="52"/>
      <c r="FSC16" s="52"/>
      <c r="FSD16" s="52"/>
      <c r="FSE16" s="52"/>
      <c r="FSF16" s="52"/>
      <c r="FSG16" s="52"/>
      <c r="FSH16" s="52"/>
      <c r="FSI16" s="52"/>
      <c r="FSJ16" s="52"/>
      <c r="FSK16" s="52"/>
      <c r="FSL16" s="52"/>
      <c r="FSM16" s="52"/>
      <c r="FSN16" s="52"/>
      <c r="FSO16" s="52"/>
      <c r="FSP16" s="52"/>
      <c r="FSQ16" s="52"/>
      <c r="FSR16" s="52"/>
      <c r="FSS16" s="52"/>
      <c r="FST16" s="52"/>
      <c r="FSU16" s="52"/>
      <c r="FSV16" s="52"/>
      <c r="FSW16" s="52"/>
      <c r="FSX16" s="52"/>
      <c r="FSY16" s="52"/>
      <c r="FSZ16" s="52"/>
      <c r="FTA16" s="52"/>
      <c r="FTB16" s="52"/>
      <c r="FTC16" s="52"/>
      <c r="FTD16" s="52"/>
      <c r="FTE16" s="52"/>
      <c r="FTF16" s="52"/>
      <c r="FTG16" s="52"/>
      <c r="FTH16" s="52"/>
      <c r="FTI16" s="52"/>
      <c r="FTJ16" s="52"/>
      <c r="FTK16" s="52"/>
      <c r="FTL16" s="52"/>
      <c r="FTM16" s="52"/>
      <c r="FTN16" s="52"/>
      <c r="FTO16" s="52"/>
      <c r="FTP16" s="52"/>
      <c r="FTQ16" s="52"/>
      <c r="FTR16" s="52"/>
      <c r="FTS16" s="52"/>
      <c r="FTT16" s="52"/>
      <c r="FTU16" s="52"/>
      <c r="FTV16" s="52"/>
      <c r="FTW16" s="52"/>
      <c r="FTX16" s="52"/>
      <c r="FTY16" s="52"/>
      <c r="FTZ16" s="52"/>
      <c r="FUA16" s="52"/>
      <c r="FUB16" s="52"/>
      <c r="FUC16" s="52"/>
      <c r="FUD16" s="52"/>
      <c r="FUE16" s="52"/>
      <c r="FUF16" s="52"/>
      <c r="FUG16" s="52"/>
      <c r="FUH16" s="52"/>
      <c r="FUI16" s="52"/>
      <c r="FUJ16" s="52"/>
      <c r="FUK16" s="52"/>
      <c r="FUL16" s="52"/>
      <c r="FUM16" s="52"/>
      <c r="FUN16" s="52"/>
      <c r="FUO16" s="52"/>
      <c r="FUP16" s="52"/>
      <c r="FUQ16" s="52"/>
      <c r="FUR16" s="52"/>
      <c r="FUS16" s="52"/>
      <c r="FUT16" s="52"/>
      <c r="FUU16" s="52"/>
      <c r="FUV16" s="52"/>
      <c r="FUW16" s="52"/>
      <c r="FUX16" s="52"/>
      <c r="FUY16" s="52"/>
      <c r="FUZ16" s="52"/>
      <c r="FVA16" s="52"/>
      <c r="FVB16" s="52"/>
      <c r="FVC16" s="52"/>
      <c r="FVD16" s="52"/>
      <c r="FVE16" s="52"/>
      <c r="FVF16" s="52"/>
      <c r="FVG16" s="52"/>
      <c r="FVH16" s="52"/>
      <c r="FVI16" s="52"/>
      <c r="FVJ16" s="52"/>
      <c r="FVK16" s="52"/>
      <c r="FVL16" s="52"/>
      <c r="FVM16" s="52"/>
      <c r="FVN16" s="52"/>
      <c r="FVO16" s="52"/>
      <c r="FVP16" s="52"/>
      <c r="FVQ16" s="52"/>
      <c r="FVR16" s="52"/>
      <c r="FVS16" s="52"/>
      <c r="FVT16" s="52"/>
      <c r="FVU16" s="52"/>
      <c r="FVV16" s="52"/>
      <c r="FVW16" s="52"/>
      <c r="FVX16" s="52"/>
      <c r="FVY16" s="52"/>
      <c r="FVZ16" s="52"/>
      <c r="FWA16" s="52"/>
      <c r="FWB16" s="52"/>
      <c r="FWC16" s="52"/>
      <c r="FWD16" s="52"/>
      <c r="FWE16" s="52"/>
      <c r="FWF16" s="52"/>
      <c r="FWG16" s="52"/>
      <c r="FWH16" s="52"/>
      <c r="FWI16" s="52"/>
      <c r="FWJ16" s="52"/>
      <c r="FWK16" s="52"/>
      <c r="FWL16" s="52"/>
      <c r="FWM16" s="52"/>
      <c r="FWN16" s="52"/>
      <c r="FWO16" s="52"/>
      <c r="FWP16" s="52"/>
      <c r="FWQ16" s="52"/>
      <c r="FWR16" s="52"/>
      <c r="FWS16" s="52"/>
      <c r="FWT16" s="52"/>
      <c r="FWU16" s="52"/>
      <c r="FWV16" s="52"/>
      <c r="FWW16" s="52"/>
      <c r="FWX16" s="52"/>
      <c r="FWY16" s="52"/>
      <c r="FWZ16" s="52"/>
      <c r="FXA16" s="52"/>
      <c r="FXB16" s="52"/>
      <c r="FXC16" s="52"/>
      <c r="FXD16" s="52"/>
      <c r="FXE16" s="52"/>
      <c r="FXF16" s="52"/>
      <c r="FXG16" s="52"/>
      <c r="FXH16" s="52"/>
      <c r="FXI16" s="52"/>
      <c r="FXJ16" s="52"/>
      <c r="FXK16" s="52"/>
      <c r="FXL16" s="52"/>
      <c r="FXM16" s="52"/>
      <c r="FXN16" s="52"/>
      <c r="FXO16" s="52"/>
      <c r="FXP16" s="52"/>
      <c r="FXQ16" s="52"/>
      <c r="FXR16" s="52"/>
      <c r="FXS16" s="52"/>
      <c r="FXT16" s="52"/>
      <c r="FXU16" s="52"/>
      <c r="FXV16" s="52"/>
      <c r="FXW16" s="52"/>
      <c r="FXX16" s="52"/>
      <c r="FXY16" s="52"/>
      <c r="FXZ16" s="52"/>
      <c r="FYA16" s="52"/>
      <c r="FYB16" s="52"/>
      <c r="FYC16" s="52"/>
      <c r="FYD16" s="52"/>
      <c r="FYE16" s="52"/>
      <c r="FYF16" s="52"/>
      <c r="FYG16" s="52"/>
      <c r="FYH16" s="52"/>
      <c r="FYI16" s="52"/>
      <c r="FYJ16" s="52"/>
      <c r="FYK16" s="52"/>
      <c r="FYL16" s="52"/>
      <c r="FYM16" s="52"/>
      <c r="FYN16" s="52"/>
      <c r="FYO16" s="52"/>
      <c r="FYP16" s="52"/>
      <c r="FYQ16" s="52"/>
      <c r="FYR16" s="52"/>
      <c r="FYS16" s="52"/>
      <c r="FYT16" s="52"/>
      <c r="FYU16" s="52"/>
      <c r="FYV16" s="52"/>
      <c r="FYW16" s="52"/>
      <c r="FYX16" s="52"/>
      <c r="FYY16" s="52"/>
      <c r="FYZ16" s="52"/>
      <c r="FZA16" s="52"/>
      <c r="FZB16" s="52"/>
      <c r="FZC16" s="52"/>
      <c r="FZD16" s="52"/>
      <c r="FZE16" s="52"/>
      <c r="FZF16" s="52"/>
      <c r="FZG16" s="52"/>
      <c r="FZH16" s="52"/>
      <c r="FZI16" s="52"/>
      <c r="FZJ16" s="52"/>
      <c r="FZK16" s="52"/>
      <c r="FZL16" s="52"/>
      <c r="FZM16" s="52"/>
      <c r="FZN16" s="52"/>
      <c r="FZO16" s="52"/>
      <c r="FZP16" s="52"/>
      <c r="FZQ16" s="52"/>
      <c r="FZR16" s="52"/>
      <c r="FZS16" s="52"/>
      <c r="FZT16" s="52"/>
      <c r="FZU16" s="52"/>
      <c r="FZV16" s="52"/>
      <c r="FZW16" s="52"/>
      <c r="FZX16" s="52"/>
      <c r="FZY16" s="52"/>
      <c r="FZZ16" s="52"/>
      <c r="GAA16" s="52"/>
      <c r="GAB16" s="52"/>
      <c r="GAC16" s="52"/>
      <c r="GAD16" s="52"/>
      <c r="GAE16" s="52"/>
      <c r="GAF16" s="52"/>
      <c r="GAG16" s="52"/>
      <c r="GAH16" s="52"/>
      <c r="GAI16" s="52"/>
      <c r="GAJ16" s="52"/>
      <c r="GAK16" s="52"/>
      <c r="GAL16" s="52"/>
      <c r="GAM16" s="52"/>
      <c r="GAN16" s="52"/>
      <c r="GAO16" s="52"/>
      <c r="GAP16" s="52"/>
      <c r="GAQ16" s="52"/>
      <c r="GAR16" s="52"/>
      <c r="GAS16" s="52"/>
      <c r="GAT16" s="52"/>
      <c r="GAU16" s="52"/>
      <c r="GAV16" s="52"/>
      <c r="GAW16" s="52"/>
      <c r="GAX16" s="52"/>
      <c r="GAY16" s="52"/>
      <c r="GAZ16" s="52"/>
      <c r="GBA16" s="52"/>
      <c r="GBB16" s="52"/>
      <c r="GBC16" s="52"/>
      <c r="GBD16" s="52"/>
      <c r="GBE16" s="52"/>
      <c r="GBF16" s="52"/>
      <c r="GBG16" s="52"/>
      <c r="GBH16" s="52"/>
      <c r="GBI16" s="52"/>
      <c r="GBJ16" s="52"/>
      <c r="GBK16" s="52"/>
      <c r="GBL16" s="52"/>
      <c r="GBM16" s="52"/>
      <c r="GBN16" s="52"/>
      <c r="GBO16" s="52"/>
      <c r="GBP16" s="52"/>
      <c r="GBQ16" s="52"/>
      <c r="GBR16" s="52"/>
      <c r="GBS16" s="52"/>
      <c r="GBT16" s="52"/>
      <c r="GBU16" s="52"/>
      <c r="GBV16" s="52"/>
      <c r="GBW16" s="52"/>
      <c r="GBX16" s="52"/>
      <c r="GBY16" s="52"/>
      <c r="GBZ16" s="52"/>
      <c r="GCA16" s="52"/>
      <c r="GCB16" s="52"/>
      <c r="GCC16" s="52"/>
      <c r="GCD16" s="52"/>
      <c r="GCE16" s="52"/>
      <c r="GCF16" s="52"/>
      <c r="GCG16" s="52"/>
      <c r="GCH16" s="52"/>
      <c r="GCI16" s="52"/>
      <c r="GCJ16" s="52"/>
      <c r="GCK16" s="52"/>
      <c r="GCL16" s="52"/>
      <c r="GCM16" s="52"/>
      <c r="GCN16" s="52"/>
      <c r="GCO16" s="52"/>
      <c r="GCP16" s="52"/>
      <c r="GCQ16" s="52"/>
      <c r="GCR16" s="52"/>
      <c r="GCS16" s="52"/>
      <c r="GCT16" s="52"/>
      <c r="GCU16" s="52"/>
      <c r="GCV16" s="52"/>
      <c r="GCW16" s="52"/>
      <c r="GCX16" s="52"/>
      <c r="GCY16" s="52"/>
      <c r="GCZ16" s="52"/>
      <c r="GDA16" s="52"/>
      <c r="GDB16" s="52"/>
      <c r="GDC16" s="52"/>
      <c r="GDD16" s="52"/>
      <c r="GDE16" s="52"/>
      <c r="GDF16" s="52"/>
      <c r="GDG16" s="52"/>
      <c r="GDH16" s="52"/>
      <c r="GDI16" s="52"/>
      <c r="GDJ16" s="52"/>
      <c r="GDK16" s="52"/>
      <c r="GDL16" s="52"/>
      <c r="GDM16" s="52"/>
      <c r="GDN16" s="52"/>
      <c r="GDO16" s="52"/>
      <c r="GDP16" s="52"/>
      <c r="GDQ16" s="52"/>
      <c r="GDR16" s="52"/>
      <c r="GDS16" s="52"/>
      <c r="GDT16" s="52"/>
      <c r="GDU16" s="52"/>
      <c r="GDV16" s="52"/>
      <c r="GDW16" s="52"/>
      <c r="GDX16" s="52"/>
      <c r="GDY16" s="52"/>
      <c r="GDZ16" s="52"/>
      <c r="GEA16" s="52"/>
      <c r="GEB16" s="52"/>
      <c r="GEC16" s="52"/>
      <c r="GED16" s="52"/>
      <c r="GEE16" s="52"/>
      <c r="GEF16" s="52"/>
      <c r="GEG16" s="52"/>
      <c r="GEH16" s="52"/>
      <c r="GEI16" s="52"/>
      <c r="GEJ16" s="52"/>
      <c r="GEK16" s="52"/>
      <c r="GEL16" s="52"/>
      <c r="GEM16" s="52"/>
      <c r="GEN16" s="52"/>
      <c r="GEO16" s="52"/>
      <c r="GEP16" s="52"/>
      <c r="GEQ16" s="52"/>
      <c r="GER16" s="52"/>
      <c r="GES16" s="52"/>
      <c r="GET16" s="52"/>
      <c r="GEU16" s="52"/>
      <c r="GEV16" s="52"/>
      <c r="GEW16" s="52"/>
      <c r="GEX16" s="52"/>
      <c r="GEY16" s="52"/>
      <c r="GEZ16" s="52"/>
      <c r="GFA16" s="52"/>
      <c r="GFB16" s="52"/>
      <c r="GFC16" s="52"/>
      <c r="GFD16" s="52"/>
      <c r="GFE16" s="52"/>
      <c r="GFF16" s="52"/>
      <c r="GFG16" s="52"/>
      <c r="GFH16" s="52"/>
      <c r="GFI16" s="52"/>
      <c r="GFJ16" s="52"/>
      <c r="GFK16" s="52"/>
      <c r="GFL16" s="52"/>
      <c r="GFM16" s="52"/>
      <c r="GFN16" s="52"/>
      <c r="GFO16" s="52"/>
      <c r="GFP16" s="52"/>
      <c r="GFQ16" s="52"/>
      <c r="GFR16" s="52"/>
      <c r="GFS16" s="52"/>
      <c r="GFT16" s="52"/>
      <c r="GFU16" s="52"/>
      <c r="GFV16" s="52"/>
      <c r="GFW16" s="52"/>
      <c r="GFX16" s="52"/>
      <c r="GFY16" s="52"/>
      <c r="GFZ16" s="52"/>
      <c r="GGA16" s="52"/>
      <c r="GGB16" s="52"/>
      <c r="GGC16" s="52"/>
      <c r="GGD16" s="52"/>
      <c r="GGE16" s="52"/>
      <c r="GGF16" s="52"/>
      <c r="GGG16" s="52"/>
      <c r="GGH16" s="52"/>
      <c r="GGI16" s="52"/>
      <c r="GGJ16" s="52"/>
      <c r="GGK16" s="52"/>
      <c r="GGL16" s="52"/>
      <c r="GGM16" s="52"/>
      <c r="GGN16" s="52"/>
      <c r="GGO16" s="52"/>
      <c r="GGP16" s="52"/>
      <c r="GGQ16" s="52"/>
      <c r="GGR16" s="52"/>
      <c r="GGS16" s="52"/>
      <c r="GGT16" s="52"/>
      <c r="GGU16" s="52"/>
      <c r="GGV16" s="52"/>
      <c r="GGW16" s="52"/>
      <c r="GGX16" s="52"/>
      <c r="GGY16" s="52"/>
      <c r="GGZ16" s="52"/>
      <c r="GHA16" s="52"/>
      <c r="GHB16" s="52"/>
      <c r="GHC16" s="52"/>
      <c r="GHD16" s="52"/>
      <c r="GHE16" s="52"/>
      <c r="GHF16" s="52"/>
      <c r="GHG16" s="52"/>
      <c r="GHH16" s="52"/>
      <c r="GHI16" s="52"/>
      <c r="GHJ16" s="52"/>
      <c r="GHK16" s="52"/>
      <c r="GHL16" s="52"/>
      <c r="GHM16" s="52"/>
      <c r="GHN16" s="52"/>
      <c r="GHO16" s="52"/>
      <c r="GHP16" s="52"/>
      <c r="GHQ16" s="52"/>
      <c r="GHR16" s="52"/>
      <c r="GHS16" s="52"/>
      <c r="GHT16" s="52"/>
      <c r="GHU16" s="52"/>
      <c r="GHV16" s="52"/>
      <c r="GHW16" s="52"/>
      <c r="GHX16" s="52"/>
      <c r="GHY16" s="52"/>
      <c r="GHZ16" s="52"/>
      <c r="GIA16" s="52"/>
      <c r="GIB16" s="52"/>
      <c r="GIC16" s="52"/>
      <c r="GID16" s="52"/>
      <c r="GIE16" s="52"/>
      <c r="GIF16" s="52"/>
      <c r="GIG16" s="52"/>
      <c r="GIH16" s="52"/>
      <c r="GII16" s="52"/>
      <c r="GIJ16" s="52"/>
      <c r="GIK16" s="52"/>
      <c r="GIL16" s="52"/>
      <c r="GIM16" s="52"/>
      <c r="GIN16" s="52"/>
      <c r="GIO16" s="52"/>
      <c r="GIP16" s="52"/>
      <c r="GIQ16" s="52"/>
      <c r="GIR16" s="52"/>
      <c r="GIS16" s="52"/>
      <c r="GIT16" s="52"/>
      <c r="GIU16" s="52"/>
      <c r="GIV16" s="52"/>
      <c r="GIW16" s="52"/>
      <c r="GIX16" s="52"/>
      <c r="GIY16" s="52"/>
      <c r="GIZ16" s="52"/>
      <c r="GJA16" s="52"/>
      <c r="GJB16" s="52"/>
      <c r="GJC16" s="52"/>
      <c r="GJD16" s="52"/>
      <c r="GJE16" s="52"/>
      <c r="GJF16" s="52"/>
      <c r="GJG16" s="52"/>
      <c r="GJH16" s="52"/>
      <c r="GJI16" s="52"/>
      <c r="GJJ16" s="52"/>
      <c r="GJK16" s="52"/>
      <c r="GJL16" s="52"/>
      <c r="GJM16" s="52"/>
      <c r="GJN16" s="52"/>
      <c r="GJO16" s="52"/>
      <c r="GJP16" s="52"/>
      <c r="GJQ16" s="52"/>
      <c r="GJR16" s="52"/>
      <c r="GJS16" s="52"/>
      <c r="GJT16" s="52"/>
      <c r="GJU16" s="52"/>
      <c r="GJV16" s="52"/>
      <c r="GJW16" s="52"/>
      <c r="GJX16" s="52"/>
      <c r="GJY16" s="52"/>
      <c r="GJZ16" s="52"/>
      <c r="GKA16" s="52"/>
      <c r="GKB16" s="52"/>
      <c r="GKC16" s="52"/>
      <c r="GKD16" s="52"/>
      <c r="GKE16" s="52"/>
      <c r="GKF16" s="52"/>
      <c r="GKG16" s="52"/>
      <c r="GKH16" s="52"/>
      <c r="GKI16" s="52"/>
      <c r="GKJ16" s="52"/>
      <c r="GKK16" s="52"/>
      <c r="GKL16" s="52"/>
      <c r="GKM16" s="52"/>
      <c r="GKN16" s="52"/>
      <c r="GKO16" s="52"/>
      <c r="GKP16" s="52"/>
      <c r="GKQ16" s="52"/>
      <c r="GKR16" s="52"/>
      <c r="GKS16" s="52"/>
      <c r="GKT16" s="52"/>
      <c r="GKU16" s="52"/>
      <c r="GKV16" s="52"/>
      <c r="GKW16" s="52"/>
      <c r="GKX16" s="52"/>
      <c r="GKY16" s="52"/>
      <c r="GKZ16" s="52"/>
      <c r="GLA16" s="52"/>
      <c r="GLB16" s="52"/>
      <c r="GLC16" s="52"/>
      <c r="GLD16" s="52"/>
      <c r="GLE16" s="52"/>
      <c r="GLF16" s="52"/>
      <c r="GLG16" s="52"/>
      <c r="GLH16" s="52"/>
      <c r="GLI16" s="52"/>
      <c r="GLJ16" s="52"/>
      <c r="GLK16" s="52"/>
      <c r="GLL16" s="52"/>
      <c r="GLM16" s="52"/>
      <c r="GLN16" s="52"/>
      <c r="GLO16" s="52"/>
      <c r="GLP16" s="52"/>
      <c r="GLQ16" s="52"/>
      <c r="GLR16" s="52"/>
      <c r="GLS16" s="52"/>
      <c r="GLT16" s="52"/>
      <c r="GLU16" s="52"/>
      <c r="GLV16" s="52"/>
      <c r="GLW16" s="52"/>
      <c r="GLX16" s="52"/>
      <c r="GLY16" s="52"/>
      <c r="GLZ16" s="52"/>
      <c r="GMA16" s="52"/>
      <c r="GMB16" s="52"/>
      <c r="GMC16" s="52"/>
      <c r="GMD16" s="52"/>
      <c r="GME16" s="52"/>
      <c r="GMF16" s="52"/>
      <c r="GMG16" s="52"/>
      <c r="GMH16" s="52"/>
      <c r="GMI16" s="52"/>
      <c r="GMJ16" s="52"/>
      <c r="GMK16" s="52"/>
      <c r="GML16" s="52"/>
      <c r="GMM16" s="52"/>
      <c r="GMN16" s="52"/>
      <c r="GMO16" s="52"/>
      <c r="GMP16" s="52"/>
      <c r="GMQ16" s="52"/>
      <c r="GMR16" s="52"/>
      <c r="GMS16" s="52"/>
      <c r="GMT16" s="52"/>
      <c r="GMU16" s="52"/>
      <c r="GMV16" s="52"/>
      <c r="GMW16" s="52"/>
      <c r="GMX16" s="52"/>
      <c r="GMY16" s="52"/>
      <c r="GMZ16" s="52"/>
      <c r="GNA16" s="52"/>
      <c r="GNB16" s="52"/>
      <c r="GNC16" s="52"/>
      <c r="GND16" s="52"/>
      <c r="GNE16" s="52"/>
      <c r="GNF16" s="52"/>
      <c r="GNG16" s="52"/>
      <c r="GNH16" s="52"/>
      <c r="GNI16" s="52"/>
      <c r="GNJ16" s="52"/>
      <c r="GNK16" s="52"/>
      <c r="GNL16" s="52"/>
      <c r="GNM16" s="52"/>
      <c r="GNN16" s="52"/>
      <c r="GNO16" s="52"/>
      <c r="GNP16" s="52"/>
      <c r="GNQ16" s="52"/>
      <c r="GNR16" s="52"/>
      <c r="GNS16" s="52"/>
      <c r="GNT16" s="52"/>
      <c r="GNU16" s="52"/>
      <c r="GNV16" s="52"/>
      <c r="GNW16" s="52"/>
      <c r="GNX16" s="52"/>
      <c r="GNY16" s="52"/>
      <c r="GNZ16" s="52"/>
      <c r="GOA16" s="52"/>
      <c r="GOB16" s="52"/>
      <c r="GOC16" s="52"/>
      <c r="GOD16" s="52"/>
      <c r="GOE16" s="52"/>
      <c r="GOF16" s="52"/>
      <c r="GOG16" s="52"/>
      <c r="GOH16" s="52"/>
      <c r="GOI16" s="52"/>
      <c r="GOJ16" s="52"/>
      <c r="GOK16" s="52"/>
      <c r="GOL16" s="52"/>
      <c r="GOM16" s="52"/>
      <c r="GON16" s="52"/>
      <c r="GOO16" s="52"/>
      <c r="GOP16" s="52"/>
      <c r="GOQ16" s="52"/>
      <c r="GOR16" s="52"/>
      <c r="GOS16" s="52"/>
      <c r="GOT16" s="52"/>
      <c r="GOU16" s="52"/>
      <c r="GOV16" s="52"/>
      <c r="GOW16" s="52"/>
      <c r="GOX16" s="52"/>
      <c r="GOY16" s="52"/>
      <c r="GOZ16" s="52"/>
      <c r="GPA16" s="52"/>
      <c r="GPB16" s="52"/>
      <c r="GPC16" s="52"/>
      <c r="GPD16" s="52"/>
      <c r="GPE16" s="52"/>
      <c r="GPF16" s="52"/>
      <c r="GPG16" s="52"/>
      <c r="GPH16" s="52"/>
      <c r="GPI16" s="52"/>
      <c r="GPJ16" s="52"/>
      <c r="GPK16" s="52"/>
      <c r="GPL16" s="52"/>
      <c r="GPM16" s="52"/>
      <c r="GPN16" s="52"/>
      <c r="GPO16" s="52"/>
      <c r="GPP16" s="52"/>
      <c r="GPQ16" s="52"/>
      <c r="GPR16" s="52"/>
      <c r="GPS16" s="52"/>
      <c r="GPT16" s="52"/>
      <c r="GPU16" s="52"/>
      <c r="GPV16" s="52"/>
      <c r="GPW16" s="52"/>
      <c r="GPX16" s="52"/>
      <c r="GPY16" s="52"/>
      <c r="GPZ16" s="52"/>
      <c r="GQA16" s="52"/>
      <c r="GQB16" s="52"/>
      <c r="GQC16" s="52"/>
      <c r="GQD16" s="52"/>
      <c r="GQE16" s="52"/>
      <c r="GQF16" s="52"/>
      <c r="GQG16" s="52"/>
      <c r="GQH16" s="52"/>
      <c r="GQI16" s="52"/>
      <c r="GQJ16" s="52"/>
      <c r="GQK16" s="52"/>
      <c r="GQL16" s="52"/>
      <c r="GQM16" s="52"/>
      <c r="GQN16" s="52"/>
      <c r="GQO16" s="52"/>
      <c r="GQP16" s="52"/>
      <c r="GQQ16" s="52"/>
      <c r="GQR16" s="52"/>
      <c r="GQS16" s="52"/>
      <c r="GQT16" s="52"/>
      <c r="GQU16" s="52"/>
      <c r="GQV16" s="52"/>
      <c r="GQW16" s="52"/>
      <c r="GQX16" s="52"/>
      <c r="GQY16" s="52"/>
      <c r="GQZ16" s="52"/>
      <c r="GRA16" s="52"/>
      <c r="GRB16" s="52"/>
      <c r="GRC16" s="52"/>
      <c r="GRD16" s="52"/>
      <c r="GRE16" s="52"/>
      <c r="GRF16" s="52"/>
      <c r="GRG16" s="52"/>
      <c r="GRH16" s="52"/>
      <c r="GRI16" s="52"/>
      <c r="GRJ16" s="52"/>
      <c r="GRK16" s="52"/>
      <c r="GRL16" s="52"/>
      <c r="GRM16" s="52"/>
      <c r="GRN16" s="52"/>
      <c r="GRO16" s="52"/>
      <c r="GRP16" s="52"/>
      <c r="GRQ16" s="52"/>
      <c r="GRR16" s="52"/>
      <c r="GRS16" s="52"/>
      <c r="GRT16" s="52"/>
      <c r="GRU16" s="52"/>
      <c r="GRV16" s="52"/>
      <c r="GRW16" s="52"/>
      <c r="GRX16" s="52"/>
      <c r="GRY16" s="52"/>
      <c r="GRZ16" s="52"/>
      <c r="GSA16" s="52"/>
      <c r="GSB16" s="52"/>
      <c r="GSC16" s="52"/>
      <c r="GSD16" s="52"/>
      <c r="GSE16" s="52"/>
      <c r="GSF16" s="52"/>
      <c r="GSG16" s="52"/>
      <c r="GSH16" s="52"/>
      <c r="GSI16" s="52"/>
      <c r="GSJ16" s="52"/>
      <c r="GSK16" s="52"/>
      <c r="GSL16" s="52"/>
      <c r="GSM16" s="52"/>
      <c r="GSN16" s="52"/>
      <c r="GSO16" s="52"/>
      <c r="GSP16" s="52"/>
      <c r="GSQ16" s="52"/>
      <c r="GSR16" s="52"/>
      <c r="GSS16" s="52"/>
      <c r="GST16" s="52"/>
      <c r="GSU16" s="52"/>
      <c r="GSV16" s="52"/>
      <c r="GSW16" s="52"/>
      <c r="GSX16" s="52"/>
      <c r="GSY16" s="52"/>
      <c r="GSZ16" s="52"/>
      <c r="GTA16" s="52"/>
      <c r="GTB16" s="52"/>
      <c r="GTC16" s="52"/>
      <c r="GTD16" s="52"/>
      <c r="GTE16" s="52"/>
      <c r="GTF16" s="52"/>
      <c r="GTG16" s="52"/>
      <c r="GTH16" s="52"/>
      <c r="GTI16" s="52"/>
      <c r="GTJ16" s="52"/>
      <c r="GTK16" s="52"/>
      <c r="GTL16" s="52"/>
      <c r="GTM16" s="52"/>
      <c r="GTN16" s="52"/>
      <c r="GTO16" s="52"/>
      <c r="GTP16" s="52"/>
      <c r="GTQ16" s="52"/>
      <c r="GTR16" s="52"/>
      <c r="GTS16" s="52"/>
      <c r="GTT16" s="52"/>
      <c r="GTU16" s="52"/>
      <c r="GTV16" s="52"/>
      <c r="GTW16" s="52"/>
      <c r="GTX16" s="52"/>
      <c r="GTY16" s="52"/>
      <c r="GTZ16" s="52"/>
      <c r="GUA16" s="52"/>
      <c r="GUB16" s="52"/>
      <c r="GUC16" s="52"/>
      <c r="GUD16" s="52"/>
      <c r="GUE16" s="52"/>
      <c r="GUF16" s="52"/>
      <c r="GUG16" s="52"/>
      <c r="GUH16" s="52"/>
      <c r="GUI16" s="52"/>
      <c r="GUJ16" s="52"/>
      <c r="GUK16" s="52"/>
      <c r="GUL16" s="52"/>
      <c r="GUM16" s="52"/>
      <c r="GUN16" s="52"/>
      <c r="GUO16" s="52"/>
      <c r="GUP16" s="52"/>
      <c r="GUQ16" s="52"/>
      <c r="GUR16" s="52"/>
      <c r="GUS16" s="52"/>
      <c r="GUT16" s="52"/>
      <c r="GUU16" s="52"/>
      <c r="GUV16" s="52"/>
      <c r="GUW16" s="52"/>
      <c r="GUX16" s="52"/>
      <c r="GUY16" s="52"/>
      <c r="GUZ16" s="52"/>
      <c r="GVA16" s="52"/>
      <c r="GVB16" s="52"/>
      <c r="GVC16" s="52"/>
      <c r="GVD16" s="52"/>
      <c r="GVE16" s="52"/>
      <c r="GVF16" s="52"/>
      <c r="GVG16" s="52"/>
      <c r="GVH16" s="52"/>
      <c r="GVI16" s="52"/>
      <c r="GVJ16" s="52"/>
      <c r="GVK16" s="52"/>
      <c r="GVL16" s="52"/>
      <c r="GVM16" s="52"/>
      <c r="GVN16" s="52"/>
      <c r="GVO16" s="52"/>
      <c r="GVP16" s="52"/>
      <c r="GVQ16" s="52"/>
      <c r="GVR16" s="52"/>
      <c r="GVS16" s="52"/>
      <c r="GVT16" s="52"/>
      <c r="GVU16" s="52"/>
      <c r="GVV16" s="52"/>
      <c r="GVW16" s="52"/>
      <c r="GVX16" s="52"/>
      <c r="GVY16" s="52"/>
      <c r="GVZ16" s="52"/>
      <c r="GWA16" s="52"/>
      <c r="GWB16" s="52"/>
      <c r="GWC16" s="52"/>
      <c r="GWD16" s="52"/>
      <c r="GWE16" s="52"/>
      <c r="GWF16" s="52"/>
      <c r="GWG16" s="52"/>
      <c r="GWH16" s="52"/>
      <c r="GWI16" s="52"/>
      <c r="GWJ16" s="52"/>
      <c r="GWK16" s="52"/>
      <c r="GWL16" s="52"/>
      <c r="GWM16" s="52"/>
      <c r="GWN16" s="52"/>
      <c r="GWO16" s="52"/>
      <c r="GWP16" s="52"/>
      <c r="GWQ16" s="52"/>
      <c r="GWR16" s="52"/>
      <c r="GWS16" s="52"/>
      <c r="GWT16" s="52"/>
      <c r="GWU16" s="52"/>
      <c r="GWV16" s="52"/>
      <c r="GWW16" s="52"/>
      <c r="GWX16" s="52"/>
      <c r="GWY16" s="52"/>
      <c r="GWZ16" s="52"/>
      <c r="GXA16" s="52"/>
      <c r="GXB16" s="52"/>
      <c r="GXC16" s="52"/>
      <c r="GXD16" s="52"/>
      <c r="GXE16" s="52"/>
      <c r="GXF16" s="52"/>
      <c r="GXG16" s="52"/>
      <c r="GXH16" s="52"/>
      <c r="GXI16" s="52"/>
      <c r="GXJ16" s="52"/>
      <c r="GXK16" s="52"/>
      <c r="GXL16" s="52"/>
      <c r="GXM16" s="52"/>
      <c r="GXN16" s="52"/>
      <c r="GXO16" s="52"/>
      <c r="GXP16" s="52"/>
      <c r="GXQ16" s="52"/>
      <c r="GXR16" s="52"/>
      <c r="GXS16" s="52"/>
      <c r="GXT16" s="52"/>
      <c r="GXU16" s="52"/>
      <c r="GXV16" s="52"/>
      <c r="GXW16" s="52"/>
      <c r="GXX16" s="52"/>
      <c r="GXY16" s="52"/>
      <c r="GXZ16" s="52"/>
      <c r="GYA16" s="52"/>
      <c r="GYB16" s="52"/>
      <c r="GYC16" s="52"/>
      <c r="GYD16" s="52"/>
      <c r="GYE16" s="52"/>
      <c r="GYF16" s="52"/>
      <c r="GYG16" s="52"/>
      <c r="GYH16" s="52"/>
      <c r="GYI16" s="52"/>
      <c r="GYJ16" s="52"/>
      <c r="GYK16" s="52"/>
      <c r="GYL16" s="52"/>
      <c r="GYM16" s="52"/>
      <c r="GYN16" s="52"/>
      <c r="GYO16" s="52"/>
      <c r="GYP16" s="52"/>
      <c r="GYQ16" s="52"/>
      <c r="GYR16" s="52"/>
      <c r="GYS16" s="52"/>
      <c r="GYT16" s="52"/>
      <c r="GYU16" s="52"/>
      <c r="GYV16" s="52"/>
      <c r="GYW16" s="52"/>
      <c r="GYX16" s="52"/>
      <c r="GYY16" s="52"/>
      <c r="GYZ16" s="52"/>
      <c r="GZA16" s="52"/>
      <c r="GZB16" s="52"/>
      <c r="GZC16" s="52"/>
      <c r="GZD16" s="52"/>
      <c r="GZE16" s="52"/>
      <c r="GZF16" s="52"/>
      <c r="GZG16" s="52"/>
      <c r="GZH16" s="52"/>
      <c r="GZI16" s="52"/>
      <c r="GZJ16" s="52"/>
      <c r="GZK16" s="52"/>
      <c r="GZL16" s="52"/>
      <c r="GZM16" s="52"/>
      <c r="GZN16" s="52"/>
      <c r="GZO16" s="52"/>
      <c r="GZP16" s="52"/>
      <c r="GZQ16" s="52"/>
      <c r="GZR16" s="52"/>
      <c r="GZS16" s="52"/>
      <c r="GZT16" s="52"/>
      <c r="GZU16" s="52"/>
      <c r="GZV16" s="52"/>
      <c r="GZW16" s="52"/>
      <c r="GZX16" s="52"/>
      <c r="GZY16" s="52"/>
      <c r="GZZ16" s="52"/>
      <c r="HAA16" s="52"/>
      <c r="HAB16" s="52"/>
      <c r="HAC16" s="52"/>
      <c r="HAD16" s="52"/>
      <c r="HAE16" s="52"/>
      <c r="HAF16" s="52"/>
      <c r="HAG16" s="52"/>
      <c r="HAH16" s="52"/>
      <c r="HAI16" s="52"/>
      <c r="HAJ16" s="52"/>
      <c r="HAK16" s="52"/>
      <c r="HAL16" s="52"/>
      <c r="HAM16" s="52"/>
      <c r="HAN16" s="52"/>
      <c r="HAO16" s="52"/>
      <c r="HAP16" s="52"/>
      <c r="HAQ16" s="52"/>
      <c r="HAR16" s="52"/>
      <c r="HAS16" s="52"/>
      <c r="HAT16" s="52"/>
      <c r="HAU16" s="52"/>
      <c r="HAV16" s="52"/>
      <c r="HAW16" s="52"/>
      <c r="HAX16" s="52"/>
      <c r="HAY16" s="52"/>
      <c r="HAZ16" s="52"/>
      <c r="HBA16" s="52"/>
      <c r="HBB16" s="52"/>
      <c r="HBC16" s="52"/>
      <c r="HBD16" s="52"/>
      <c r="HBE16" s="52"/>
      <c r="HBF16" s="52"/>
      <c r="HBG16" s="52"/>
      <c r="HBH16" s="52"/>
      <c r="HBI16" s="52"/>
      <c r="HBJ16" s="52"/>
      <c r="HBK16" s="52"/>
      <c r="HBL16" s="52"/>
      <c r="HBM16" s="52"/>
      <c r="HBN16" s="52"/>
      <c r="HBO16" s="52"/>
      <c r="HBP16" s="52"/>
      <c r="HBQ16" s="52"/>
      <c r="HBR16" s="52"/>
      <c r="HBS16" s="52"/>
      <c r="HBT16" s="52"/>
      <c r="HBU16" s="52"/>
      <c r="HBV16" s="52"/>
      <c r="HBW16" s="52"/>
      <c r="HBX16" s="52"/>
      <c r="HBY16" s="52"/>
      <c r="HBZ16" s="52"/>
      <c r="HCA16" s="52"/>
      <c r="HCB16" s="52"/>
      <c r="HCC16" s="52"/>
      <c r="HCD16" s="52"/>
      <c r="HCE16" s="52"/>
      <c r="HCF16" s="52"/>
      <c r="HCG16" s="52"/>
      <c r="HCH16" s="52"/>
      <c r="HCI16" s="52"/>
      <c r="HCJ16" s="52"/>
      <c r="HCK16" s="52"/>
      <c r="HCL16" s="52"/>
      <c r="HCM16" s="52"/>
      <c r="HCN16" s="52"/>
      <c r="HCO16" s="52"/>
      <c r="HCP16" s="52"/>
      <c r="HCQ16" s="52"/>
      <c r="HCR16" s="52"/>
      <c r="HCS16" s="52"/>
      <c r="HCT16" s="52"/>
      <c r="HCU16" s="52"/>
      <c r="HCV16" s="52"/>
      <c r="HCW16" s="52"/>
      <c r="HCX16" s="52"/>
      <c r="HCY16" s="52"/>
      <c r="HCZ16" s="52"/>
      <c r="HDA16" s="52"/>
      <c r="HDB16" s="52"/>
      <c r="HDC16" s="52"/>
      <c r="HDD16" s="52"/>
      <c r="HDE16" s="52"/>
      <c r="HDF16" s="52"/>
      <c r="HDG16" s="52"/>
      <c r="HDH16" s="52"/>
      <c r="HDI16" s="52"/>
      <c r="HDJ16" s="52"/>
      <c r="HDK16" s="52"/>
      <c r="HDL16" s="52"/>
      <c r="HDM16" s="52"/>
      <c r="HDN16" s="52"/>
      <c r="HDO16" s="52"/>
      <c r="HDP16" s="52"/>
      <c r="HDQ16" s="52"/>
      <c r="HDR16" s="52"/>
      <c r="HDS16" s="52"/>
      <c r="HDT16" s="52"/>
      <c r="HDU16" s="52"/>
      <c r="HDV16" s="52"/>
      <c r="HDW16" s="52"/>
      <c r="HDX16" s="52"/>
      <c r="HDY16" s="52"/>
      <c r="HDZ16" s="52"/>
      <c r="HEA16" s="52"/>
      <c r="HEB16" s="52"/>
      <c r="HEC16" s="52"/>
      <c r="HED16" s="52"/>
      <c r="HEE16" s="52"/>
      <c r="HEF16" s="52"/>
      <c r="HEG16" s="52"/>
      <c r="HEH16" s="52"/>
      <c r="HEI16" s="52"/>
      <c r="HEJ16" s="52"/>
      <c r="HEK16" s="52"/>
      <c r="HEL16" s="52"/>
      <c r="HEM16" s="52"/>
      <c r="HEN16" s="52"/>
      <c r="HEO16" s="52"/>
      <c r="HEP16" s="52"/>
      <c r="HEQ16" s="52"/>
      <c r="HER16" s="52"/>
      <c r="HES16" s="52"/>
      <c r="HET16" s="52"/>
      <c r="HEU16" s="52"/>
      <c r="HEV16" s="52"/>
      <c r="HEW16" s="52"/>
      <c r="HEX16" s="52"/>
      <c r="HEY16" s="52"/>
      <c r="HEZ16" s="52"/>
      <c r="HFA16" s="52"/>
      <c r="HFB16" s="52"/>
      <c r="HFC16" s="52"/>
      <c r="HFD16" s="52"/>
      <c r="HFE16" s="52"/>
      <c r="HFF16" s="52"/>
      <c r="HFG16" s="52"/>
      <c r="HFH16" s="52"/>
      <c r="HFI16" s="52"/>
      <c r="HFJ16" s="52"/>
      <c r="HFK16" s="52"/>
      <c r="HFL16" s="52"/>
      <c r="HFM16" s="52"/>
      <c r="HFN16" s="52"/>
      <c r="HFO16" s="52"/>
      <c r="HFP16" s="52"/>
      <c r="HFQ16" s="52"/>
      <c r="HFR16" s="52"/>
      <c r="HFS16" s="52"/>
      <c r="HFT16" s="52"/>
      <c r="HFU16" s="52"/>
      <c r="HFV16" s="52"/>
      <c r="HFW16" s="52"/>
      <c r="HFX16" s="52"/>
      <c r="HFY16" s="52"/>
      <c r="HFZ16" s="52"/>
      <c r="HGA16" s="52"/>
      <c r="HGB16" s="52"/>
      <c r="HGC16" s="52"/>
      <c r="HGD16" s="52"/>
      <c r="HGE16" s="52"/>
      <c r="HGF16" s="52"/>
      <c r="HGG16" s="52"/>
      <c r="HGH16" s="52"/>
      <c r="HGI16" s="52"/>
      <c r="HGJ16" s="52"/>
      <c r="HGK16" s="52"/>
      <c r="HGL16" s="52"/>
      <c r="HGM16" s="52"/>
      <c r="HGN16" s="52"/>
      <c r="HGO16" s="52"/>
      <c r="HGP16" s="52"/>
      <c r="HGQ16" s="52"/>
      <c r="HGR16" s="52"/>
      <c r="HGS16" s="52"/>
      <c r="HGT16" s="52"/>
      <c r="HGU16" s="52"/>
      <c r="HGV16" s="52"/>
      <c r="HGW16" s="52"/>
      <c r="HGX16" s="52"/>
      <c r="HGY16" s="52"/>
      <c r="HGZ16" s="52"/>
      <c r="HHA16" s="52"/>
      <c r="HHB16" s="52"/>
      <c r="HHC16" s="52"/>
      <c r="HHD16" s="52"/>
      <c r="HHE16" s="52"/>
      <c r="HHF16" s="52"/>
      <c r="HHG16" s="52"/>
      <c r="HHH16" s="52"/>
      <c r="HHI16" s="52"/>
      <c r="HHJ16" s="52"/>
      <c r="HHK16" s="52"/>
      <c r="HHL16" s="52"/>
      <c r="HHM16" s="52"/>
      <c r="HHN16" s="52"/>
      <c r="HHO16" s="52"/>
      <c r="HHP16" s="52"/>
      <c r="HHQ16" s="52"/>
      <c r="HHR16" s="52"/>
      <c r="HHS16" s="52"/>
      <c r="HHT16" s="52"/>
      <c r="HHU16" s="52"/>
      <c r="HHV16" s="52"/>
      <c r="HHW16" s="52"/>
      <c r="HHX16" s="52"/>
      <c r="HHY16" s="52"/>
      <c r="HHZ16" s="52"/>
      <c r="HIA16" s="52"/>
      <c r="HIB16" s="52"/>
      <c r="HIC16" s="52"/>
      <c r="HID16" s="52"/>
      <c r="HIE16" s="52"/>
      <c r="HIF16" s="52"/>
      <c r="HIG16" s="52"/>
      <c r="HIH16" s="52"/>
      <c r="HII16" s="52"/>
      <c r="HIJ16" s="52"/>
      <c r="HIK16" s="52"/>
      <c r="HIL16" s="52"/>
      <c r="HIM16" s="52"/>
      <c r="HIN16" s="52"/>
      <c r="HIO16" s="52"/>
      <c r="HIP16" s="52"/>
      <c r="HIQ16" s="52"/>
      <c r="HIR16" s="52"/>
      <c r="HIS16" s="52"/>
      <c r="HIT16" s="52"/>
      <c r="HIU16" s="52"/>
      <c r="HIV16" s="52"/>
      <c r="HIW16" s="52"/>
      <c r="HIX16" s="52"/>
      <c r="HIY16" s="52"/>
      <c r="HIZ16" s="52"/>
      <c r="HJA16" s="52"/>
      <c r="HJB16" s="52"/>
      <c r="HJC16" s="52"/>
      <c r="HJD16" s="52"/>
      <c r="HJE16" s="52"/>
      <c r="HJF16" s="52"/>
      <c r="HJG16" s="52"/>
      <c r="HJH16" s="52"/>
      <c r="HJI16" s="52"/>
      <c r="HJJ16" s="52"/>
      <c r="HJK16" s="52"/>
      <c r="HJL16" s="52"/>
      <c r="HJM16" s="52"/>
      <c r="HJN16" s="52"/>
      <c r="HJO16" s="52"/>
      <c r="HJP16" s="52"/>
      <c r="HJQ16" s="52"/>
      <c r="HJR16" s="52"/>
      <c r="HJS16" s="52"/>
      <c r="HJT16" s="52"/>
      <c r="HJU16" s="52"/>
      <c r="HJV16" s="52"/>
      <c r="HJW16" s="52"/>
      <c r="HJX16" s="52"/>
      <c r="HJY16" s="52"/>
      <c r="HJZ16" s="52"/>
      <c r="HKA16" s="52"/>
      <c r="HKB16" s="52"/>
      <c r="HKC16" s="52"/>
      <c r="HKD16" s="52"/>
      <c r="HKE16" s="52"/>
      <c r="HKF16" s="52"/>
      <c r="HKG16" s="52"/>
      <c r="HKH16" s="52"/>
      <c r="HKI16" s="52"/>
      <c r="HKJ16" s="52"/>
      <c r="HKK16" s="52"/>
      <c r="HKL16" s="52"/>
      <c r="HKM16" s="52"/>
      <c r="HKN16" s="52"/>
      <c r="HKO16" s="52"/>
      <c r="HKP16" s="52"/>
      <c r="HKQ16" s="52"/>
      <c r="HKR16" s="52"/>
      <c r="HKS16" s="52"/>
      <c r="HKT16" s="52"/>
      <c r="HKU16" s="52"/>
      <c r="HKV16" s="52"/>
      <c r="HKW16" s="52"/>
      <c r="HKX16" s="52"/>
      <c r="HKY16" s="52"/>
      <c r="HKZ16" s="52"/>
      <c r="HLA16" s="52"/>
      <c r="HLB16" s="52"/>
      <c r="HLC16" s="52"/>
      <c r="HLD16" s="52"/>
      <c r="HLE16" s="52"/>
      <c r="HLF16" s="52"/>
      <c r="HLG16" s="52"/>
      <c r="HLH16" s="52"/>
      <c r="HLI16" s="52"/>
      <c r="HLJ16" s="52"/>
      <c r="HLK16" s="52"/>
      <c r="HLL16" s="52"/>
      <c r="HLM16" s="52"/>
      <c r="HLN16" s="52"/>
      <c r="HLO16" s="52"/>
      <c r="HLP16" s="52"/>
      <c r="HLQ16" s="52"/>
      <c r="HLR16" s="52"/>
      <c r="HLS16" s="52"/>
      <c r="HLT16" s="52"/>
      <c r="HLU16" s="52"/>
      <c r="HLV16" s="52"/>
      <c r="HLW16" s="52"/>
      <c r="HLX16" s="52"/>
      <c r="HLY16" s="52"/>
      <c r="HLZ16" s="52"/>
      <c r="HMA16" s="52"/>
      <c r="HMB16" s="52"/>
      <c r="HMC16" s="52"/>
      <c r="HMD16" s="52"/>
      <c r="HME16" s="52"/>
      <c r="HMF16" s="52"/>
      <c r="HMG16" s="52"/>
      <c r="HMH16" s="52"/>
      <c r="HMI16" s="52"/>
      <c r="HMJ16" s="52"/>
      <c r="HMK16" s="52"/>
      <c r="HML16" s="52"/>
      <c r="HMM16" s="52"/>
      <c r="HMN16" s="52"/>
      <c r="HMO16" s="52"/>
      <c r="HMP16" s="52"/>
      <c r="HMQ16" s="52"/>
      <c r="HMR16" s="52"/>
      <c r="HMS16" s="52"/>
      <c r="HMT16" s="52"/>
      <c r="HMU16" s="52"/>
      <c r="HMV16" s="52"/>
      <c r="HMW16" s="52"/>
      <c r="HMX16" s="52"/>
      <c r="HMY16" s="52"/>
      <c r="HMZ16" s="52"/>
      <c r="HNA16" s="52"/>
      <c r="HNB16" s="52"/>
      <c r="HNC16" s="52"/>
      <c r="HND16" s="52"/>
      <c r="HNE16" s="52"/>
      <c r="HNF16" s="52"/>
      <c r="HNG16" s="52"/>
      <c r="HNH16" s="52"/>
      <c r="HNI16" s="52"/>
      <c r="HNJ16" s="52"/>
      <c r="HNK16" s="52"/>
      <c r="HNL16" s="52"/>
      <c r="HNM16" s="52"/>
      <c r="HNN16" s="52"/>
      <c r="HNO16" s="52"/>
      <c r="HNP16" s="52"/>
      <c r="HNQ16" s="52"/>
      <c r="HNR16" s="52"/>
      <c r="HNS16" s="52"/>
      <c r="HNT16" s="52"/>
      <c r="HNU16" s="52"/>
      <c r="HNV16" s="52"/>
      <c r="HNW16" s="52"/>
      <c r="HNX16" s="52"/>
      <c r="HNY16" s="52"/>
      <c r="HNZ16" s="52"/>
      <c r="HOA16" s="52"/>
      <c r="HOB16" s="52"/>
      <c r="HOC16" s="52"/>
      <c r="HOD16" s="52"/>
      <c r="HOE16" s="52"/>
      <c r="HOF16" s="52"/>
      <c r="HOG16" s="52"/>
      <c r="HOH16" s="52"/>
      <c r="HOI16" s="52"/>
      <c r="HOJ16" s="52"/>
      <c r="HOK16" s="52"/>
      <c r="HOL16" s="52"/>
      <c r="HOM16" s="52"/>
      <c r="HON16" s="52"/>
      <c r="HOO16" s="52"/>
      <c r="HOP16" s="52"/>
      <c r="HOQ16" s="52"/>
      <c r="HOR16" s="52"/>
      <c r="HOS16" s="52"/>
      <c r="HOT16" s="52"/>
      <c r="HOU16" s="52"/>
      <c r="HOV16" s="52"/>
      <c r="HOW16" s="52"/>
      <c r="HOX16" s="52"/>
      <c r="HOY16" s="52"/>
      <c r="HOZ16" s="52"/>
      <c r="HPA16" s="52"/>
      <c r="HPB16" s="52"/>
      <c r="HPC16" s="52"/>
      <c r="HPD16" s="52"/>
      <c r="HPE16" s="52"/>
      <c r="HPF16" s="52"/>
      <c r="HPG16" s="52"/>
      <c r="HPH16" s="52"/>
      <c r="HPI16" s="52"/>
      <c r="HPJ16" s="52"/>
      <c r="HPK16" s="52"/>
      <c r="HPL16" s="52"/>
      <c r="HPM16" s="52"/>
      <c r="HPN16" s="52"/>
      <c r="HPO16" s="52"/>
      <c r="HPP16" s="52"/>
      <c r="HPQ16" s="52"/>
      <c r="HPR16" s="52"/>
      <c r="HPS16" s="52"/>
      <c r="HPT16" s="52"/>
      <c r="HPU16" s="52"/>
      <c r="HPV16" s="52"/>
      <c r="HPW16" s="52"/>
      <c r="HPX16" s="52"/>
      <c r="HPY16" s="52"/>
      <c r="HPZ16" s="52"/>
      <c r="HQA16" s="52"/>
      <c r="HQB16" s="52"/>
      <c r="HQC16" s="52"/>
      <c r="HQD16" s="52"/>
      <c r="HQE16" s="52"/>
      <c r="HQF16" s="52"/>
      <c r="HQG16" s="52"/>
      <c r="HQH16" s="52"/>
      <c r="HQI16" s="52"/>
      <c r="HQJ16" s="52"/>
      <c r="HQK16" s="52"/>
      <c r="HQL16" s="52"/>
      <c r="HQM16" s="52"/>
      <c r="HQN16" s="52"/>
      <c r="HQO16" s="52"/>
      <c r="HQP16" s="52"/>
      <c r="HQQ16" s="52"/>
      <c r="HQR16" s="52"/>
      <c r="HQS16" s="52"/>
      <c r="HQT16" s="52"/>
      <c r="HQU16" s="52"/>
      <c r="HQV16" s="52"/>
      <c r="HQW16" s="52"/>
      <c r="HQX16" s="52"/>
      <c r="HQY16" s="52"/>
      <c r="HQZ16" s="52"/>
      <c r="HRA16" s="52"/>
      <c r="HRB16" s="52"/>
      <c r="HRC16" s="52"/>
      <c r="HRD16" s="52"/>
      <c r="HRE16" s="52"/>
      <c r="HRF16" s="52"/>
      <c r="HRG16" s="52"/>
      <c r="HRH16" s="52"/>
      <c r="HRI16" s="52"/>
      <c r="HRJ16" s="52"/>
      <c r="HRK16" s="52"/>
      <c r="HRL16" s="52"/>
      <c r="HRM16" s="52"/>
      <c r="HRN16" s="52"/>
      <c r="HRO16" s="52"/>
      <c r="HRP16" s="52"/>
      <c r="HRQ16" s="52"/>
      <c r="HRR16" s="52"/>
      <c r="HRS16" s="52"/>
      <c r="HRT16" s="52"/>
      <c r="HRU16" s="52"/>
      <c r="HRV16" s="52"/>
      <c r="HRW16" s="52"/>
      <c r="HRX16" s="52"/>
      <c r="HRY16" s="52"/>
      <c r="HRZ16" s="52"/>
      <c r="HSA16" s="52"/>
      <c r="HSB16" s="52"/>
      <c r="HSC16" s="52"/>
      <c r="HSD16" s="52"/>
      <c r="HSE16" s="52"/>
      <c r="HSF16" s="52"/>
      <c r="HSG16" s="52"/>
      <c r="HSH16" s="52"/>
      <c r="HSI16" s="52"/>
      <c r="HSJ16" s="52"/>
      <c r="HSK16" s="52"/>
      <c r="HSL16" s="52"/>
      <c r="HSM16" s="52"/>
      <c r="HSN16" s="52"/>
      <c r="HSO16" s="52"/>
      <c r="HSP16" s="52"/>
      <c r="HSQ16" s="52"/>
      <c r="HSR16" s="52"/>
      <c r="HSS16" s="52"/>
      <c r="HST16" s="52"/>
      <c r="HSU16" s="52"/>
      <c r="HSV16" s="52"/>
      <c r="HSW16" s="52"/>
      <c r="HSX16" s="52"/>
      <c r="HSY16" s="52"/>
      <c r="HSZ16" s="52"/>
      <c r="HTA16" s="52"/>
      <c r="HTB16" s="52"/>
      <c r="HTC16" s="52"/>
      <c r="HTD16" s="52"/>
      <c r="HTE16" s="52"/>
      <c r="HTF16" s="52"/>
      <c r="HTG16" s="52"/>
      <c r="HTH16" s="52"/>
      <c r="HTI16" s="52"/>
      <c r="HTJ16" s="52"/>
      <c r="HTK16" s="52"/>
      <c r="HTL16" s="52"/>
      <c r="HTM16" s="52"/>
      <c r="HTN16" s="52"/>
      <c r="HTO16" s="52"/>
      <c r="HTP16" s="52"/>
      <c r="HTQ16" s="52"/>
      <c r="HTR16" s="52"/>
      <c r="HTS16" s="52"/>
      <c r="HTT16" s="52"/>
      <c r="HTU16" s="52"/>
      <c r="HTV16" s="52"/>
      <c r="HTW16" s="52"/>
      <c r="HTX16" s="52"/>
      <c r="HTY16" s="52"/>
      <c r="HTZ16" s="52"/>
      <c r="HUA16" s="52"/>
      <c r="HUB16" s="52"/>
      <c r="HUC16" s="52"/>
      <c r="HUD16" s="52"/>
      <c r="HUE16" s="52"/>
      <c r="HUF16" s="52"/>
      <c r="HUG16" s="52"/>
      <c r="HUH16" s="52"/>
      <c r="HUI16" s="52"/>
      <c r="HUJ16" s="52"/>
      <c r="HUK16" s="52"/>
      <c r="HUL16" s="52"/>
      <c r="HUM16" s="52"/>
      <c r="HUN16" s="52"/>
      <c r="HUO16" s="52"/>
      <c r="HUP16" s="52"/>
      <c r="HUQ16" s="52"/>
      <c r="HUR16" s="52"/>
      <c r="HUS16" s="52"/>
      <c r="HUT16" s="52"/>
      <c r="HUU16" s="52"/>
      <c r="HUV16" s="52"/>
      <c r="HUW16" s="52"/>
      <c r="HUX16" s="52"/>
      <c r="HUY16" s="52"/>
      <c r="HUZ16" s="52"/>
      <c r="HVA16" s="52"/>
      <c r="HVB16" s="52"/>
      <c r="HVC16" s="52"/>
      <c r="HVD16" s="52"/>
      <c r="HVE16" s="52"/>
      <c r="HVF16" s="52"/>
      <c r="HVG16" s="52"/>
      <c r="HVH16" s="52"/>
      <c r="HVI16" s="52"/>
      <c r="HVJ16" s="52"/>
      <c r="HVK16" s="52"/>
      <c r="HVL16" s="52"/>
      <c r="HVM16" s="52"/>
      <c r="HVN16" s="52"/>
      <c r="HVO16" s="52"/>
      <c r="HVP16" s="52"/>
      <c r="HVQ16" s="52"/>
      <c r="HVR16" s="52"/>
      <c r="HVS16" s="52"/>
      <c r="HVT16" s="52"/>
      <c r="HVU16" s="52"/>
      <c r="HVV16" s="52"/>
      <c r="HVW16" s="52"/>
      <c r="HVX16" s="52"/>
      <c r="HVY16" s="52"/>
      <c r="HVZ16" s="52"/>
      <c r="HWA16" s="52"/>
      <c r="HWB16" s="52"/>
      <c r="HWC16" s="52"/>
      <c r="HWD16" s="52"/>
      <c r="HWE16" s="52"/>
      <c r="HWF16" s="52"/>
      <c r="HWG16" s="52"/>
      <c r="HWH16" s="52"/>
      <c r="HWI16" s="52"/>
      <c r="HWJ16" s="52"/>
      <c r="HWK16" s="52"/>
      <c r="HWL16" s="52"/>
      <c r="HWM16" s="52"/>
      <c r="HWN16" s="52"/>
      <c r="HWO16" s="52"/>
      <c r="HWP16" s="52"/>
      <c r="HWQ16" s="52"/>
      <c r="HWR16" s="52"/>
      <c r="HWS16" s="52"/>
      <c r="HWT16" s="52"/>
      <c r="HWU16" s="52"/>
      <c r="HWV16" s="52"/>
      <c r="HWW16" s="52"/>
      <c r="HWX16" s="52"/>
      <c r="HWY16" s="52"/>
      <c r="HWZ16" s="52"/>
      <c r="HXA16" s="52"/>
      <c r="HXB16" s="52"/>
      <c r="HXC16" s="52"/>
      <c r="HXD16" s="52"/>
      <c r="HXE16" s="52"/>
      <c r="HXF16" s="52"/>
      <c r="HXG16" s="52"/>
      <c r="HXH16" s="52"/>
      <c r="HXI16" s="52"/>
      <c r="HXJ16" s="52"/>
      <c r="HXK16" s="52"/>
      <c r="HXL16" s="52"/>
      <c r="HXM16" s="52"/>
      <c r="HXN16" s="52"/>
      <c r="HXO16" s="52"/>
      <c r="HXP16" s="52"/>
      <c r="HXQ16" s="52"/>
      <c r="HXR16" s="52"/>
      <c r="HXS16" s="52"/>
      <c r="HXT16" s="52"/>
      <c r="HXU16" s="52"/>
      <c r="HXV16" s="52"/>
      <c r="HXW16" s="52"/>
      <c r="HXX16" s="52"/>
      <c r="HXY16" s="52"/>
      <c r="HXZ16" s="52"/>
      <c r="HYA16" s="52"/>
      <c r="HYB16" s="52"/>
      <c r="HYC16" s="52"/>
      <c r="HYD16" s="52"/>
      <c r="HYE16" s="52"/>
      <c r="HYF16" s="52"/>
      <c r="HYG16" s="52"/>
      <c r="HYH16" s="52"/>
      <c r="HYI16" s="52"/>
      <c r="HYJ16" s="52"/>
      <c r="HYK16" s="52"/>
      <c r="HYL16" s="52"/>
      <c r="HYM16" s="52"/>
      <c r="HYN16" s="52"/>
      <c r="HYO16" s="52"/>
      <c r="HYP16" s="52"/>
      <c r="HYQ16" s="52"/>
      <c r="HYR16" s="52"/>
      <c r="HYS16" s="52"/>
      <c r="HYT16" s="52"/>
      <c r="HYU16" s="52"/>
      <c r="HYV16" s="52"/>
      <c r="HYW16" s="52"/>
      <c r="HYX16" s="52"/>
      <c r="HYY16" s="52"/>
      <c r="HYZ16" s="52"/>
      <c r="HZA16" s="52"/>
      <c r="HZB16" s="52"/>
      <c r="HZC16" s="52"/>
      <c r="HZD16" s="52"/>
      <c r="HZE16" s="52"/>
      <c r="HZF16" s="52"/>
      <c r="HZG16" s="52"/>
      <c r="HZH16" s="52"/>
      <c r="HZI16" s="52"/>
      <c r="HZJ16" s="52"/>
      <c r="HZK16" s="52"/>
      <c r="HZL16" s="52"/>
      <c r="HZM16" s="52"/>
      <c r="HZN16" s="52"/>
      <c r="HZO16" s="52"/>
      <c r="HZP16" s="52"/>
      <c r="HZQ16" s="52"/>
      <c r="HZR16" s="52"/>
      <c r="HZS16" s="52"/>
      <c r="HZT16" s="52"/>
      <c r="HZU16" s="52"/>
      <c r="HZV16" s="52"/>
      <c r="HZW16" s="52"/>
      <c r="HZX16" s="52"/>
      <c r="HZY16" s="52"/>
      <c r="HZZ16" s="52"/>
      <c r="IAA16" s="52"/>
      <c r="IAB16" s="52"/>
      <c r="IAC16" s="52"/>
      <c r="IAD16" s="52"/>
      <c r="IAE16" s="52"/>
      <c r="IAF16" s="52"/>
      <c r="IAG16" s="52"/>
      <c r="IAH16" s="52"/>
      <c r="IAI16" s="52"/>
      <c r="IAJ16" s="52"/>
      <c r="IAK16" s="52"/>
      <c r="IAL16" s="52"/>
      <c r="IAM16" s="52"/>
      <c r="IAN16" s="52"/>
      <c r="IAO16" s="52"/>
      <c r="IAP16" s="52"/>
      <c r="IAQ16" s="52"/>
      <c r="IAR16" s="52"/>
      <c r="IAS16" s="52"/>
      <c r="IAT16" s="52"/>
      <c r="IAU16" s="52"/>
      <c r="IAV16" s="52"/>
      <c r="IAW16" s="52"/>
      <c r="IAX16" s="52"/>
      <c r="IAY16" s="52"/>
      <c r="IAZ16" s="52"/>
      <c r="IBA16" s="52"/>
      <c r="IBB16" s="52"/>
      <c r="IBC16" s="52"/>
      <c r="IBD16" s="52"/>
      <c r="IBE16" s="52"/>
      <c r="IBF16" s="52"/>
      <c r="IBG16" s="52"/>
      <c r="IBH16" s="52"/>
      <c r="IBI16" s="52"/>
      <c r="IBJ16" s="52"/>
      <c r="IBK16" s="52"/>
      <c r="IBL16" s="52"/>
      <c r="IBM16" s="52"/>
      <c r="IBN16" s="52"/>
      <c r="IBO16" s="52"/>
      <c r="IBP16" s="52"/>
      <c r="IBQ16" s="52"/>
      <c r="IBR16" s="52"/>
      <c r="IBS16" s="52"/>
      <c r="IBT16" s="52"/>
      <c r="IBU16" s="52"/>
      <c r="IBV16" s="52"/>
      <c r="IBW16" s="52"/>
      <c r="IBX16" s="52"/>
      <c r="IBY16" s="52"/>
      <c r="IBZ16" s="52"/>
      <c r="ICA16" s="52"/>
      <c r="ICB16" s="52"/>
      <c r="ICC16" s="52"/>
      <c r="ICD16" s="52"/>
      <c r="ICE16" s="52"/>
      <c r="ICF16" s="52"/>
      <c r="ICG16" s="52"/>
      <c r="ICH16" s="52"/>
      <c r="ICI16" s="52"/>
      <c r="ICJ16" s="52"/>
      <c r="ICK16" s="52"/>
      <c r="ICL16" s="52"/>
      <c r="ICM16" s="52"/>
      <c r="ICN16" s="52"/>
      <c r="ICO16" s="52"/>
      <c r="ICP16" s="52"/>
      <c r="ICQ16" s="52"/>
      <c r="ICR16" s="52"/>
      <c r="ICS16" s="52"/>
      <c r="ICT16" s="52"/>
      <c r="ICU16" s="52"/>
      <c r="ICV16" s="52"/>
      <c r="ICW16" s="52"/>
      <c r="ICX16" s="52"/>
      <c r="ICY16" s="52"/>
      <c r="ICZ16" s="52"/>
      <c r="IDA16" s="52"/>
      <c r="IDB16" s="52"/>
      <c r="IDC16" s="52"/>
      <c r="IDD16" s="52"/>
      <c r="IDE16" s="52"/>
      <c r="IDF16" s="52"/>
      <c r="IDG16" s="52"/>
      <c r="IDH16" s="52"/>
      <c r="IDI16" s="52"/>
      <c r="IDJ16" s="52"/>
      <c r="IDK16" s="52"/>
      <c r="IDL16" s="52"/>
      <c r="IDM16" s="52"/>
      <c r="IDN16" s="52"/>
      <c r="IDO16" s="52"/>
      <c r="IDP16" s="52"/>
      <c r="IDQ16" s="52"/>
      <c r="IDR16" s="52"/>
      <c r="IDS16" s="52"/>
      <c r="IDT16" s="52"/>
      <c r="IDU16" s="52"/>
      <c r="IDV16" s="52"/>
      <c r="IDW16" s="52"/>
      <c r="IDX16" s="52"/>
      <c r="IDY16" s="52"/>
      <c r="IDZ16" s="52"/>
      <c r="IEA16" s="52"/>
      <c r="IEB16" s="52"/>
      <c r="IEC16" s="52"/>
      <c r="IED16" s="52"/>
      <c r="IEE16" s="52"/>
      <c r="IEF16" s="52"/>
      <c r="IEG16" s="52"/>
      <c r="IEH16" s="52"/>
      <c r="IEI16" s="52"/>
      <c r="IEJ16" s="52"/>
      <c r="IEK16" s="52"/>
      <c r="IEL16" s="52"/>
      <c r="IEM16" s="52"/>
      <c r="IEN16" s="52"/>
      <c r="IEO16" s="52"/>
      <c r="IEP16" s="52"/>
      <c r="IEQ16" s="52"/>
      <c r="IER16" s="52"/>
      <c r="IES16" s="52"/>
      <c r="IET16" s="52"/>
      <c r="IEU16" s="52"/>
      <c r="IEV16" s="52"/>
      <c r="IEW16" s="52"/>
      <c r="IEX16" s="52"/>
      <c r="IEY16" s="52"/>
      <c r="IEZ16" s="52"/>
      <c r="IFA16" s="52"/>
      <c r="IFB16" s="52"/>
      <c r="IFC16" s="52"/>
      <c r="IFD16" s="52"/>
      <c r="IFE16" s="52"/>
      <c r="IFF16" s="52"/>
      <c r="IFG16" s="52"/>
      <c r="IFH16" s="52"/>
      <c r="IFI16" s="52"/>
      <c r="IFJ16" s="52"/>
      <c r="IFK16" s="52"/>
      <c r="IFL16" s="52"/>
      <c r="IFM16" s="52"/>
      <c r="IFN16" s="52"/>
      <c r="IFO16" s="52"/>
      <c r="IFP16" s="52"/>
      <c r="IFQ16" s="52"/>
      <c r="IFR16" s="52"/>
      <c r="IFS16" s="52"/>
      <c r="IFT16" s="52"/>
      <c r="IFU16" s="52"/>
      <c r="IFV16" s="52"/>
      <c r="IFW16" s="52"/>
      <c r="IFX16" s="52"/>
      <c r="IFY16" s="52"/>
      <c r="IFZ16" s="52"/>
      <c r="IGA16" s="52"/>
      <c r="IGB16" s="52"/>
      <c r="IGC16" s="52"/>
      <c r="IGD16" s="52"/>
      <c r="IGE16" s="52"/>
      <c r="IGF16" s="52"/>
      <c r="IGG16" s="52"/>
      <c r="IGH16" s="52"/>
      <c r="IGI16" s="52"/>
      <c r="IGJ16" s="52"/>
      <c r="IGK16" s="52"/>
      <c r="IGL16" s="52"/>
      <c r="IGM16" s="52"/>
      <c r="IGN16" s="52"/>
      <c r="IGO16" s="52"/>
      <c r="IGP16" s="52"/>
      <c r="IGQ16" s="52"/>
      <c r="IGR16" s="52"/>
      <c r="IGS16" s="52"/>
      <c r="IGT16" s="52"/>
      <c r="IGU16" s="52"/>
      <c r="IGV16" s="52"/>
      <c r="IGW16" s="52"/>
      <c r="IGX16" s="52"/>
      <c r="IGY16" s="52"/>
      <c r="IGZ16" s="52"/>
      <c r="IHA16" s="52"/>
      <c r="IHB16" s="52"/>
      <c r="IHC16" s="52"/>
      <c r="IHD16" s="52"/>
      <c r="IHE16" s="52"/>
      <c r="IHF16" s="52"/>
      <c r="IHG16" s="52"/>
      <c r="IHH16" s="52"/>
      <c r="IHI16" s="52"/>
      <c r="IHJ16" s="52"/>
      <c r="IHK16" s="52"/>
      <c r="IHL16" s="52"/>
      <c r="IHM16" s="52"/>
      <c r="IHN16" s="52"/>
      <c r="IHO16" s="52"/>
      <c r="IHP16" s="52"/>
      <c r="IHQ16" s="52"/>
      <c r="IHR16" s="52"/>
      <c r="IHS16" s="52"/>
      <c r="IHT16" s="52"/>
      <c r="IHU16" s="52"/>
      <c r="IHV16" s="52"/>
      <c r="IHW16" s="52"/>
      <c r="IHX16" s="52"/>
      <c r="IHY16" s="52"/>
      <c r="IHZ16" s="52"/>
      <c r="IIA16" s="52"/>
      <c r="IIB16" s="52"/>
      <c r="IIC16" s="52"/>
      <c r="IID16" s="52"/>
      <c r="IIE16" s="52"/>
      <c r="IIF16" s="52"/>
      <c r="IIG16" s="52"/>
      <c r="IIH16" s="52"/>
      <c r="III16" s="52"/>
      <c r="IIJ16" s="52"/>
      <c r="IIK16" s="52"/>
      <c r="IIL16" s="52"/>
      <c r="IIM16" s="52"/>
      <c r="IIN16" s="52"/>
      <c r="IIO16" s="52"/>
      <c r="IIP16" s="52"/>
      <c r="IIQ16" s="52"/>
      <c r="IIR16" s="52"/>
      <c r="IIS16" s="52"/>
      <c r="IIT16" s="52"/>
      <c r="IIU16" s="52"/>
      <c r="IIV16" s="52"/>
      <c r="IIW16" s="52"/>
      <c r="IIX16" s="52"/>
      <c r="IIY16" s="52"/>
      <c r="IIZ16" s="52"/>
      <c r="IJA16" s="52"/>
      <c r="IJB16" s="52"/>
      <c r="IJC16" s="52"/>
      <c r="IJD16" s="52"/>
      <c r="IJE16" s="52"/>
      <c r="IJF16" s="52"/>
      <c r="IJG16" s="52"/>
      <c r="IJH16" s="52"/>
      <c r="IJI16" s="52"/>
      <c r="IJJ16" s="52"/>
      <c r="IJK16" s="52"/>
      <c r="IJL16" s="52"/>
      <c r="IJM16" s="52"/>
      <c r="IJN16" s="52"/>
      <c r="IJO16" s="52"/>
      <c r="IJP16" s="52"/>
      <c r="IJQ16" s="52"/>
      <c r="IJR16" s="52"/>
      <c r="IJS16" s="52"/>
      <c r="IJT16" s="52"/>
      <c r="IJU16" s="52"/>
      <c r="IJV16" s="52"/>
      <c r="IJW16" s="52"/>
      <c r="IJX16" s="52"/>
      <c r="IJY16" s="52"/>
      <c r="IJZ16" s="52"/>
      <c r="IKA16" s="52"/>
      <c r="IKB16" s="52"/>
      <c r="IKC16" s="52"/>
      <c r="IKD16" s="52"/>
      <c r="IKE16" s="52"/>
      <c r="IKF16" s="52"/>
      <c r="IKG16" s="52"/>
      <c r="IKH16" s="52"/>
      <c r="IKI16" s="52"/>
      <c r="IKJ16" s="52"/>
      <c r="IKK16" s="52"/>
      <c r="IKL16" s="52"/>
      <c r="IKM16" s="52"/>
      <c r="IKN16" s="52"/>
      <c r="IKO16" s="52"/>
      <c r="IKP16" s="52"/>
      <c r="IKQ16" s="52"/>
      <c r="IKR16" s="52"/>
      <c r="IKS16" s="52"/>
      <c r="IKT16" s="52"/>
      <c r="IKU16" s="52"/>
      <c r="IKV16" s="52"/>
      <c r="IKW16" s="52"/>
      <c r="IKX16" s="52"/>
      <c r="IKY16" s="52"/>
      <c r="IKZ16" s="52"/>
      <c r="ILA16" s="52"/>
      <c r="ILB16" s="52"/>
      <c r="ILC16" s="52"/>
      <c r="ILD16" s="52"/>
      <c r="ILE16" s="52"/>
      <c r="ILF16" s="52"/>
      <c r="ILG16" s="52"/>
      <c r="ILH16" s="52"/>
      <c r="ILI16" s="52"/>
      <c r="ILJ16" s="52"/>
      <c r="ILK16" s="52"/>
      <c r="ILL16" s="52"/>
      <c r="ILM16" s="52"/>
      <c r="ILN16" s="52"/>
      <c r="ILO16" s="52"/>
      <c r="ILP16" s="52"/>
      <c r="ILQ16" s="52"/>
      <c r="ILR16" s="52"/>
      <c r="ILS16" s="52"/>
      <c r="ILT16" s="52"/>
      <c r="ILU16" s="52"/>
      <c r="ILV16" s="52"/>
      <c r="ILW16" s="52"/>
      <c r="ILX16" s="52"/>
      <c r="ILY16" s="52"/>
      <c r="ILZ16" s="52"/>
      <c r="IMA16" s="52"/>
      <c r="IMB16" s="52"/>
      <c r="IMC16" s="52"/>
      <c r="IMD16" s="52"/>
      <c r="IME16" s="52"/>
      <c r="IMF16" s="52"/>
      <c r="IMG16" s="52"/>
      <c r="IMH16" s="52"/>
      <c r="IMI16" s="52"/>
      <c r="IMJ16" s="52"/>
      <c r="IMK16" s="52"/>
      <c r="IML16" s="52"/>
      <c r="IMM16" s="52"/>
      <c r="IMN16" s="52"/>
      <c r="IMO16" s="52"/>
      <c r="IMP16" s="52"/>
      <c r="IMQ16" s="52"/>
      <c r="IMR16" s="52"/>
      <c r="IMS16" s="52"/>
      <c r="IMT16" s="52"/>
      <c r="IMU16" s="52"/>
      <c r="IMV16" s="52"/>
      <c r="IMW16" s="52"/>
      <c r="IMX16" s="52"/>
      <c r="IMY16" s="52"/>
      <c r="IMZ16" s="52"/>
      <c r="INA16" s="52"/>
      <c r="INB16" s="52"/>
      <c r="INC16" s="52"/>
      <c r="IND16" s="52"/>
      <c r="INE16" s="52"/>
      <c r="INF16" s="52"/>
      <c r="ING16" s="52"/>
      <c r="INH16" s="52"/>
      <c r="INI16" s="52"/>
      <c r="INJ16" s="52"/>
      <c r="INK16" s="52"/>
      <c r="INL16" s="52"/>
      <c r="INM16" s="52"/>
      <c r="INN16" s="52"/>
      <c r="INO16" s="52"/>
      <c r="INP16" s="52"/>
      <c r="INQ16" s="52"/>
      <c r="INR16" s="52"/>
      <c r="INS16" s="52"/>
      <c r="INT16" s="52"/>
      <c r="INU16" s="52"/>
      <c r="INV16" s="52"/>
      <c r="INW16" s="52"/>
      <c r="INX16" s="52"/>
      <c r="INY16" s="52"/>
      <c r="INZ16" s="52"/>
      <c r="IOA16" s="52"/>
      <c r="IOB16" s="52"/>
      <c r="IOC16" s="52"/>
      <c r="IOD16" s="52"/>
      <c r="IOE16" s="52"/>
      <c r="IOF16" s="52"/>
      <c r="IOG16" s="52"/>
      <c r="IOH16" s="52"/>
      <c r="IOI16" s="52"/>
      <c r="IOJ16" s="52"/>
      <c r="IOK16" s="52"/>
      <c r="IOL16" s="52"/>
      <c r="IOM16" s="52"/>
      <c r="ION16" s="52"/>
      <c r="IOO16" s="52"/>
      <c r="IOP16" s="52"/>
      <c r="IOQ16" s="52"/>
      <c r="IOR16" s="52"/>
      <c r="IOS16" s="52"/>
      <c r="IOT16" s="52"/>
      <c r="IOU16" s="52"/>
      <c r="IOV16" s="52"/>
      <c r="IOW16" s="52"/>
      <c r="IOX16" s="52"/>
      <c r="IOY16" s="52"/>
      <c r="IOZ16" s="52"/>
      <c r="IPA16" s="52"/>
      <c r="IPB16" s="52"/>
      <c r="IPC16" s="52"/>
      <c r="IPD16" s="52"/>
      <c r="IPE16" s="52"/>
      <c r="IPF16" s="52"/>
      <c r="IPG16" s="52"/>
      <c r="IPH16" s="52"/>
      <c r="IPI16" s="52"/>
      <c r="IPJ16" s="52"/>
      <c r="IPK16" s="52"/>
      <c r="IPL16" s="52"/>
      <c r="IPM16" s="52"/>
      <c r="IPN16" s="52"/>
      <c r="IPO16" s="52"/>
      <c r="IPP16" s="52"/>
      <c r="IPQ16" s="52"/>
      <c r="IPR16" s="52"/>
      <c r="IPS16" s="52"/>
      <c r="IPT16" s="52"/>
      <c r="IPU16" s="52"/>
      <c r="IPV16" s="52"/>
      <c r="IPW16" s="52"/>
      <c r="IPX16" s="52"/>
      <c r="IPY16" s="52"/>
      <c r="IPZ16" s="52"/>
      <c r="IQA16" s="52"/>
      <c r="IQB16" s="52"/>
      <c r="IQC16" s="52"/>
      <c r="IQD16" s="52"/>
      <c r="IQE16" s="52"/>
      <c r="IQF16" s="52"/>
      <c r="IQG16" s="52"/>
      <c r="IQH16" s="52"/>
      <c r="IQI16" s="52"/>
      <c r="IQJ16" s="52"/>
      <c r="IQK16" s="52"/>
      <c r="IQL16" s="52"/>
      <c r="IQM16" s="52"/>
      <c r="IQN16" s="52"/>
      <c r="IQO16" s="52"/>
      <c r="IQP16" s="52"/>
      <c r="IQQ16" s="52"/>
      <c r="IQR16" s="52"/>
      <c r="IQS16" s="52"/>
      <c r="IQT16" s="52"/>
      <c r="IQU16" s="52"/>
      <c r="IQV16" s="52"/>
      <c r="IQW16" s="52"/>
      <c r="IQX16" s="52"/>
      <c r="IQY16" s="52"/>
      <c r="IQZ16" s="52"/>
      <c r="IRA16" s="52"/>
      <c r="IRB16" s="52"/>
      <c r="IRC16" s="52"/>
      <c r="IRD16" s="52"/>
      <c r="IRE16" s="52"/>
      <c r="IRF16" s="52"/>
      <c r="IRG16" s="52"/>
      <c r="IRH16" s="52"/>
      <c r="IRI16" s="52"/>
      <c r="IRJ16" s="52"/>
      <c r="IRK16" s="52"/>
      <c r="IRL16" s="52"/>
      <c r="IRM16" s="52"/>
      <c r="IRN16" s="52"/>
      <c r="IRO16" s="52"/>
      <c r="IRP16" s="52"/>
      <c r="IRQ16" s="52"/>
      <c r="IRR16" s="52"/>
      <c r="IRS16" s="52"/>
      <c r="IRT16" s="52"/>
      <c r="IRU16" s="52"/>
      <c r="IRV16" s="52"/>
      <c r="IRW16" s="52"/>
      <c r="IRX16" s="52"/>
      <c r="IRY16" s="52"/>
      <c r="IRZ16" s="52"/>
      <c r="ISA16" s="52"/>
      <c r="ISB16" s="52"/>
      <c r="ISC16" s="52"/>
      <c r="ISD16" s="52"/>
      <c r="ISE16" s="52"/>
      <c r="ISF16" s="52"/>
      <c r="ISG16" s="52"/>
      <c r="ISH16" s="52"/>
      <c r="ISI16" s="52"/>
      <c r="ISJ16" s="52"/>
      <c r="ISK16" s="52"/>
      <c r="ISL16" s="52"/>
      <c r="ISM16" s="52"/>
      <c r="ISN16" s="52"/>
      <c r="ISO16" s="52"/>
      <c r="ISP16" s="52"/>
      <c r="ISQ16" s="52"/>
      <c r="ISR16" s="52"/>
      <c r="ISS16" s="52"/>
      <c r="IST16" s="52"/>
      <c r="ISU16" s="52"/>
      <c r="ISV16" s="52"/>
      <c r="ISW16" s="52"/>
      <c r="ISX16" s="52"/>
      <c r="ISY16" s="52"/>
      <c r="ISZ16" s="52"/>
      <c r="ITA16" s="52"/>
      <c r="ITB16" s="52"/>
      <c r="ITC16" s="52"/>
      <c r="ITD16" s="52"/>
      <c r="ITE16" s="52"/>
      <c r="ITF16" s="52"/>
      <c r="ITG16" s="52"/>
      <c r="ITH16" s="52"/>
      <c r="ITI16" s="52"/>
      <c r="ITJ16" s="52"/>
      <c r="ITK16" s="52"/>
      <c r="ITL16" s="52"/>
      <c r="ITM16" s="52"/>
      <c r="ITN16" s="52"/>
      <c r="ITO16" s="52"/>
      <c r="ITP16" s="52"/>
      <c r="ITQ16" s="52"/>
      <c r="ITR16" s="52"/>
      <c r="ITS16" s="52"/>
      <c r="ITT16" s="52"/>
      <c r="ITU16" s="52"/>
      <c r="ITV16" s="52"/>
      <c r="ITW16" s="52"/>
      <c r="ITX16" s="52"/>
      <c r="ITY16" s="52"/>
      <c r="ITZ16" s="52"/>
      <c r="IUA16" s="52"/>
      <c r="IUB16" s="52"/>
      <c r="IUC16" s="52"/>
      <c r="IUD16" s="52"/>
      <c r="IUE16" s="52"/>
      <c r="IUF16" s="52"/>
      <c r="IUG16" s="52"/>
      <c r="IUH16" s="52"/>
      <c r="IUI16" s="52"/>
      <c r="IUJ16" s="52"/>
      <c r="IUK16" s="52"/>
      <c r="IUL16" s="52"/>
      <c r="IUM16" s="52"/>
      <c r="IUN16" s="52"/>
      <c r="IUO16" s="52"/>
      <c r="IUP16" s="52"/>
      <c r="IUQ16" s="52"/>
      <c r="IUR16" s="52"/>
      <c r="IUS16" s="52"/>
      <c r="IUT16" s="52"/>
      <c r="IUU16" s="52"/>
      <c r="IUV16" s="52"/>
      <c r="IUW16" s="52"/>
      <c r="IUX16" s="52"/>
      <c r="IUY16" s="52"/>
      <c r="IUZ16" s="52"/>
      <c r="IVA16" s="52"/>
      <c r="IVB16" s="52"/>
      <c r="IVC16" s="52"/>
      <c r="IVD16" s="52"/>
      <c r="IVE16" s="52"/>
      <c r="IVF16" s="52"/>
      <c r="IVG16" s="52"/>
      <c r="IVH16" s="52"/>
      <c r="IVI16" s="52"/>
      <c r="IVJ16" s="52"/>
      <c r="IVK16" s="52"/>
      <c r="IVL16" s="52"/>
      <c r="IVM16" s="52"/>
      <c r="IVN16" s="52"/>
      <c r="IVO16" s="52"/>
      <c r="IVP16" s="52"/>
      <c r="IVQ16" s="52"/>
      <c r="IVR16" s="52"/>
      <c r="IVS16" s="52"/>
      <c r="IVT16" s="52"/>
      <c r="IVU16" s="52"/>
      <c r="IVV16" s="52"/>
      <c r="IVW16" s="52"/>
      <c r="IVX16" s="52"/>
      <c r="IVY16" s="52"/>
      <c r="IVZ16" s="52"/>
      <c r="IWA16" s="52"/>
      <c r="IWB16" s="52"/>
      <c r="IWC16" s="52"/>
      <c r="IWD16" s="52"/>
      <c r="IWE16" s="52"/>
      <c r="IWF16" s="52"/>
      <c r="IWG16" s="52"/>
      <c r="IWH16" s="52"/>
      <c r="IWI16" s="52"/>
      <c r="IWJ16" s="52"/>
      <c r="IWK16" s="52"/>
      <c r="IWL16" s="52"/>
      <c r="IWM16" s="52"/>
      <c r="IWN16" s="52"/>
      <c r="IWO16" s="52"/>
      <c r="IWP16" s="52"/>
      <c r="IWQ16" s="52"/>
      <c r="IWR16" s="52"/>
      <c r="IWS16" s="52"/>
      <c r="IWT16" s="52"/>
      <c r="IWU16" s="52"/>
      <c r="IWV16" s="52"/>
      <c r="IWW16" s="52"/>
      <c r="IWX16" s="52"/>
      <c r="IWY16" s="52"/>
      <c r="IWZ16" s="52"/>
      <c r="IXA16" s="52"/>
      <c r="IXB16" s="52"/>
      <c r="IXC16" s="52"/>
      <c r="IXD16" s="52"/>
      <c r="IXE16" s="52"/>
      <c r="IXF16" s="52"/>
      <c r="IXG16" s="52"/>
      <c r="IXH16" s="52"/>
      <c r="IXI16" s="52"/>
      <c r="IXJ16" s="52"/>
      <c r="IXK16" s="52"/>
      <c r="IXL16" s="52"/>
      <c r="IXM16" s="52"/>
      <c r="IXN16" s="52"/>
      <c r="IXO16" s="52"/>
      <c r="IXP16" s="52"/>
      <c r="IXQ16" s="52"/>
      <c r="IXR16" s="52"/>
      <c r="IXS16" s="52"/>
      <c r="IXT16" s="52"/>
      <c r="IXU16" s="52"/>
      <c r="IXV16" s="52"/>
      <c r="IXW16" s="52"/>
      <c r="IXX16" s="52"/>
      <c r="IXY16" s="52"/>
      <c r="IXZ16" s="52"/>
      <c r="IYA16" s="52"/>
      <c r="IYB16" s="52"/>
      <c r="IYC16" s="52"/>
      <c r="IYD16" s="52"/>
      <c r="IYE16" s="52"/>
      <c r="IYF16" s="52"/>
      <c r="IYG16" s="52"/>
      <c r="IYH16" s="52"/>
      <c r="IYI16" s="52"/>
      <c r="IYJ16" s="52"/>
      <c r="IYK16" s="52"/>
      <c r="IYL16" s="52"/>
      <c r="IYM16" s="52"/>
      <c r="IYN16" s="52"/>
      <c r="IYO16" s="52"/>
      <c r="IYP16" s="52"/>
      <c r="IYQ16" s="52"/>
      <c r="IYR16" s="52"/>
      <c r="IYS16" s="52"/>
      <c r="IYT16" s="52"/>
      <c r="IYU16" s="52"/>
      <c r="IYV16" s="52"/>
      <c r="IYW16" s="52"/>
      <c r="IYX16" s="52"/>
      <c r="IYY16" s="52"/>
      <c r="IYZ16" s="52"/>
      <c r="IZA16" s="52"/>
      <c r="IZB16" s="52"/>
      <c r="IZC16" s="52"/>
      <c r="IZD16" s="52"/>
      <c r="IZE16" s="52"/>
      <c r="IZF16" s="52"/>
      <c r="IZG16" s="52"/>
      <c r="IZH16" s="52"/>
      <c r="IZI16" s="52"/>
      <c r="IZJ16" s="52"/>
      <c r="IZK16" s="52"/>
      <c r="IZL16" s="52"/>
      <c r="IZM16" s="52"/>
      <c r="IZN16" s="52"/>
      <c r="IZO16" s="52"/>
      <c r="IZP16" s="52"/>
      <c r="IZQ16" s="52"/>
      <c r="IZR16" s="52"/>
      <c r="IZS16" s="52"/>
      <c r="IZT16" s="52"/>
      <c r="IZU16" s="52"/>
      <c r="IZV16" s="52"/>
      <c r="IZW16" s="52"/>
      <c r="IZX16" s="52"/>
      <c r="IZY16" s="52"/>
      <c r="IZZ16" s="52"/>
      <c r="JAA16" s="52"/>
      <c r="JAB16" s="52"/>
      <c r="JAC16" s="52"/>
      <c r="JAD16" s="52"/>
      <c r="JAE16" s="52"/>
      <c r="JAF16" s="52"/>
      <c r="JAG16" s="52"/>
      <c r="JAH16" s="52"/>
      <c r="JAI16" s="52"/>
      <c r="JAJ16" s="52"/>
      <c r="JAK16" s="52"/>
      <c r="JAL16" s="52"/>
      <c r="JAM16" s="52"/>
      <c r="JAN16" s="52"/>
      <c r="JAO16" s="52"/>
      <c r="JAP16" s="52"/>
      <c r="JAQ16" s="52"/>
      <c r="JAR16" s="52"/>
      <c r="JAS16" s="52"/>
      <c r="JAT16" s="52"/>
      <c r="JAU16" s="52"/>
      <c r="JAV16" s="52"/>
      <c r="JAW16" s="52"/>
      <c r="JAX16" s="52"/>
      <c r="JAY16" s="52"/>
      <c r="JAZ16" s="52"/>
      <c r="JBA16" s="52"/>
      <c r="JBB16" s="52"/>
      <c r="JBC16" s="52"/>
      <c r="JBD16" s="52"/>
      <c r="JBE16" s="52"/>
      <c r="JBF16" s="52"/>
      <c r="JBG16" s="52"/>
      <c r="JBH16" s="52"/>
      <c r="JBI16" s="52"/>
      <c r="JBJ16" s="52"/>
      <c r="JBK16" s="52"/>
      <c r="JBL16" s="52"/>
      <c r="JBM16" s="52"/>
      <c r="JBN16" s="52"/>
      <c r="JBO16" s="52"/>
      <c r="JBP16" s="52"/>
      <c r="JBQ16" s="52"/>
      <c r="JBR16" s="52"/>
      <c r="JBS16" s="52"/>
      <c r="JBT16" s="52"/>
      <c r="JBU16" s="52"/>
      <c r="JBV16" s="52"/>
      <c r="JBW16" s="52"/>
      <c r="JBX16" s="52"/>
      <c r="JBY16" s="52"/>
      <c r="JBZ16" s="52"/>
      <c r="JCA16" s="52"/>
      <c r="JCB16" s="52"/>
      <c r="JCC16" s="52"/>
      <c r="JCD16" s="52"/>
      <c r="JCE16" s="52"/>
      <c r="JCF16" s="52"/>
      <c r="JCG16" s="52"/>
      <c r="JCH16" s="52"/>
      <c r="JCI16" s="52"/>
      <c r="JCJ16" s="52"/>
      <c r="JCK16" s="52"/>
      <c r="JCL16" s="52"/>
      <c r="JCM16" s="52"/>
      <c r="JCN16" s="52"/>
      <c r="JCO16" s="52"/>
      <c r="JCP16" s="52"/>
      <c r="JCQ16" s="52"/>
      <c r="JCR16" s="52"/>
      <c r="JCS16" s="52"/>
      <c r="JCT16" s="52"/>
      <c r="JCU16" s="52"/>
      <c r="JCV16" s="52"/>
      <c r="JCW16" s="52"/>
      <c r="JCX16" s="52"/>
      <c r="JCY16" s="52"/>
      <c r="JCZ16" s="52"/>
      <c r="JDA16" s="52"/>
      <c r="JDB16" s="52"/>
      <c r="JDC16" s="52"/>
      <c r="JDD16" s="52"/>
      <c r="JDE16" s="52"/>
      <c r="JDF16" s="52"/>
      <c r="JDG16" s="52"/>
      <c r="JDH16" s="52"/>
      <c r="JDI16" s="52"/>
      <c r="JDJ16" s="52"/>
      <c r="JDK16" s="52"/>
      <c r="JDL16" s="52"/>
      <c r="JDM16" s="52"/>
      <c r="JDN16" s="52"/>
      <c r="JDO16" s="52"/>
      <c r="JDP16" s="52"/>
      <c r="JDQ16" s="52"/>
      <c r="JDR16" s="52"/>
      <c r="JDS16" s="52"/>
      <c r="JDT16" s="52"/>
      <c r="JDU16" s="52"/>
      <c r="JDV16" s="52"/>
      <c r="JDW16" s="52"/>
      <c r="JDX16" s="52"/>
      <c r="JDY16" s="52"/>
      <c r="JDZ16" s="52"/>
      <c r="JEA16" s="52"/>
      <c r="JEB16" s="52"/>
      <c r="JEC16" s="52"/>
      <c r="JED16" s="52"/>
      <c r="JEE16" s="52"/>
      <c r="JEF16" s="52"/>
      <c r="JEG16" s="52"/>
      <c r="JEH16" s="52"/>
      <c r="JEI16" s="52"/>
      <c r="JEJ16" s="52"/>
      <c r="JEK16" s="52"/>
      <c r="JEL16" s="52"/>
      <c r="JEM16" s="52"/>
      <c r="JEN16" s="52"/>
      <c r="JEO16" s="52"/>
      <c r="JEP16" s="52"/>
      <c r="JEQ16" s="52"/>
      <c r="JER16" s="52"/>
      <c r="JES16" s="52"/>
      <c r="JET16" s="52"/>
      <c r="JEU16" s="52"/>
      <c r="JEV16" s="52"/>
      <c r="JEW16" s="52"/>
      <c r="JEX16" s="52"/>
      <c r="JEY16" s="52"/>
      <c r="JEZ16" s="52"/>
      <c r="JFA16" s="52"/>
      <c r="JFB16" s="52"/>
      <c r="JFC16" s="52"/>
      <c r="JFD16" s="52"/>
      <c r="JFE16" s="52"/>
      <c r="JFF16" s="52"/>
      <c r="JFG16" s="52"/>
      <c r="JFH16" s="52"/>
      <c r="JFI16" s="52"/>
      <c r="JFJ16" s="52"/>
      <c r="JFK16" s="52"/>
      <c r="JFL16" s="52"/>
      <c r="JFM16" s="52"/>
      <c r="JFN16" s="52"/>
      <c r="JFO16" s="52"/>
      <c r="JFP16" s="52"/>
      <c r="JFQ16" s="52"/>
      <c r="JFR16" s="52"/>
      <c r="JFS16" s="52"/>
      <c r="JFT16" s="52"/>
      <c r="JFU16" s="52"/>
      <c r="JFV16" s="52"/>
      <c r="JFW16" s="52"/>
      <c r="JFX16" s="52"/>
      <c r="JFY16" s="52"/>
      <c r="JFZ16" s="52"/>
      <c r="JGA16" s="52"/>
      <c r="JGB16" s="52"/>
      <c r="JGC16" s="52"/>
      <c r="JGD16" s="52"/>
      <c r="JGE16" s="52"/>
      <c r="JGF16" s="52"/>
      <c r="JGG16" s="52"/>
      <c r="JGH16" s="52"/>
      <c r="JGI16" s="52"/>
      <c r="JGJ16" s="52"/>
      <c r="JGK16" s="52"/>
      <c r="JGL16" s="52"/>
      <c r="JGM16" s="52"/>
      <c r="JGN16" s="52"/>
      <c r="JGO16" s="52"/>
      <c r="JGP16" s="52"/>
      <c r="JGQ16" s="52"/>
      <c r="JGR16" s="52"/>
      <c r="JGS16" s="52"/>
      <c r="JGT16" s="52"/>
      <c r="JGU16" s="52"/>
      <c r="JGV16" s="52"/>
      <c r="JGW16" s="52"/>
      <c r="JGX16" s="52"/>
      <c r="JGY16" s="52"/>
      <c r="JGZ16" s="52"/>
      <c r="JHA16" s="52"/>
      <c r="JHB16" s="52"/>
      <c r="JHC16" s="52"/>
      <c r="JHD16" s="52"/>
      <c r="JHE16" s="52"/>
      <c r="JHF16" s="52"/>
      <c r="JHG16" s="52"/>
      <c r="JHH16" s="52"/>
      <c r="JHI16" s="52"/>
      <c r="JHJ16" s="52"/>
      <c r="JHK16" s="52"/>
      <c r="JHL16" s="52"/>
      <c r="JHM16" s="52"/>
      <c r="JHN16" s="52"/>
      <c r="JHO16" s="52"/>
      <c r="JHP16" s="52"/>
      <c r="JHQ16" s="52"/>
      <c r="JHR16" s="52"/>
      <c r="JHS16" s="52"/>
      <c r="JHT16" s="52"/>
      <c r="JHU16" s="52"/>
      <c r="JHV16" s="52"/>
      <c r="JHW16" s="52"/>
      <c r="JHX16" s="52"/>
      <c r="JHY16" s="52"/>
      <c r="JHZ16" s="52"/>
      <c r="JIA16" s="52"/>
      <c r="JIB16" s="52"/>
      <c r="JIC16" s="52"/>
      <c r="JID16" s="52"/>
      <c r="JIE16" s="52"/>
      <c r="JIF16" s="52"/>
      <c r="JIG16" s="52"/>
      <c r="JIH16" s="52"/>
      <c r="JII16" s="52"/>
      <c r="JIJ16" s="52"/>
      <c r="JIK16" s="52"/>
      <c r="JIL16" s="52"/>
      <c r="JIM16" s="52"/>
      <c r="JIN16" s="52"/>
      <c r="JIO16" s="52"/>
      <c r="JIP16" s="52"/>
      <c r="JIQ16" s="52"/>
      <c r="JIR16" s="52"/>
      <c r="JIS16" s="52"/>
      <c r="JIT16" s="52"/>
      <c r="JIU16" s="52"/>
      <c r="JIV16" s="52"/>
      <c r="JIW16" s="52"/>
      <c r="JIX16" s="52"/>
      <c r="JIY16" s="52"/>
      <c r="JIZ16" s="52"/>
      <c r="JJA16" s="52"/>
      <c r="JJB16" s="52"/>
      <c r="JJC16" s="52"/>
      <c r="JJD16" s="52"/>
      <c r="JJE16" s="52"/>
      <c r="JJF16" s="52"/>
      <c r="JJG16" s="52"/>
      <c r="JJH16" s="52"/>
      <c r="JJI16" s="52"/>
      <c r="JJJ16" s="52"/>
      <c r="JJK16" s="52"/>
      <c r="JJL16" s="52"/>
      <c r="JJM16" s="52"/>
      <c r="JJN16" s="52"/>
      <c r="JJO16" s="52"/>
      <c r="JJP16" s="52"/>
      <c r="JJQ16" s="52"/>
      <c r="JJR16" s="52"/>
      <c r="JJS16" s="52"/>
      <c r="JJT16" s="52"/>
      <c r="JJU16" s="52"/>
      <c r="JJV16" s="52"/>
      <c r="JJW16" s="52"/>
      <c r="JJX16" s="52"/>
      <c r="JJY16" s="52"/>
      <c r="JJZ16" s="52"/>
      <c r="JKA16" s="52"/>
      <c r="JKB16" s="52"/>
      <c r="JKC16" s="52"/>
      <c r="JKD16" s="52"/>
      <c r="JKE16" s="52"/>
      <c r="JKF16" s="52"/>
      <c r="JKG16" s="52"/>
      <c r="JKH16" s="52"/>
      <c r="JKI16" s="52"/>
      <c r="JKJ16" s="52"/>
      <c r="JKK16" s="52"/>
      <c r="JKL16" s="52"/>
      <c r="JKM16" s="52"/>
      <c r="JKN16" s="52"/>
      <c r="JKO16" s="52"/>
      <c r="JKP16" s="52"/>
      <c r="JKQ16" s="52"/>
      <c r="JKR16" s="52"/>
      <c r="JKS16" s="52"/>
      <c r="JKT16" s="52"/>
      <c r="JKU16" s="52"/>
      <c r="JKV16" s="52"/>
      <c r="JKW16" s="52"/>
      <c r="JKX16" s="52"/>
      <c r="JKY16" s="52"/>
      <c r="JKZ16" s="52"/>
      <c r="JLA16" s="52"/>
      <c r="JLB16" s="52"/>
      <c r="JLC16" s="52"/>
      <c r="JLD16" s="52"/>
      <c r="JLE16" s="52"/>
      <c r="JLF16" s="52"/>
      <c r="JLG16" s="52"/>
      <c r="JLH16" s="52"/>
      <c r="JLI16" s="52"/>
      <c r="JLJ16" s="52"/>
      <c r="JLK16" s="52"/>
      <c r="JLL16" s="52"/>
      <c r="JLM16" s="52"/>
      <c r="JLN16" s="52"/>
      <c r="JLO16" s="52"/>
      <c r="JLP16" s="52"/>
      <c r="JLQ16" s="52"/>
      <c r="JLR16" s="52"/>
      <c r="JLS16" s="52"/>
      <c r="JLT16" s="52"/>
      <c r="JLU16" s="52"/>
      <c r="JLV16" s="52"/>
      <c r="JLW16" s="52"/>
      <c r="JLX16" s="52"/>
      <c r="JLY16" s="52"/>
      <c r="JLZ16" s="52"/>
      <c r="JMA16" s="52"/>
      <c r="JMB16" s="52"/>
      <c r="JMC16" s="52"/>
      <c r="JMD16" s="52"/>
      <c r="JME16" s="52"/>
      <c r="JMF16" s="52"/>
      <c r="JMG16" s="52"/>
      <c r="JMH16" s="52"/>
      <c r="JMI16" s="52"/>
      <c r="JMJ16" s="52"/>
      <c r="JMK16" s="52"/>
      <c r="JML16" s="52"/>
      <c r="JMM16" s="52"/>
      <c r="JMN16" s="52"/>
      <c r="JMO16" s="52"/>
      <c r="JMP16" s="52"/>
      <c r="JMQ16" s="52"/>
      <c r="JMR16" s="52"/>
      <c r="JMS16" s="52"/>
      <c r="JMT16" s="52"/>
      <c r="JMU16" s="52"/>
      <c r="JMV16" s="52"/>
      <c r="JMW16" s="52"/>
      <c r="JMX16" s="52"/>
      <c r="JMY16" s="52"/>
      <c r="JMZ16" s="52"/>
      <c r="JNA16" s="52"/>
      <c r="JNB16" s="52"/>
      <c r="JNC16" s="52"/>
      <c r="JND16" s="52"/>
      <c r="JNE16" s="52"/>
      <c r="JNF16" s="52"/>
      <c r="JNG16" s="52"/>
      <c r="JNH16" s="52"/>
      <c r="JNI16" s="52"/>
      <c r="JNJ16" s="52"/>
      <c r="JNK16" s="52"/>
      <c r="JNL16" s="52"/>
      <c r="JNM16" s="52"/>
      <c r="JNN16" s="52"/>
      <c r="JNO16" s="52"/>
      <c r="JNP16" s="52"/>
      <c r="JNQ16" s="52"/>
      <c r="JNR16" s="52"/>
      <c r="JNS16" s="52"/>
      <c r="JNT16" s="52"/>
      <c r="JNU16" s="52"/>
      <c r="JNV16" s="52"/>
      <c r="JNW16" s="52"/>
      <c r="JNX16" s="52"/>
      <c r="JNY16" s="52"/>
      <c r="JNZ16" s="52"/>
      <c r="JOA16" s="52"/>
      <c r="JOB16" s="52"/>
      <c r="JOC16" s="52"/>
      <c r="JOD16" s="52"/>
      <c r="JOE16" s="52"/>
      <c r="JOF16" s="52"/>
      <c r="JOG16" s="52"/>
      <c r="JOH16" s="52"/>
      <c r="JOI16" s="52"/>
      <c r="JOJ16" s="52"/>
      <c r="JOK16" s="52"/>
      <c r="JOL16" s="52"/>
      <c r="JOM16" s="52"/>
      <c r="JON16" s="52"/>
      <c r="JOO16" s="52"/>
      <c r="JOP16" s="52"/>
      <c r="JOQ16" s="52"/>
      <c r="JOR16" s="52"/>
      <c r="JOS16" s="52"/>
      <c r="JOT16" s="52"/>
      <c r="JOU16" s="52"/>
      <c r="JOV16" s="52"/>
      <c r="JOW16" s="52"/>
      <c r="JOX16" s="52"/>
      <c r="JOY16" s="52"/>
      <c r="JOZ16" s="52"/>
      <c r="JPA16" s="52"/>
      <c r="JPB16" s="52"/>
      <c r="JPC16" s="52"/>
      <c r="JPD16" s="52"/>
      <c r="JPE16" s="52"/>
      <c r="JPF16" s="52"/>
      <c r="JPG16" s="52"/>
      <c r="JPH16" s="52"/>
      <c r="JPI16" s="52"/>
      <c r="JPJ16" s="52"/>
      <c r="JPK16" s="52"/>
      <c r="JPL16" s="52"/>
      <c r="JPM16" s="52"/>
      <c r="JPN16" s="52"/>
      <c r="JPO16" s="52"/>
      <c r="JPP16" s="52"/>
      <c r="JPQ16" s="52"/>
      <c r="JPR16" s="52"/>
      <c r="JPS16" s="52"/>
      <c r="JPT16" s="52"/>
      <c r="JPU16" s="52"/>
      <c r="JPV16" s="52"/>
      <c r="JPW16" s="52"/>
      <c r="JPX16" s="52"/>
      <c r="JPY16" s="52"/>
      <c r="JPZ16" s="52"/>
      <c r="JQA16" s="52"/>
      <c r="JQB16" s="52"/>
      <c r="JQC16" s="52"/>
      <c r="JQD16" s="52"/>
      <c r="JQE16" s="52"/>
      <c r="JQF16" s="52"/>
      <c r="JQG16" s="52"/>
      <c r="JQH16" s="52"/>
      <c r="JQI16" s="52"/>
      <c r="JQJ16" s="52"/>
      <c r="JQK16" s="52"/>
      <c r="JQL16" s="52"/>
      <c r="JQM16" s="52"/>
      <c r="JQN16" s="52"/>
      <c r="JQO16" s="52"/>
      <c r="JQP16" s="52"/>
      <c r="JQQ16" s="52"/>
      <c r="JQR16" s="52"/>
      <c r="JQS16" s="52"/>
      <c r="JQT16" s="52"/>
      <c r="JQU16" s="52"/>
      <c r="JQV16" s="52"/>
      <c r="JQW16" s="52"/>
      <c r="JQX16" s="52"/>
      <c r="JQY16" s="52"/>
      <c r="JQZ16" s="52"/>
      <c r="JRA16" s="52"/>
      <c r="JRB16" s="52"/>
      <c r="JRC16" s="52"/>
      <c r="JRD16" s="52"/>
      <c r="JRE16" s="52"/>
      <c r="JRF16" s="52"/>
      <c r="JRG16" s="52"/>
      <c r="JRH16" s="52"/>
      <c r="JRI16" s="52"/>
      <c r="JRJ16" s="52"/>
      <c r="JRK16" s="52"/>
      <c r="JRL16" s="52"/>
      <c r="JRM16" s="52"/>
      <c r="JRN16" s="52"/>
      <c r="JRO16" s="52"/>
      <c r="JRP16" s="52"/>
      <c r="JRQ16" s="52"/>
      <c r="JRR16" s="52"/>
      <c r="JRS16" s="52"/>
      <c r="JRT16" s="52"/>
      <c r="JRU16" s="52"/>
      <c r="JRV16" s="52"/>
      <c r="JRW16" s="52"/>
      <c r="JRX16" s="52"/>
      <c r="JRY16" s="52"/>
      <c r="JRZ16" s="52"/>
      <c r="JSA16" s="52"/>
      <c r="JSB16" s="52"/>
      <c r="JSC16" s="52"/>
      <c r="JSD16" s="52"/>
      <c r="JSE16" s="52"/>
      <c r="JSF16" s="52"/>
      <c r="JSG16" s="52"/>
      <c r="JSH16" s="52"/>
      <c r="JSI16" s="52"/>
      <c r="JSJ16" s="52"/>
      <c r="JSK16" s="52"/>
      <c r="JSL16" s="52"/>
      <c r="JSM16" s="52"/>
      <c r="JSN16" s="52"/>
      <c r="JSO16" s="52"/>
      <c r="JSP16" s="52"/>
      <c r="JSQ16" s="52"/>
      <c r="JSR16" s="52"/>
      <c r="JSS16" s="52"/>
      <c r="JST16" s="52"/>
      <c r="JSU16" s="52"/>
      <c r="JSV16" s="52"/>
      <c r="JSW16" s="52"/>
      <c r="JSX16" s="52"/>
      <c r="JSY16" s="52"/>
      <c r="JSZ16" s="52"/>
      <c r="JTA16" s="52"/>
      <c r="JTB16" s="52"/>
      <c r="JTC16" s="52"/>
      <c r="JTD16" s="52"/>
      <c r="JTE16" s="52"/>
      <c r="JTF16" s="52"/>
      <c r="JTG16" s="52"/>
      <c r="JTH16" s="52"/>
      <c r="JTI16" s="52"/>
      <c r="JTJ16" s="52"/>
      <c r="JTK16" s="52"/>
      <c r="JTL16" s="52"/>
      <c r="JTM16" s="52"/>
      <c r="JTN16" s="52"/>
      <c r="JTO16" s="52"/>
      <c r="JTP16" s="52"/>
      <c r="JTQ16" s="52"/>
      <c r="JTR16" s="52"/>
      <c r="JTS16" s="52"/>
      <c r="JTT16" s="52"/>
      <c r="JTU16" s="52"/>
      <c r="JTV16" s="52"/>
      <c r="JTW16" s="52"/>
      <c r="JTX16" s="52"/>
      <c r="JTY16" s="52"/>
      <c r="JTZ16" s="52"/>
      <c r="JUA16" s="52"/>
      <c r="JUB16" s="52"/>
      <c r="JUC16" s="52"/>
      <c r="JUD16" s="52"/>
      <c r="JUE16" s="52"/>
      <c r="JUF16" s="52"/>
      <c r="JUG16" s="52"/>
      <c r="JUH16" s="52"/>
      <c r="JUI16" s="52"/>
      <c r="JUJ16" s="52"/>
      <c r="JUK16" s="52"/>
      <c r="JUL16" s="52"/>
      <c r="JUM16" s="52"/>
      <c r="JUN16" s="52"/>
      <c r="JUO16" s="52"/>
      <c r="JUP16" s="52"/>
      <c r="JUQ16" s="52"/>
      <c r="JUR16" s="52"/>
      <c r="JUS16" s="52"/>
      <c r="JUT16" s="52"/>
      <c r="JUU16" s="52"/>
      <c r="JUV16" s="52"/>
      <c r="JUW16" s="52"/>
      <c r="JUX16" s="52"/>
      <c r="JUY16" s="52"/>
      <c r="JUZ16" s="52"/>
      <c r="JVA16" s="52"/>
      <c r="JVB16" s="52"/>
      <c r="JVC16" s="52"/>
      <c r="JVD16" s="52"/>
      <c r="JVE16" s="52"/>
      <c r="JVF16" s="52"/>
      <c r="JVG16" s="52"/>
      <c r="JVH16" s="52"/>
      <c r="JVI16" s="52"/>
      <c r="JVJ16" s="52"/>
      <c r="JVK16" s="52"/>
      <c r="JVL16" s="52"/>
      <c r="JVM16" s="52"/>
      <c r="JVN16" s="52"/>
      <c r="JVO16" s="52"/>
      <c r="JVP16" s="52"/>
      <c r="JVQ16" s="52"/>
      <c r="JVR16" s="52"/>
      <c r="JVS16" s="52"/>
      <c r="JVT16" s="52"/>
      <c r="JVU16" s="52"/>
      <c r="JVV16" s="52"/>
      <c r="JVW16" s="52"/>
      <c r="JVX16" s="52"/>
      <c r="JVY16" s="52"/>
      <c r="JVZ16" s="52"/>
      <c r="JWA16" s="52"/>
      <c r="JWB16" s="52"/>
      <c r="JWC16" s="52"/>
      <c r="JWD16" s="52"/>
      <c r="JWE16" s="52"/>
      <c r="JWF16" s="52"/>
      <c r="JWG16" s="52"/>
      <c r="JWH16" s="52"/>
      <c r="JWI16" s="52"/>
      <c r="JWJ16" s="52"/>
      <c r="JWK16" s="52"/>
      <c r="JWL16" s="52"/>
      <c r="JWM16" s="52"/>
      <c r="JWN16" s="52"/>
      <c r="JWO16" s="52"/>
      <c r="JWP16" s="52"/>
      <c r="JWQ16" s="52"/>
      <c r="JWR16" s="52"/>
      <c r="JWS16" s="52"/>
      <c r="JWT16" s="52"/>
      <c r="JWU16" s="52"/>
      <c r="JWV16" s="52"/>
      <c r="JWW16" s="52"/>
      <c r="JWX16" s="52"/>
      <c r="JWY16" s="52"/>
      <c r="JWZ16" s="52"/>
      <c r="JXA16" s="52"/>
      <c r="JXB16" s="52"/>
      <c r="JXC16" s="52"/>
      <c r="JXD16" s="52"/>
      <c r="JXE16" s="52"/>
      <c r="JXF16" s="52"/>
      <c r="JXG16" s="52"/>
      <c r="JXH16" s="52"/>
      <c r="JXI16" s="52"/>
      <c r="JXJ16" s="52"/>
      <c r="JXK16" s="52"/>
      <c r="JXL16" s="52"/>
      <c r="JXM16" s="52"/>
      <c r="JXN16" s="52"/>
      <c r="JXO16" s="52"/>
      <c r="JXP16" s="52"/>
      <c r="JXQ16" s="52"/>
      <c r="JXR16" s="52"/>
      <c r="JXS16" s="52"/>
      <c r="JXT16" s="52"/>
      <c r="JXU16" s="52"/>
      <c r="JXV16" s="52"/>
      <c r="JXW16" s="52"/>
      <c r="JXX16" s="52"/>
      <c r="JXY16" s="52"/>
      <c r="JXZ16" s="52"/>
      <c r="JYA16" s="52"/>
      <c r="JYB16" s="52"/>
      <c r="JYC16" s="52"/>
      <c r="JYD16" s="52"/>
      <c r="JYE16" s="52"/>
      <c r="JYF16" s="52"/>
      <c r="JYG16" s="52"/>
      <c r="JYH16" s="52"/>
      <c r="JYI16" s="52"/>
      <c r="JYJ16" s="52"/>
      <c r="JYK16" s="52"/>
      <c r="JYL16" s="52"/>
      <c r="JYM16" s="52"/>
      <c r="JYN16" s="52"/>
      <c r="JYO16" s="52"/>
      <c r="JYP16" s="52"/>
      <c r="JYQ16" s="52"/>
      <c r="JYR16" s="52"/>
      <c r="JYS16" s="52"/>
      <c r="JYT16" s="52"/>
      <c r="JYU16" s="52"/>
      <c r="JYV16" s="52"/>
      <c r="JYW16" s="52"/>
      <c r="JYX16" s="52"/>
      <c r="JYY16" s="52"/>
      <c r="JYZ16" s="52"/>
      <c r="JZA16" s="52"/>
      <c r="JZB16" s="52"/>
      <c r="JZC16" s="52"/>
      <c r="JZD16" s="52"/>
      <c r="JZE16" s="52"/>
      <c r="JZF16" s="52"/>
      <c r="JZG16" s="52"/>
      <c r="JZH16" s="52"/>
      <c r="JZI16" s="52"/>
      <c r="JZJ16" s="52"/>
      <c r="JZK16" s="52"/>
      <c r="JZL16" s="52"/>
      <c r="JZM16" s="52"/>
      <c r="JZN16" s="52"/>
      <c r="JZO16" s="52"/>
      <c r="JZP16" s="52"/>
      <c r="JZQ16" s="52"/>
      <c r="JZR16" s="52"/>
      <c r="JZS16" s="52"/>
      <c r="JZT16" s="52"/>
      <c r="JZU16" s="52"/>
      <c r="JZV16" s="52"/>
      <c r="JZW16" s="52"/>
      <c r="JZX16" s="52"/>
      <c r="JZY16" s="52"/>
      <c r="JZZ16" s="52"/>
      <c r="KAA16" s="52"/>
      <c r="KAB16" s="52"/>
      <c r="KAC16" s="52"/>
      <c r="KAD16" s="52"/>
      <c r="KAE16" s="52"/>
      <c r="KAF16" s="52"/>
      <c r="KAG16" s="52"/>
      <c r="KAH16" s="52"/>
      <c r="KAI16" s="52"/>
      <c r="KAJ16" s="52"/>
      <c r="KAK16" s="52"/>
      <c r="KAL16" s="52"/>
      <c r="KAM16" s="52"/>
      <c r="KAN16" s="52"/>
      <c r="KAO16" s="52"/>
      <c r="KAP16" s="52"/>
      <c r="KAQ16" s="52"/>
      <c r="KAR16" s="52"/>
      <c r="KAS16" s="52"/>
      <c r="KAT16" s="52"/>
      <c r="KAU16" s="52"/>
      <c r="KAV16" s="52"/>
      <c r="KAW16" s="52"/>
      <c r="KAX16" s="52"/>
      <c r="KAY16" s="52"/>
      <c r="KAZ16" s="52"/>
      <c r="KBA16" s="52"/>
      <c r="KBB16" s="52"/>
      <c r="KBC16" s="52"/>
      <c r="KBD16" s="52"/>
      <c r="KBE16" s="52"/>
      <c r="KBF16" s="52"/>
      <c r="KBG16" s="52"/>
      <c r="KBH16" s="52"/>
      <c r="KBI16" s="52"/>
      <c r="KBJ16" s="52"/>
      <c r="KBK16" s="52"/>
      <c r="KBL16" s="52"/>
      <c r="KBM16" s="52"/>
      <c r="KBN16" s="52"/>
      <c r="KBO16" s="52"/>
      <c r="KBP16" s="52"/>
      <c r="KBQ16" s="52"/>
      <c r="KBR16" s="52"/>
      <c r="KBS16" s="52"/>
      <c r="KBT16" s="52"/>
      <c r="KBU16" s="52"/>
      <c r="KBV16" s="52"/>
      <c r="KBW16" s="52"/>
      <c r="KBX16" s="52"/>
      <c r="KBY16" s="52"/>
      <c r="KBZ16" s="52"/>
      <c r="KCA16" s="52"/>
      <c r="KCB16" s="52"/>
      <c r="KCC16" s="52"/>
      <c r="KCD16" s="52"/>
      <c r="KCE16" s="52"/>
      <c r="KCF16" s="52"/>
      <c r="KCG16" s="52"/>
      <c r="KCH16" s="52"/>
      <c r="KCI16" s="52"/>
      <c r="KCJ16" s="52"/>
      <c r="KCK16" s="52"/>
      <c r="KCL16" s="52"/>
      <c r="KCM16" s="52"/>
      <c r="KCN16" s="52"/>
      <c r="KCO16" s="52"/>
      <c r="KCP16" s="52"/>
      <c r="KCQ16" s="52"/>
      <c r="KCR16" s="52"/>
      <c r="KCS16" s="52"/>
      <c r="KCT16" s="52"/>
      <c r="KCU16" s="52"/>
      <c r="KCV16" s="52"/>
      <c r="KCW16" s="52"/>
      <c r="KCX16" s="52"/>
      <c r="KCY16" s="52"/>
      <c r="KCZ16" s="52"/>
      <c r="KDA16" s="52"/>
      <c r="KDB16" s="52"/>
      <c r="KDC16" s="52"/>
      <c r="KDD16" s="52"/>
      <c r="KDE16" s="52"/>
      <c r="KDF16" s="52"/>
      <c r="KDG16" s="52"/>
      <c r="KDH16" s="52"/>
      <c r="KDI16" s="52"/>
      <c r="KDJ16" s="52"/>
      <c r="KDK16" s="52"/>
      <c r="KDL16" s="52"/>
      <c r="KDM16" s="52"/>
      <c r="KDN16" s="52"/>
      <c r="KDO16" s="52"/>
      <c r="KDP16" s="52"/>
      <c r="KDQ16" s="52"/>
      <c r="KDR16" s="52"/>
      <c r="KDS16" s="52"/>
      <c r="KDT16" s="52"/>
      <c r="KDU16" s="52"/>
      <c r="KDV16" s="52"/>
      <c r="KDW16" s="52"/>
      <c r="KDX16" s="52"/>
      <c r="KDY16" s="52"/>
      <c r="KDZ16" s="52"/>
      <c r="KEA16" s="52"/>
      <c r="KEB16" s="52"/>
      <c r="KEC16" s="52"/>
      <c r="KED16" s="52"/>
      <c r="KEE16" s="52"/>
      <c r="KEF16" s="52"/>
      <c r="KEG16" s="52"/>
      <c r="KEH16" s="52"/>
      <c r="KEI16" s="52"/>
      <c r="KEJ16" s="52"/>
      <c r="KEK16" s="52"/>
      <c r="KEL16" s="52"/>
      <c r="KEM16" s="52"/>
      <c r="KEN16" s="52"/>
      <c r="KEO16" s="52"/>
      <c r="KEP16" s="52"/>
      <c r="KEQ16" s="52"/>
      <c r="KER16" s="52"/>
      <c r="KES16" s="52"/>
      <c r="KET16" s="52"/>
      <c r="KEU16" s="52"/>
      <c r="KEV16" s="52"/>
      <c r="KEW16" s="52"/>
      <c r="KEX16" s="52"/>
      <c r="KEY16" s="52"/>
      <c r="KEZ16" s="52"/>
      <c r="KFA16" s="52"/>
      <c r="KFB16" s="52"/>
      <c r="KFC16" s="52"/>
      <c r="KFD16" s="52"/>
      <c r="KFE16" s="52"/>
      <c r="KFF16" s="52"/>
      <c r="KFG16" s="52"/>
      <c r="KFH16" s="52"/>
      <c r="KFI16" s="52"/>
      <c r="KFJ16" s="52"/>
      <c r="KFK16" s="52"/>
      <c r="KFL16" s="52"/>
      <c r="KFM16" s="52"/>
      <c r="KFN16" s="52"/>
      <c r="KFO16" s="52"/>
      <c r="KFP16" s="52"/>
      <c r="KFQ16" s="52"/>
      <c r="KFR16" s="52"/>
      <c r="KFS16" s="52"/>
      <c r="KFT16" s="52"/>
      <c r="KFU16" s="52"/>
      <c r="KFV16" s="52"/>
      <c r="KFW16" s="52"/>
      <c r="KFX16" s="52"/>
      <c r="KFY16" s="52"/>
      <c r="KFZ16" s="52"/>
      <c r="KGA16" s="52"/>
      <c r="KGB16" s="52"/>
      <c r="KGC16" s="52"/>
      <c r="KGD16" s="52"/>
      <c r="KGE16" s="52"/>
      <c r="KGF16" s="52"/>
      <c r="KGG16" s="52"/>
      <c r="KGH16" s="52"/>
      <c r="KGI16" s="52"/>
      <c r="KGJ16" s="52"/>
      <c r="KGK16" s="52"/>
      <c r="KGL16" s="52"/>
      <c r="KGM16" s="52"/>
      <c r="KGN16" s="52"/>
      <c r="KGO16" s="52"/>
      <c r="KGP16" s="52"/>
      <c r="KGQ16" s="52"/>
      <c r="KGR16" s="52"/>
      <c r="KGS16" s="52"/>
      <c r="KGT16" s="52"/>
      <c r="KGU16" s="52"/>
      <c r="KGV16" s="52"/>
      <c r="KGW16" s="52"/>
      <c r="KGX16" s="52"/>
      <c r="KGY16" s="52"/>
      <c r="KGZ16" s="52"/>
      <c r="KHA16" s="52"/>
      <c r="KHB16" s="52"/>
      <c r="KHC16" s="52"/>
      <c r="KHD16" s="52"/>
      <c r="KHE16" s="52"/>
      <c r="KHF16" s="52"/>
      <c r="KHG16" s="52"/>
      <c r="KHH16" s="52"/>
      <c r="KHI16" s="52"/>
      <c r="KHJ16" s="52"/>
      <c r="KHK16" s="52"/>
      <c r="KHL16" s="52"/>
      <c r="KHM16" s="52"/>
      <c r="KHN16" s="52"/>
      <c r="KHO16" s="52"/>
      <c r="KHP16" s="52"/>
      <c r="KHQ16" s="52"/>
      <c r="KHR16" s="52"/>
      <c r="KHS16" s="52"/>
      <c r="KHT16" s="52"/>
      <c r="KHU16" s="52"/>
      <c r="KHV16" s="52"/>
      <c r="KHW16" s="52"/>
      <c r="KHX16" s="52"/>
      <c r="KHY16" s="52"/>
      <c r="KHZ16" s="52"/>
      <c r="KIA16" s="52"/>
      <c r="KIB16" s="52"/>
      <c r="KIC16" s="52"/>
      <c r="KID16" s="52"/>
      <c r="KIE16" s="52"/>
      <c r="KIF16" s="52"/>
      <c r="KIG16" s="52"/>
      <c r="KIH16" s="52"/>
      <c r="KII16" s="52"/>
      <c r="KIJ16" s="52"/>
      <c r="KIK16" s="52"/>
      <c r="KIL16" s="52"/>
      <c r="KIM16" s="52"/>
      <c r="KIN16" s="52"/>
      <c r="KIO16" s="52"/>
      <c r="KIP16" s="52"/>
      <c r="KIQ16" s="52"/>
      <c r="KIR16" s="52"/>
      <c r="KIS16" s="52"/>
      <c r="KIT16" s="52"/>
      <c r="KIU16" s="52"/>
      <c r="KIV16" s="52"/>
      <c r="KIW16" s="52"/>
      <c r="KIX16" s="52"/>
      <c r="KIY16" s="52"/>
      <c r="KIZ16" s="52"/>
      <c r="KJA16" s="52"/>
      <c r="KJB16" s="52"/>
      <c r="KJC16" s="52"/>
      <c r="KJD16" s="52"/>
      <c r="KJE16" s="52"/>
      <c r="KJF16" s="52"/>
      <c r="KJG16" s="52"/>
      <c r="KJH16" s="52"/>
      <c r="KJI16" s="52"/>
      <c r="KJJ16" s="52"/>
      <c r="KJK16" s="52"/>
      <c r="KJL16" s="52"/>
      <c r="KJM16" s="52"/>
      <c r="KJN16" s="52"/>
      <c r="KJO16" s="52"/>
      <c r="KJP16" s="52"/>
      <c r="KJQ16" s="52"/>
      <c r="KJR16" s="52"/>
      <c r="KJS16" s="52"/>
      <c r="KJT16" s="52"/>
      <c r="KJU16" s="52"/>
      <c r="KJV16" s="52"/>
      <c r="KJW16" s="52"/>
      <c r="KJX16" s="52"/>
      <c r="KJY16" s="52"/>
      <c r="KJZ16" s="52"/>
      <c r="KKA16" s="52"/>
      <c r="KKB16" s="52"/>
      <c r="KKC16" s="52"/>
      <c r="KKD16" s="52"/>
      <c r="KKE16" s="52"/>
      <c r="KKF16" s="52"/>
      <c r="KKG16" s="52"/>
      <c r="KKH16" s="52"/>
      <c r="KKI16" s="52"/>
      <c r="KKJ16" s="52"/>
      <c r="KKK16" s="52"/>
      <c r="KKL16" s="52"/>
      <c r="KKM16" s="52"/>
      <c r="KKN16" s="52"/>
      <c r="KKO16" s="52"/>
      <c r="KKP16" s="52"/>
      <c r="KKQ16" s="52"/>
      <c r="KKR16" s="52"/>
      <c r="KKS16" s="52"/>
      <c r="KKT16" s="52"/>
      <c r="KKU16" s="52"/>
      <c r="KKV16" s="52"/>
      <c r="KKW16" s="52"/>
      <c r="KKX16" s="52"/>
      <c r="KKY16" s="52"/>
      <c r="KKZ16" s="52"/>
      <c r="KLA16" s="52"/>
      <c r="KLB16" s="52"/>
      <c r="KLC16" s="52"/>
      <c r="KLD16" s="52"/>
      <c r="KLE16" s="52"/>
      <c r="KLF16" s="52"/>
      <c r="KLG16" s="52"/>
      <c r="KLH16" s="52"/>
      <c r="KLI16" s="52"/>
      <c r="KLJ16" s="52"/>
      <c r="KLK16" s="52"/>
      <c r="KLL16" s="52"/>
      <c r="KLM16" s="52"/>
      <c r="KLN16" s="52"/>
      <c r="KLO16" s="52"/>
      <c r="KLP16" s="52"/>
      <c r="KLQ16" s="52"/>
      <c r="KLR16" s="52"/>
      <c r="KLS16" s="52"/>
      <c r="KLT16" s="52"/>
      <c r="KLU16" s="52"/>
      <c r="KLV16" s="52"/>
      <c r="KLW16" s="52"/>
      <c r="KLX16" s="52"/>
      <c r="KLY16" s="52"/>
      <c r="KLZ16" s="52"/>
      <c r="KMA16" s="52"/>
      <c r="KMB16" s="52"/>
      <c r="KMC16" s="52"/>
      <c r="KMD16" s="52"/>
      <c r="KME16" s="52"/>
      <c r="KMF16" s="52"/>
      <c r="KMG16" s="52"/>
      <c r="KMH16" s="52"/>
      <c r="KMI16" s="52"/>
      <c r="KMJ16" s="52"/>
      <c r="KMK16" s="52"/>
      <c r="KML16" s="52"/>
      <c r="KMM16" s="52"/>
      <c r="KMN16" s="52"/>
      <c r="KMO16" s="52"/>
      <c r="KMP16" s="52"/>
      <c r="KMQ16" s="52"/>
      <c r="KMR16" s="52"/>
      <c r="KMS16" s="52"/>
      <c r="KMT16" s="52"/>
      <c r="KMU16" s="52"/>
      <c r="KMV16" s="52"/>
      <c r="KMW16" s="52"/>
      <c r="KMX16" s="52"/>
      <c r="KMY16" s="52"/>
      <c r="KMZ16" s="52"/>
      <c r="KNA16" s="52"/>
      <c r="KNB16" s="52"/>
      <c r="KNC16" s="52"/>
      <c r="KND16" s="52"/>
      <c r="KNE16" s="52"/>
      <c r="KNF16" s="52"/>
      <c r="KNG16" s="52"/>
      <c r="KNH16" s="52"/>
      <c r="KNI16" s="52"/>
      <c r="KNJ16" s="52"/>
      <c r="KNK16" s="52"/>
      <c r="KNL16" s="52"/>
      <c r="KNM16" s="52"/>
      <c r="KNN16" s="52"/>
      <c r="KNO16" s="52"/>
      <c r="KNP16" s="52"/>
      <c r="KNQ16" s="52"/>
      <c r="KNR16" s="52"/>
      <c r="KNS16" s="52"/>
      <c r="KNT16" s="52"/>
      <c r="KNU16" s="52"/>
      <c r="KNV16" s="52"/>
      <c r="KNW16" s="52"/>
      <c r="KNX16" s="52"/>
      <c r="KNY16" s="52"/>
      <c r="KNZ16" s="52"/>
      <c r="KOA16" s="52"/>
      <c r="KOB16" s="52"/>
      <c r="KOC16" s="52"/>
      <c r="KOD16" s="52"/>
      <c r="KOE16" s="52"/>
      <c r="KOF16" s="52"/>
      <c r="KOG16" s="52"/>
      <c r="KOH16" s="52"/>
      <c r="KOI16" s="52"/>
      <c r="KOJ16" s="52"/>
      <c r="KOK16" s="52"/>
      <c r="KOL16" s="52"/>
      <c r="KOM16" s="52"/>
      <c r="KON16" s="52"/>
      <c r="KOO16" s="52"/>
      <c r="KOP16" s="52"/>
      <c r="KOQ16" s="52"/>
      <c r="KOR16" s="52"/>
      <c r="KOS16" s="52"/>
      <c r="KOT16" s="52"/>
      <c r="KOU16" s="52"/>
      <c r="KOV16" s="52"/>
      <c r="KOW16" s="52"/>
      <c r="KOX16" s="52"/>
      <c r="KOY16" s="52"/>
      <c r="KOZ16" s="52"/>
      <c r="KPA16" s="52"/>
      <c r="KPB16" s="52"/>
      <c r="KPC16" s="52"/>
      <c r="KPD16" s="52"/>
      <c r="KPE16" s="52"/>
      <c r="KPF16" s="52"/>
      <c r="KPG16" s="52"/>
      <c r="KPH16" s="52"/>
      <c r="KPI16" s="52"/>
      <c r="KPJ16" s="52"/>
      <c r="KPK16" s="52"/>
      <c r="KPL16" s="52"/>
      <c r="KPM16" s="52"/>
      <c r="KPN16" s="52"/>
      <c r="KPO16" s="52"/>
      <c r="KPP16" s="52"/>
      <c r="KPQ16" s="52"/>
      <c r="KPR16" s="52"/>
      <c r="KPS16" s="52"/>
      <c r="KPT16" s="52"/>
      <c r="KPU16" s="52"/>
      <c r="KPV16" s="52"/>
      <c r="KPW16" s="52"/>
      <c r="KPX16" s="52"/>
      <c r="KPY16" s="52"/>
      <c r="KPZ16" s="52"/>
      <c r="KQA16" s="52"/>
      <c r="KQB16" s="52"/>
      <c r="KQC16" s="52"/>
      <c r="KQD16" s="52"/>
      <c r="KQE16" s="52"/>
      <c r="KQF16" s="52"/>
      <c r="KQG16" s="52"/>
      <c r="KQH16" s="52"/>
      <c r="KQI16" s="52"/>
      <c r="KQJ16" s="52"/>
      <c r="KQK16" s="52"/>
      <c r="KQL16" s="52"/>
      <c r="KQM16" s="52"/>
      <c r="KQN16" s="52"/>
      <c r="KQO16" s="52"/>
      <c r="KQP16" s="52"/>
      <c r="KQQ16" s="52"/>
      <c r="KQR16" s="52"/>
      <c r="KQS16" s="52"/>
      <c r="KQT16" s="52"/>
      <c r="KQU16" s="52"/>
      <c r="KQV16" s="52"/>
      <c r="KQW16" s="52"/>
      <c r="KQX16" s="52"/>
      <c r="KQY16" s="52"/>
      <c r="KQZ16" s="52"/>
      <c r="KRA16" s="52"/>
      <c r="KRB16" s="52"/>
      <c r="KRC16" s="52"/>
      <c r="KRD16" s="52"/>
      <c r="KRE16" s="52"/>
      <c r="KRF16" s="52"/>
      <c r="KRG16" s="52"/>
      <c r="KRH16" s="52"/>
      <c r="KRI16" s="52"/>
      <c r="KRJ16" s="52"/>
      <c r="KRK16" s="52"/>
      <c r="KRL16" s="52"/>
      <c r="KRM16" s="52"/>
      <c r="KRN16" s="52"/>
      <c r="KRO16" s="52"/>
      <c r="KRP16" s="52"/>
      <c r="KRQ16" s="52"/>
      <c r="KRR16" s="52"/>
      <c r="KRS16" s="52"/>
      <c r="KRT16" s="52"/>
      <c r="KRU16" s="52"/>
      <c r="KRV16" s="52"/>
      <c r="KRW16" s="52"/>
      <c r="KRX16" s="52"/>
      <c r="KRY16" s="52"/>
      <c r="KRZ16" s="52"/>
      <c r="KSA16" s="52"/>
      <c r="KSB16" s="52"/>
      <c r="KSC16" s="52"/>
      <c r="KSD16" s="52"/>
      <c r="KSE16" s="52"/>
      <c r="KSF16" s="52"/>
      <c r="KSG16" s="52"/>
      <c r="KSH16" s="52"/>
      <c r="KSI16" s="52"/>
      <c r="KSJ16" s="52"/>
      <c r="KSK16" s="52"/>
      <c r="KSL16" s="52"/>
      <c r="KSM16" s="52"/>
      <c r="KSN16" s="52"/>
      <c r="KSO16" s="52"/>
      <c r="KSP16" s="52"/>
      <c r="KSQ16" s="52"/>
      <c r="KSR16" s="52"/>
      <c r="KSS16" s="52"/>
      <c r="KST16" s="52"/>
      <c r="KSU16" s="52"/>
      <c r="KSV16" s="52"/>
      <c r="KSW16" s="52"/>
      <c r="KSX16" s="52"/>
      <c r="KSY16" s="52"/>
      <c r="KSZ16" s="52"/>
      <c r="KTA16" s="52"/>
      <c r="KTB16" s="52"/>
      <c r="KTC16" s="52"/>
      <c r="KTD16" s="52"/>
      <c r="KTE16" s="52"/>
      <c r="KTF16" s="52"/>
      <c r="KTG16" s="52"/>
      <c r="KTH16" s="52"/>
      <c r="KTI16" s="52"/>
      <c r="KTJ16" s="52"/>
      <c r="KTK16" s="52"/>
      <c r="KTL16" s="52"/>
      <c r="KTM16" s="52"/>
      <c r="KTN16" s="52"/>
      <c r="KTO16" s="52"/>
      <c r="KTP16" s="52"/>
      <c r="KTQ16" s="52"/>
      <c r="KTR16" s="52"/>
      <c r="KTS16" s="52"/>
      <c r="KTT16" s="52"/>
      <c r="KTU16" s="52"/>
      <c r="KTV16" s="52"/>
      <c r="KTW16" s="52"/>
      <c r="KTX16" s="52"/>
      <c r="KTY16" s="52"/>
      <c r="KTZ16" s="52"/>
      <c r="KUA16" s="52"/>
      <c r="KUB16" s="52"/>
      <c r="KUC16" s="52"/>
      <c r="KUD16" s="52"/>
      <c r="KUE16" s="52"/>
      <c r="KUF16" s="52"/>
      <c r="KUG16" s="52"/>
      <c r="KUH16" s="52"/>
      <c r="KUI16" s="52"/>
      <c r="KUJ16" s="52"/>
      <c r="KUK16" s="52"/>
      <c r="KUL16" s="52"/>
      <c r="KUM16" s="52"/>
      <c r="KUN16" s="52"/>
      <c r="KUO16" s="52"/>
      <c r="KUP16" s="52"/>
      <c r="KUQ16" s="52"/>
      <c r="KUR16" s="52"/>
      <c r="KUS16" s="52"/>
      <c r="KUT16" s="52"/>
      <c r="KUU16" s="52"/>
      <c r="KUV16" s="52"/>
      <c r="KUW16" s="52"/>
      <c r="KUX16" s="52"/>
      <c r="KUY16" s="52"/>
      <c r="KUZ16" s="52"/>
      <c r="KVA16" s="52"/>
      <c r="KVB16" s="52"/>
      <c r="KVC16" s="52"/>
      <c r="KVD16" s="52"/>
      <c r="KVE16" s="52"/>
      <c r="KVF16" s="52"/>
      <c r="KVG16" s="52"/>
      <c r="KVH16" s="52"/>
      <c r="KVI16" s="52"/>
      <c r="KVJ16" s="52"/>
      <c r="KVK16" s="52"/>
      <c r="KVL16" s="52"/>
      <c r="KVM16" s="52"/>
      <c r="KVN16" s="52"/>
      <c r="KVO16" s="52"/>
      <c r="KVP16" s="52"/>
      <c r="KVQ16" s="52"/>
      <c r="KVR16" s="52"/>
      <c r="KVS16" s="52"/>
      <c r="KVT16" s="52"/>
      <c r="KVU16" s="52"/>
      <c r="KVV16" s="52"/>
      <c r="KVW16" s="52"/>
      <c r="KVX16" s="52"/>
      <c r="KVY16" s="52"/>
      <c r="KVZ16" s="52"/>
      <c r="KWA16" s="52"/>
      <c r="KWB16" s="52"/>
      <c r="KWC16" s="52"/>
      <c r="KWD16" s="52"/>
      <c r="KWE16" s="52"/>
      <c r="KWF16" s="52"/>
      <c r="KWG16" s="52"/>
      <c r="KWH16" s="52"/>
      <c r="KWI16" s="52"/>
      <c r="KWJ16" s="52"/>
      <c r="KWK16" s="52"/>
      <c r="KWL16" s="52"/>
      <c r="KWM16" s="52"/>
      <c r="KWN16" s="52"/>
      <c r="KWO16" s="52"/>
      <c r="KWP16" s="52"/>
      <c r="KWQ16" s="52"/>
      <c r="KWR16" s="52"/>
      <c r="KWS16" s="52"/>
      <c r="KWT16" s="52"/>
      <c r="KWU16" s="52"/>
      <c r="KWV16" s="52"/>
      <c r="KWW16" s="52"/>
      <c r="KWX16" s="52"/>
      <c r="KWY16" s="52"/>
      <c r="KWZ16" s="52"/>
      <c r="KXA16" s="52"/>
      <c r="KXB16" s="52"/>
      <c r="KXC16" s="52"/>
      <c r="KXD16" s="52"/>
      <c r="KXE16" s="52"/>
      <c r="KXF16" s="52"/>
      <c r="KXG16" s="52"/>
      <c r="KXH16" s="52"/>
      <c r="KXI16" s="52"/>
      <c r="KXJ16" s="52"/>
      <c r="KXK16" s="52"/>
      <c r="KXL16" s="52"/>
      <c r="KXM16" s="52"/>
      <c r="KXN16" s="52"/>
      <c r="KXO16" s="52"/>
      <c r="KXP16" s="52"/>
      <c r="KXQ16" s="52"/>
      <c r="KXR16" s="52"/>
      <c r="KXS16" s="52"/>
      <c r="KXT16" s="52"/>
      <c r="KXU16" s="52"/>
      <c r="KXV16" s="52"/>
      <c r="KXW16" s="52"/>
      <c r="KXX16" s="52"/>
      <c r="KXY16" s="52"/>
      <c r="KXZ16" s="52"/>
      <c r="KYA16" s="52"/>
      <c r="KYB16" s="52"/>
      <c r="KYC16" s="52"/>
      <c r="KYD16" s="52"/>
      <c r="KYE16" s="52"/>
      <c r="KYF16" s="52"/>
      <c r="KYG16" s="52"/>
      <c r="KYH16" s="52"/>
      <c r="KYI16" s="52"/>
      <c r="KYJ16" s="52"/>
      <c r="KYK16" s="52"/>
      <c r="KYL16" s="52"/>
      <c r="KYM16" s="52"/>
      <c r="KYN16" s="52"/>
      <c r="KYO16" s="52"/>
      <c r="KYP16" s="52"/>
      <c r="KYQ16" s="52"/>
      <c r="KYR16" s="52"/>
      <c r="KYS16" s="52"/>
      <c r="KYT16" s="52"/>
      <c r="KYU16" s="52"/>
      <c r="KYV16" s="52"/>
      <c r="KYW16" s="52"/>
      <c r="KYX16" s="52"/>
      <c r="KYY16" s="52"/>
      <c r="KYZ16" s="52"/>
      <c r="KZA16" s="52"/>
      <c r="KZB16" s="52"/>
      <c r="KZC16" s="52"/>
      <c r="KZD16" s="52"/>
      <c r="KZE16" s="52"/>
      <c r="KZF16" s="52"/>
      <c r="KZG16" s="52"/>
      <c r="KZH16" s="52"/>
      <c r="KZI16" s="52"/>
      <c r="KZJ16" s="52"/>
      <c r="KZK16" s="52"/>
      <c r="KZL16" s="52"/>
      <c r="KZM16" s="52"/>
      <c r="KZN16" s="52"/>
      <c r="KZO16" s="52"/>
      <c r="KZP16" s="52"/>
      <c r="KZQ16" s="52"/>
      <c r="KZR16" s="52"/>
      <c r="KZS16" s="52"/>
      <c r="KZT16" s="52"/>
      <c r="KZU16" s="52"/>
      <c r="KZV16" s="52"/>
      <c r="KZW16" s="52"/>
      <c r="KZX16" s="52"/>
      <c r="KZY16" s="52"/>
      <c r="KZZ16" s="52"/>
      <c r="LAA16" s="52"/>
      <c r="LAB16" s="52"/>
      <c r="LAC16" s="52"/>
      <c r="LAD16" s="52"/>
      <c r="LAE16" s="52"/>
      <c r="LAF16" s="52"/>
      <c r="LAG16" s="52"/>
      <c r="LAH16" s="52"/>
      <c r="LAI16" s="52"/>
      <c r="LAJ16" s="52"/>
      <c r="LAK16" s="52"/>
      <c r="LAL16" s="52"/>
      <c r="LAM16" s="52"/>
      <c r="LAN16" s="52"/>
      <c r="LAO16" s="52"/>
      <c r="LAP16" s="52"/>
      <c r="LAQ16" s="52"/>
      <c r="LAR16" s="52"/>
      <c r="LAS16" s="52"/>
      <c r="LAT16" s="52"/>
      <c r="LAU16" s="52"/>
      <c r="LAV16" s="52"/>
      <c r="LAW16" s="52"/>
      <c r="LAX16" s="52"/>
      <c r="LAY16" s="52"/>
      <c r="LAZ16" s="52"/>
      <c r="LBA16" s="52"/>
      <c r="LBB16" s="52"/>
      <c r="LBC16" s="52"/>
      <c r="LBD16" s="52"/>
      <c r="LBE16" s="52"/>
      <c r="LBF16" s="52"/>
      <c r="LBG16" s="52"/>
      <c r="LBH16" s="52"/>
      <c r="LBI16" s="52"/>
      <c r="LBJ16" s="52"/>
      <c r="LBK16" s="52"/>
      <c r="LBL16" s="52"/>
      <c r="LBM16" s="52"/>
      <c r="LBN16" s="52"/>
      <c r="LBO16" s="52"/>
      <c r="LBP16" s="52"/>
      <c r="LBQ16" s="52"/>
      <c r="LBR16" s="52"/>
      <c r="LBS16" s="52"/>
      <c r="LBT16" s="52"/>
      <c r="LBU16" s="52"/>
      <c r="LBV16" s="52"/>
      <c r="LBW16" s="52"/>
      <c r="LBX16" s="52"/>
      <c r="LBY16" s="52"/>
      <c r="LBZ16" s="52"/>
      <c r="LCA16" s="52"/>
      <c r="LCB16" s="52"/>
      <c r="LCC16" s="52"/>
      <c r="LCD16" s="52"/>
      <c r="LCE16" s="52"/>
      <c r="LCF16" s="52"/>
      <c r="LCG16" s="52"/>
      <c r="LCH16" s="52"/>
      <c r="LCI16" s="52"/>
      <c r="LCJ16" s="52"/>
      <c r="LCK16" s="52"/>
      <c r="LCL16" s="52"/>
      <c r="LCM16" s="52"/>
      <c r="LCN16" s="52"/>
      <c r="LCO16" s="52"/>
      <c r="LCP16" s="52"/>
      <c r="LCQ16" s="52"/>
      <c r="LCR16" s="52"/>
      <c r="LCS16" s="52"/>
      <c r="LCT16" s="52"/>
      <c r="LCU16" s="52"/>
      <c r="LCV16" s="52"/>
      <c r="LCW16" s="52"/>
      <c r="LCX16" s="52"/>
      <c r="LCY16" s="52"/>
      <c r="LCZ16" s="52"/>
      <c r="LDA16" s="52"/>
      <c r="LDB16" s="52"/>
      <c r="LDC16" s="52"/>
      <c r="LDD16" s="52"/>
      <c r="LDE16" s="52"/>
      <c r="LDF16" s="52"/>
      <c r="LDG16" s="52"/>
      <c r="LDH16" s="52"/>
      <c r="LDI16" s="52"/>
      <c r="LDJ16" s="52"/>
      <c r="LDK16" s="52"/>
      <c r="LDL16" s="52"/>
      <c r="LDM16" s="52"/>
      <c r="LDN16" s="52"/>
      <c r="LDO16" s="52"/>
      <c r="LDP16" s="52"/>
      <c r="LDQ16" s="52"/>
      <c r="LDR16" s="52"/>
      <c r="LDS16" s="52"/>
      <c r="LDT16" s="52"/>
      <c r="LDU16" s="52"/>
      <c r="LDV16" s="52"/>
      <c r="LDW16" s="52"/>
      <c r="LDX16" s="52"/>
      <c r="LDY16" s="52"/>
      <c r="LDZ16" s="52"/>
      <c r="LEA16" s="52"/>
      <c r="LEB16" s="52"/>
      <c r="LEC16" s="52"/>
      <c r="LED16" s="52"/>
      <c r="LEE16" s="52"/>
      <c r="LEF16" s="52"/>
      <c r="LEG16" s="52"/>
      <c r="LEH16" s="52"/>
      <c r="LEI16" s="52"/>
      <c r="LEJ16" s="52"/>
      <c r="LEK16" s="52"/>
      <c r="LEL16" s="52"/>
      <c r="LEM16" s="52"/>
      <c r="LEN16" s="52"/>
      <c r="LEO16" s="52"/>
      <c r="LEP16" s="52"/>
      <c r="LEQ16" s="52"/>
      <c r="LER16" s="52"/>
      <c r="LES16" s="52"/>
      <c r="LET16" s="52"/>
      <c r="LEU16" s="52"/>
      <c r="LEV16" s="52"/>
      <c r="LEW16" s="52"/>
      <c r="LEX16" s="52"/>
      <c r="LEY16" s="52"/>
      <c r="LEZ16" s="52"/>
      <c r="LFA16" s="52"/>
      <c r="LFB16" s="52"/>
      <c r="LFC16" s="52"/>
      <c r="LFD16" s="52"/>
      <c r="LFE16" s="52"/>
      <c r="LFF16" s="52"/>
      <c r="LFG16" s="52"/>
      <c r="LFH16" s="52"/>
      <c r="LFI16" s="52"/>
      <c r="LFJ16" s="52"/>
      <c r="LFK16" s="52"/>
      <c r="LFL16" s="52"/>
      <c r="LFM16" s="52"/>
      <c r="LFN16" s="52"/>
      <c r="LFO16" s="52"/>
      <c r="LFP16" s="52"/>
      <c r="LFQ16" s="52"/>
      <c r="LFR16" s="52"/>
      <c r="LFS16" s="52"/>
      <c r="LFT16" s="52"/>
      <c r="LFU16" s="52"/>
      <c r="LFV16" s="52"/>
      <c r="LFW16" s="52"/>
      <c r="LFX16" s="52"/>
      <c r="LFY16" s="52"/>
      <c r="LFZ16" s="52"/>
      <c r="LGA16" s="52"/>
      <c r="LGB16" s="52"/>
      <c r="LGC16" s="52"/>
      <c r="LGD16" s="52"/>
      <c r="LGE16" s="52"/>
      <c r="LGF16" s="52"/>
      <c r="LGG16" s="52"/>
      <c r="LGH16" s="52"/>
      <c r="LGI16" s="52"/>
      <c r="LGJ16" s="52"/>
      <c r="LGK16" s="52"/>
      <c r="LGL16" s="52"/>
      <c r="LGM16" s="52"/>
      <c r="LGN16" s="52"/>
      <c r="LGO16" s="52"/>
      <c r="LGP16" s="52"/>
      <c r="LGQ16" s="52"/>
      <c r="LGR16" s="52"/>
      <c r="LGS16" s="52"/>
      <c r="LGT16" s="52"/>
      <c r="LGU16" s="52"/>
      <c r="LGV16" s="52"/>
      <c r="LGW16" s="52"/>
      <c r="LGX16" s="52"/>
      <c r="LGY16" s="52"/>
      <c r="LGZ16" s="52"/>
      <c r="LHA16" s="52"/>
      <c r="LHB16" s="52"/>
      <c r="LHC16" s="52"/>
      <c r="LHD16" s="52"/>
      <c r="LHE16" s="52"/>
      <c r="LHF16" s="52"/>
      <c r="LHG16" s="52"/>
      <c r="LHH16" s="52"/>
      <c r="LHI16" s="52"/>
      <c r="LHJ16" s="52"/>
      <c r="LHK16" s="52"/>
      <c r="LHL16" s="52"/>
      <c r="LHM16" s="52"/>
      <c r="LHN16" s="52"/>
      <c r="LHO16" s="52"/>
      <c r="LHP16" s="52"/>
      <c r="LHQ16" s="52"/>
      <c r="LHR16" s="52"/>
      <c r="LHS16" s="52"/>
      <c r="LHT16" s="52"/>
      <c r="LHU16" s="52"/>
      <c r="LHV16" s="52"/>
      <c r="LHW16" s="52"/>
      <c r="LHX16" s="52"/>
      <c r="LHY16" s="52"/>
      <c r="LHZ16" s="52"/>
      <c r="LIA16" s="52"/>
      <c r="LIB16" s="52"/>
      <c r="LIC16" s="52"/>
      <c r="LID16" s="52"/>
      <c r="LIE16" s="52"/>
      <c r="LIF16" s="52"/>
      <c r="LIG16" s="52"/>
      <c r="LIH16" s="52"/>
      <c r="LII16" s="52"/>
      <c r="LIJ16" s="52"/>
      <c r="LIK16" s="52"/>
      <c r="LIL16" s="52"/>
      <c r="LIM16" s="52"/>
      <c r="LIN16" s="52"/>
      <c r="LIO16" s="52"/>
      <c r="LIP16" s="52"/>
      <c r="LIQ16" s="52"/>
      <c r="LIR16" s="52"/>
      <c r="LIS16" s="52"/>
      <c r="LIT16" s="52"/>
      <c r="LIU16" s="52"/>
      <c r="LIV16" s="52"/>
      <c r="LIW16" s="52"/>
      <c r="LIX16" s="52"/>
      <c r="LIY16" s="52"/>
      <c r="LIZ16" s="52"/>
      <c r="LJA16" s="52"/>
      <c r="LJB16" s="52"/>
      <c r="LJC16" s="52"/>
      <c r="LJD16" s="52"/>
      <c r="LJE16" s="52"/>
      <c r="LJF16" s="52"/>
      <c r="LJG16" s="52"/>
      <c r="LJH16" s="52"/>
      <c r="LJI16" s="52"/>
      <c r="LJJ16" s="52"/>
      <c r="LJK16" s="52"/>
      <c r="LJL16" s="52"/>
      <c r="LJM16" s="52"/>
      <c r="LJN16" s="52"/>
      <c r="LJO16" s="52"/>
      <c r="LJP16" s="52"/>
      <c r="LJQ16" s="52"/>
      <c r="LJR16" s="52"/>
      <c r="LJS16" s="52"/>
      <c r="LJT16" s="52"/>
      <c r="LJU16" s="52"/>
      <c r="LJV16" s="52"/>
      <c r="LJW16" s="52"/>
      <c r="LJX16" s="52"/>
      <c r="LJY16" s="52"/>
      <c r="LJZ16" s="52"/>
      <c r="LKA16" s="52"/>
      <c r="LKB16" s="52"/>
      <c r="LKC16" s="52"/>
      <c r="LKD16" s="52"/>
      <c r="LKE16" s="52"/>
      <c r="LKF16" s="52"/>
      <c r="LKG16" s="52"/>
      <c r="LKH16" s="52"/>
      <c r="LKI16" s="52"/>
      <c r="LKJ16" s="52"/>
      <c r="LKK16" s="52"/>
      <c r="LKL16" s="52"/>
      <c r="LKM16" s="52"/>
      <c r="LKN16" s="52"/>
      <c r="LKO16" s="52"/>
      <c r="LKP16" s="52"/>
      <c r="LKQ16" s="52"/>
      <c r="LKR16" s="52"/>
      <c r="LKS16" s="52"/>
      <c r="LKT16" s="52"/>
      <c r="LKU16" s="52"/>
      <c r="LKV16" s="52"/>
      <c r="LKW16" s="52"/>
      <c r="LKX16" s="52"/>
      <c r="LKY16" s="52"/>
      <c r="LKZ16" s="52"/>
      <c r="LLA16" s="52"/>
      <c r="LLB16" s="52"/>
      <c r="LLC16" s="52"/>
      <c r="LLD16" s="52"/>
      <c r="LLE16" s="52"/>
      <c r="LLF16" s="52"/>
      <c r="LLG16" s="52"/>
      <c r="LLH16" s="52"/>
      <c r="LLI16" s="52"/>
      <c r="LLJ16" s="52"/>
      <c r="LLK16" s="52"/>
      <c r="LLL16" s="52"/>
      <c r="LLM16" s="52"/>
      <c r="LLN16" s="52"/>
      <c r="LLO16" s="52"/>
      <c r="LLP16" s="52"/>
      <c r="LLQ16" s="52"/>
      <c r="LLR16" s="52"/>
      <c r="LLS16" s="52"/>
      <c r="LLT16" s="52"/>
      <c r="LLU16" s="52"/>
      <c r="LLV16" s="52"/>
      <c r="LLW16" s="52"/>
      <c r="LLX16" s="52"/>
      <c r="LLY16" s="52"/>
      <c r="LLZ16" s="52"/>
      <c r="LMA16" s="52"/>
      <c r="LMB16" s="52"/>
      <c r="LMC16" s="52"/>
      <c r="LMD16" s="52"/>
      <c r="LME16" s="52"/>
      <c r="LMF16" s="52"/>
      <c r="LMG16" s="52"/>
      <c r="LMH16" s="52"/>
      <c r="LMI16" s="52"/>
      <c r="LMJ16" s="52"/>
      <c r="LMK16" s="52"/>
      <c r="LML16" s="52"/>
      <c r="LMM16" s="52"/>
      <c r="LMN16" s="52"/>
      <c r="LMO16" s="52"/>
      <c r="LMP16" s="52"/>
      <c r="LMQ16" s="52"/>
      <c r="LMR16" s="52"/>
      <c r="LMS16" s="52"/>
      <c r="LMT16" s="52"/>
      <c r="LMU16" s="52"/>
      <c r="LMV16" s="52"/>
      <c r="LMW16" s="52"/>
      <c r="LMX16" s="52"/>
      <c r="LMY16" s="52"/>
      <c r="LMZ16" s="52"/>
      <c r="LNA16" s="52"/>
      <c r="LNB16" s="52"/>
      <c r="LNC16" s="52"/>
      <c r="LND16" s="52"/>
      <c r="LNE16" s="52"/>
      <c r="LNF16" s="52"/>
      <c r="LNG16" s="52"/>
      <c r="LNH16" s="52"/>
      <c r="LNI16" s="52"/>
      <c r="LNJ16" s="52"/>
      <c r="LNK16" s="52"/>
      <c r="LNL16" s="52"/>
      <c r="LNM16" s="52"/>
      <c r="LNN16" s="52"/>
      <c r="LNO16" s="52"/>
      <c r="LNP16" s="52"/>
      <c r="LNQ16" s="52"/>
      <c r="LNR16" s="52"/>
      <c r="LNS16" s="52"/>
      <c r="LNT16" s="52"/>
      <c r="LNU16" s="52"/>
      <c r="LNV16" s="52"/>
      <c r="LNW16" s="52"/>
      <c r="LNX16" s="52"/>
      <c r="LNY16" s="52"/>
      <c r="LNZ16" s="52"/>
      <c r="LOA16" s="52"/>
      <c r="LOB16" s="52"/>
      <c r="LOC16" s="52"/>
      <c r="LOD16" s="52"/>
      <c r="LOE16" s="52"/>
      <c r="LOF16" s="52"/>
      <c r="LOG16" s="52"/>
      <c r="LOH16" s="52"/>
      <c r="LOI16" s="52"/>
      <c r="LOJ16" s="52"/>
      <c r="LOK16" s="52"/>
      <c r="LOL16" s="52"/>
      <c r="LOM16" s="52"/>
      <c r="LON16" s="52"/>
      <c r="LOO16" s="52"/>
      <c r="LOP16" s="52"/>
      <c r="LOQ16" s="52"/>
      <c r="LOR16" s="52"/>
      <c r="LOS16" s="52"/>
      <c r="LOT16" s="52"/>
      <c r="LOU16" s="52"/>
      <c r="LOV16" s="52"/>
      <c r="LOW16" s="52"/>
      <c r="LOX16" s="52"/>
      <c r="LOY16" s="52"/>
      <c r="LOZ16" s="52"/>
      <c r="LPA16" s="52"/>
      <c r="LPB16" s="52"/>
      <c r="LPC16" s="52"/>
      <c r="LPD16" s="52"/>
      <c r="LPE16" s="52"/>
      <c r="LPF16" s="52"/>
      <c r="LPG16" s="52"/>
      <c r="LPH16" s="52"/>
      <c r="LPI16" s="52"/>
      <c r="LPJ16" s="52"/>
      <c r="LPK16" s="52"/>
      <c r="LPL16" s="52"/>
      <c r="LPM16" s="52"/>
      <c r="LPN16" s="52"/>
      <c r="LPO16" s="52"/>
      <c r="LPP16" s="52"/>
      <c r="LPQ16" s="52"/>
      <c r="LPR16" s="52"/>
      <c r="LPS16" s="52"/>
      <c r="LPT16" s="52"/>
      <c r="LPU16" s="52"/>
      <c r="LPV16" s="52"/>
      <c r="LPW16" s="52"/>
      <c r="LPX16" s="52"/>
      <c r="LPY16" s="52"/>
      <c r="LPZ16" s="52"/>
      <c r="LQA16" s="52"/>
      <c r="LQB16" s="52"/>
      <c r="LQC16" s="52"/>
      <c r="LQD16" s="52"/>
      <c r="LQE16" s="52"/>
      <c r="LQF16" s="52"/>
      <c r="LQG16" s="52"/>
      <c r="LQH16" s="52"/>
      <c r="LQI16" s="52"/>
      <c r="LQJ16" s="52"/>
      <c r="LQK16" s="52"/>
      <c r="LQL16" s="52"/>
      <c r="LQM16" s="52"/>
      <c r="LQN16" s="52"/>
      <c r="LQO16" s="52"/>
      <c r="LQP16" s="52"/>
      <c r="LQQ16" s="52"/>
      <c r="LQR16" s="52"/>
      <c r="LQS16" s="52"/>
      <c r="LQT16" s="52"/>
      <c r="LQU16" s="52"/>
      <c r="LQV16" s="52"/>
      <c r="LQW16" s="52"/>
      <c r="LQX16" s="52"/>
      <c r="LQY16" s="52"/>
      <c r="LQZ16" s="52"/>
      <c r="LRA16" s="52"/>
      <c r="LRB16" s="52"/>
      <c r="LRC16" s="52"/>
      <c r="LRD16" s="52"/>
      <c r="LRE16" s="52"/>
      <c r="LRF16" s="52"/>
      <c r="LRG16" s="52"/>
      <c r="LRH16" s="52"/>
      <c r="LRI16" s="52"/>
      <c r="LRJ16" s="52"/>
      <c r="LRK16" s="52"/>
      <c r="LRL16" s="52"/>
      <c r="LRM16" s="52"/>
      <c r="LRN16" s="52"/>
      <c r="LRO16" s="52"/>
      <c r="LRP16" s="52"/>
      <c r="LRQ16" s="52"/>
      <c r="LRR16" s="52"/>
      <c r="LRS16" s="52"/>
      <c r="LRT16" s="52"/>
      <c r="LRU16" s="52"/>
      <c r="LRV16" s="52"/>
      <c r="LRW16" s="52"/>
      <c r="LRX16" s="52"/>
      <c r="LRY16" s="52"/>
      <c r="LRZ16" s="52"/>
      <c r="LSA16" s="52"/>
      <c r="LSB16" s="52"/>
      <c r="LSC16" s="52"/>
      <c r="LSD16" s="52"/>
      <c r="LSE16" s="52"/>
      <c r="LSF16" s="52"/>
      <c r="LSG16" s="52"/>
      <c r="LSH16" s="52"/>
      <c r="LSI16" s="52"/>
      <c r="LSJ16" s="52"/>
      <c r="LSK16" s="52"/>
      <c r="LSL16" s="52"/>
      <c r="LSM16" s="52"/>
      <c r="LSN16" s="52"/>
      <c r="LSO16" s="52"/>
      <c r="LSP16" s="52"/>
      <c r="LSQ16" s="52"/>
      <c r="LSR16" s="52"/>
      <c r="LSS16" s="52"/>
      <c r="LST16" s="52"/>
      <c r="LSU16" s="52"/>
      <c r="LSV16" s="52"/>
      <c r="LSW16" s="52"/>
      <c r="LSX16" s="52"/>
      <c r="LSY16" s="52"/>
      <c r="LSZ16" s="52"/>
      <c r="LTA16" s="52"/>
      <c r="LTB16" s="52"/>
      <c r="LTC16" s="52"/>
      <c r="LTD16" s="52"/>
      <c r="LTE16" s="52"/>
      <c r="LTF16" s="52"/>
      <c r="LTG16" s="52"/>
      <c r="LTH16" s="52"/>
      <c r="LTI16" s="52"/>
      <c r="LTJ16" s="52"/>
      <c r="LTK16" s="52"/>
      <c r="LTL16" s="52"/>
      <c r="LTM16" s="52"/>
      <c r="LTN16" s="52"/>
      <c r="LTO16" s="52"/>
      <c r="LTP16" s="52"/>
      <c r="LTQ16" s="52"/>
      <c r="LTR16" s="52"/>
      <c r="LTS16" s="52"/>
      <c r="LTT16" s="52"/>
      <c r="LTU16" s="52"/>
      <c r="LTV16" s="52"/>
      <c r="LTW16" s="52"/>
      <c r="LTX16" s="52"/>
      <c r="LTY16" s="52"/>
      <c r="LTZ16" s="52"/>
      <c r="LUA16" s="52"/>
      <c r="LUB16" s="52"/>
      <c r="LUC16" s="52"/>
      <c r="LUD16" s="52"/>
      <c r="LUE16" s="52"/>
      <c r="LUF16" s="52"/>
      <c r="LUG16" s="52"/>
      <c r="LUH16" s="52"/>
      <c r="LUI16" s="52"/>
      <c r="LUJ16" s="52"/>
      <c r="LUK16" s="52"/>
      <c r="LUL16" s="52"/>
      <c r="LUM16" s="52"/>
      <c r="LUN16" s="52"/>
      <c r="LUO16" s="52"/>
      <c r="LUP16" s="52"/>
      <c r="LUQ16" s="52"/>
      <c r="LUR16" s="52"/>
      <c r="LUS16" s="52"/>
      <c r="LUT16" s="52"/>
      <c r="LUU16" s="52"/>
      <c r="LUV16" s="52"/>
      <c r="LUW16" s="52"/>
      <c r="LUX16" s="52"/>
      <c r="LUY16" s="52"/>
      <c r="LUZ16" s="52"/>
      <c r="LVA16" s="52"/>
      <c r="LVB16" s="52"/>
      <c r="LVC16" s="52"/>
      <c r="LVD16" s="52"/>
      <c r="LVE16" s="52"/>
      <c r="LVF16" s="52"/>
      <c r="LVG16" s="52"/>
      <c r="LVH16" s="52"/>
      <c r="LVI16" s="52"/>
      <c r="LVJ16" s="52"/>
      <c r="LVK16" s="52"/>
      <c r="LVL16" s="52"/>
      <c r="LVM16" s="52"/>
      <c r="LVN16" s="52"/>
      <c r="LVO16" s="52"/>
      <c r="LVP16" s="52"/>
      <c r="LVQ16" s="52"/>
      <c r="LVR16" s="52"/>
      <c r="LVS16" s="52"/>
      <c r="LVT16" s="52"/>
      <c r="LVU16" s="52"/>
      <c r="LVV16" s="52"/>
      <c r="LVW16" s="52"/>
      <c r="LVX16" s="52"/>
      <c r="LVY16" s="52"/>
      <c r="LVZ16" s="52"/>
      <c r="LWA16" s="52"/>
      <c r="LWB16" s="52"/>
      <c r="LWC16" s="52"/>
      <c r="LWD16" s="52"/>
      <c r="LWE16" s="52"/>
      <c r="LWF16" s="52"/>
      <c r="LWG16" s="52"/>
      <c r="LWH16" s="52"/>
      <c r="LWI16" s="52"/>
      <c r="LWJ16" s="52"/>
      <c r="LWK16" s="52"/>
      <c r="LWL16" s="52"/>
      <c r="LWM16" s="52"/>
      <c r="LWN16" s="52"/>
      <c r="LWO16" s="52"/>
      <c r="LWP16" s="52"/>
      <c r="LWQ16" s="52"/>
      <c r="LWR16" s="52"/>
      <c r="LWS16" s="52"/>
      <c r="LWT16" s="52"/>
      <c r="LWU16" s="52"/>
      <c r="LWV16" s="52"/>
      <c r="LWW16" s="52"/>
      <c r="LWX16" s="52"/>
      <c r="LWY16" s="52"/>
      <c r="LWZ16" s="52"/>
      <c r="LXA16" s="52"/>
      <c r="LXB16" s="52"/>
      <c r="LXC16" s="52"/>
      <c r="LXD16" s="52"/>
      <c r="LXE16" s="52"/>
      <c r="LXF16" s="52"/>
      <c r="LXG16" s="52"/>
      <c r="LXH16" s="52"/>
      <c r="LXI16" s="52"/>
      <c r="LXJ16" s="52"/>
      <c r="LXK16" s="52"/>
      <c r="LXL16" s="52"/>
      <c r="LXM16" s="52"/>
      <c r="LXN16" s="52"/>
      <c r="LXO16" s="52"/>
      <c r="LXP16" s="52"/>
      <c r="LXQ16" s="52"/>
      <c r="LXR16" s="52"/>
      <c r="LXS16" s="52"/>
      <c r="LXT16" s="52"/>
      <c r="LXU16" s="52"/>
      <c r="LXV16" s="52"/>
      <c r="LXW16" s="52"/>
      <c r="LXX16" s="52"/>
      <c r="LXY16" s="52"/>
      <c r="LXZ16" s="52"/>
      <c r="LYA16" s="52"/>
      <c r="LYB16" s="52"/>
      <c r="LYC16" s="52"/>
      <c r="LYD16" s="52"/>
      <c r="LYE16" s="52"/>
      <c r="LYF16" s="52"/>
      <c r="LYG16" s="52"/>
      <c r="LYH16" s="52"/>
      <c r="LYI16" s="52"/>
      <c r="LYJ16" s="52"/>
      <c r="LYK16" s="52"/>
      <c r="LYL16" s="52"/>
      <c r="LYM16" s="52"/>
      <c r="LYN16" s="52"/>
      <c r="LYO16" s="52"/>
      <c r="LYP16" s="52"/>
      <c r="LYQ16" s="52"/>
      <c r="LYR16" s="52"/>
      <c r="LYS16" s="52"/>
      <c r="LYT16" s="52"/>
      <c r="LYU16" s="52"/>
      <c r="LYV16" s="52"/>
      <c r="LYW16" s="52"/>
      <c r="LYX16" s="52"/>
      <c r="LYY16" s="52"/>
      <c r="LYZ16" s="52"/>
      <c r="LZA16" s="52"/>
      <c r="LZB16" s="52"/>
      <c r="LZC16" s="52"/>
      <c r="LZD16" s="52"/>
      <c r="LZE16" s="52"/>
      <c r="LZF16" s="52"/>
      <c r="LZG16" s="52"/>
      <c r="LZH16" s="52"/>
      <c r="LZI16" s="52"/>
      <c r="LZJ16" s="52"/>
      <c r="LZK16" s="52"/>
      <c r="LZL16" s="52"/>
      <c r="LZM16" s="52"/>
      <c r="LZN16" s="52"/>
      <c r="LZO16" s="52"/>
      <c r="LZP16" s="52"/>
      <c r="LZQ16" s="52"/>
      <c r="LZR16" s="52"/>
      <c r="LZS16" s="52"/>
      <c r="LZT16" s="52"/>
      <c r="LZU16" s="52"/>
      <c r="LZV16" s="52"/>
      <c r="LZW16" s="52"/>
      <c r="LZX16" s="52"/>
      <c r="LZY16" s="52"/>
      <c r="LZZ16" s="52"/>
      <c r="MAA16" s="52"/>
      <c r="MAB16" s="52"/>
      <c r="MAC16" s="52"/>
      <c r="MAD16" s="52"/>
      <c r="MAE16" s="52"/>
      <c r="MAF16" s="52"/>
      <c r="MAG16" s="52"/>
      <c r="MAH16" s="52"/>
      <c r="MAI16" s="52"/>
      <c r="MAJ16" s="52"/>
      <c r="MAK16" s="52"/>
      <c r="MAL16" s="52"/>
      <c r="MAM16" s="52"/>
      <c r="MAN16" s="52"/>
      <c r="MAO16" s="52"/>
      <c r="MAP16" s="52"/>
      <c r="MAQ16" s="52"/>
      <c r="MAR16" s="52"/>
      <c r="MAS16" s="52"/>
      <c r="MAT16" s="52"/>
      <c r="MAU16" s="52"/>
      <c r="MAV16" s="52"/>
      <c r="MAW16" s="52"/>
      <c r="MAX16" s="52"/>
      <c r="MAY16" s="52"/>
      <c r="MAZ16" s="52"/>
      <c r="MBA16" s="52"/>
      <c r="MBB16" s="52"/>
      <c r="MBC16" s="52"/>
      <c r="MBD16" s="52"/>
      <c r="MBE16" s="52"/>
      <c r="MBF16" s="52"/>
      <c r="MBG16" s="52"/>
      <c r="MBH16" s="52"/>
      <c r="MBI16" s="52"/>
      <c r="MBJ16" s="52"/>
      <c r="MBK16" s="52"/>
      <c r="MBL16" s="52"/>
      <c r="MBM16" s="52"/>
      <c r="MBN16" s="52"/>
      <c r="MBO16" s="52"/>
      <c r="MBP16" s="52"/>
      <c r="MBQ16" s="52"/>
      <c r="MBR16" s="52"/>
      <c r="MBS16" s="52"/>
      <c r="MBT16" s="52"/>
      <c r="MBU16" s="52"/>
      <c r="MBV16" s="52"/>
      <c r="MBW16" s="52"/>
      <c r="MBX16" s="52"/>
      <c r="MBY16" s="52"/>
      <c r="MBZ16" s="52"/>
      <c r="MCA16" s="52"/>
      <c r="MCB16" s="52"/>
      <c r="MCC16" s="52"/>
      <c r="MCD16" s="52"/>
      <c r="MCE16" s="52"/>
      <c r="MCF16" s="52"/>
      <c r="MCG16" s="52"/>
      <c r="MCH16" s="52"/>
      <c r="MCI16" s="52"/>
      <c r="MCJ16" s="52"/>
      <c r="MCK16" s="52"/>
      <c r="MCL16" s="52"/>
      <c r="MCM16" s="52"/>
      <c r="MCN16" s="52"/>
      <c r="MCO16" s="52"/>
      <c r="MCP16" s="52"/>
      <c r="MCQ16" s="52"/>
      <c r="MCR16" s="52"/>
      <c r="MCS16" s="52"/>
      <c r="MCT16" s="52"/>
      <c r="MCU16" s="52"/>
      <c r="MCV16" s="52"/>
      <c r="MCW16" s="52"/>
      <c r="MCX16" s="52"/>
      <c r="MCY16" s="52"/>
      <c r="MCZ16" s="52"/>
      <c r="MDA16" s="52"/>
      <c r="MDB16" s="52"/>
      <c r="MDC16" s="52"/>
      <c r="MDD16" s="52"/>
      <c r="MDE16" s="52"/>
      <c r="MDF16" s="52"/>
      <c r="MDG16" s="52"/>
      <c r="MDH16" s="52"/>
      <c r="MDI16" s="52"/>
      <c r="MDJ16" s="52"/>
      <c r="MDK16" s="52"/>
      <c r="MDL16" s="52"/>
      <c r="MDM16" s="52"/>
      <c r="MDN16" s="52"/>
      <c r="MDO16" s="52"/>
      <c r="MDP16" s="52"/>
      <c r="MDQ16" s="52"/>
      <c r="MDR16" s="52"/>
      <c r="MDS16" s="52"/>
      <c r="MDT16" s="52"/>
      <c r="MDU16" s="52"/>
      <c r="MDV16" s="52"/>
      <c r="MDW16" s="52"/>
      <c r="MDX16" s="52"/>
      <c r="MDY16" s="52"/>
      <c r="MDZ16" s="52"/>
      <c r="MEA16" s="52"/>
      <c r="MEB16" s="52"/>
      <c r="MEC16" s="52"/>
      <c r="MED16" s="52"/>
      <c r="MEE16" s="52"/>
      <c r="MEF16" s="52"/>
      <c r="MEG16" s="52"/>
      <c r="MEH16" s="52"/>
      <c r="MEI16" s="52"/>
      <c r="MEJ16" s="52"/>
      <c r="MEK16" s="52"/>
      <c r="MEL16" s="52"/>
      <c r="MEM16" s="52"/>
      <c r="MEN16" s="52"/>
      <c r="MEO16" s="52"/>
      <c r="MEP16" s="52"/>
      <c r="MEQ16" s="52"/>
      <c r="MER16" s="52"/>
      <c r="MES16" s="52"/>
      <c r="MET16" s="52"/>
      <c r="MEU16" s="52"/>
      <c r="MEV16" s="52"/>
      <c r="MEW16" s="52"/>
      <c r="MEX16" s="52"/>
      <c r="MEY16" s="52"/>
      <c r="MEZ16" s="52"/>
      <c r="MFA16" s="52"/>
      <c r="MFB16" s="52"/>
      <c r="MFC16" s="52"/>
      <c r="MFD16" s="52"/>
      <c r="MFE16" s="52"/>
      <c r="MFF16" s="52"/>
      <c r="MFG16" s="52"/>
      <c r="MFH16" s="52"/>
      <c r="MFI16" s="52"/>
      <c r="MFJ16" s="52"/>
      <c r="MFK16" s="52"/>
      <c r="MFL16" s="52"/>
      <c r="MFM16" s="52"/>
      <c r="MFN16" s="52"/>
      <c r="MFO16" s="52"/>
      <c r="MFP16" s="52"/>
      <c r="MFQ16" s="52"/>
      <c r="MFR16" s="52"/>
      <c r="MFS16" s="52"/>
      <c r="MFT16" s="52"/>
      <c r="MFU16" s="52"/>
      <c r="MFV16" s="52"/>
      <c r="MFW16" s="52"/>
      <c r="MFX16" s="52"/>
      <c r="MFY16" s="52"/>
      <c r="MFZ16" s="52"/>
      <c r="MGA16" s="52"/>
      <c r="MGB16" s="52"/>
      <c r="MGC16" s="52"/>
      <c r="MGD16" s="52"/>
      <c r="MGE16" s="52"/>
      <c r="MGF16" s="52"/>
      <c r="MGG16" s="52"/>
      <c r="MGH16" s="52"/>
      <c r="MGI16" s="52"/>
      <c r="MGJ16" s="52"/>
      <c r="MGK16" s="52"/>
      <c r="MGL16" s="52"/>
      <c r="MGM16" s="52"/>
      <c r="MGN16" s="52"/>
      <c r="MGO16" s="52"/>
      <c r="MGP16" s="52"/>
      <c r="MGQ16" s="52"/>
      <c r="MGR16" s="52"/>
      <c r="MGS16" s="52"/>
      <c r="MGT16" s="52"/>
      <c r="MGU16" s="52"/>
      <c r="MGV16" s="52"/>
      <c r="MGW16" s="52"/>
      <c r="MGX16" s="52"/>
      <c r="MGY16" s="52"/>
      <c r="MGZ16" s="52"/>
      <c r="MHA16" s="52"/>
      <c r="MHB16" s="52"/>
      <c r="MHC16" s="52"/>
      <c r="MHD16" s="52"/>
      <c r="MHE16" s="52"/>
      <c r="MHF16" s="52"/>
      <c r="MHG16" s="52"/>
      <c r="MHH16" s="52"/>
      <c r="MHI16" s="52"/>
      <c r="MHJ16" s="52"/>
      <c r="MHK16" s="52"/>
      <c r="MHL16" s="52"/>
      <c r="MHM16" s="52"/>
      <c r="MHN16" s="52"/>
      <c r="MHO16" s="52"/>
      <c r="MHP16" s="52"/>
      <c r="MHQ16" s="52"/>
      <c r="MHR16" s="52"/>
      <c r="MHS16" s="52"/>
      <c r="MHT16" s="52"/>
      <c r="MHU16" s="52"/>
      <c r="MHV16" s="52"/>
      <c r="MHW16" s="52"/>
      <c r="MHX16" s="52"/>
      <c r="MHY16" s="52"/>
      <c r="MHZ16" s="52"/>
      <c r="MIA16" s="52"/>
      <c r="MIB16" s="52"/>
      <c r="MIC16" s="52"/>
      <c r="MID16" s="52"/>
      <c r="MIE16" s="52"/>
      <c r="MIF16" s="52"/>
      <c r="MIG16" s="52"/>
      <c r="MIH16" s="52"/>
      <c r="MII16" s="52"/>
      <c r="MIJ16" s="52"/>
      <c r="MIK16" s="52"/>
      <c r="MIL16" s="52"/>
      <c r="MIM16" s="52"/>
      <c r="MIN16" s="52"/>
      <c r="MIO16" s="52"/>
      <c r="MIP16" s="52"/>
      <c r="MIQ16" s="52"/>
      <c r="MIR16" s="52"/>
      <c r="MIS16" s="52"/>
      <c r="MIT16" s="52"/>
      <c r="MIU16" s="52"/>
      <c r="MIV16" s="52"/>
      <c r="MIW16" s="52"/>
      <c r="MIX16" s="52"/>
      <c r="MIY16" s="52"/>
      <c r="MIZ16" s="52"/>
      <c r="MJA16" s="52"/>
      <c r="MJB16" s="52"/>
      <c r="MJC16" s="52"/>
      <c r="MJD16" s="52"/>
      <c r="MJE16" s="52"/>
      <c r="MJF16" s="52"/>
      <c r="MJG16" s="52"/>
      <c r="MJH16" s="52"/>
      <c r="MJI16" s="52"/>
      <c r="MJJ16" s="52"/>
      <c r="MJK16" s="52"/>
      <c r="MJL16" s="52"/>
      <c r="MJM16" s="52"/>
      <c r="MJN16" s="52"/>
      <c r="MJO16" s="52"/>
      <c r="MJP16" s="52"/>
      <c r="MJQ16" s="52"/>
      <c r="MJR16" s="52"/>
      <c r="MJS16" s="52"/>
      <c r="MJT16" s="52"/>
      <c r="MJU16" s="52"/>
      <c r="MJV16" s="52"/>
      <c r="MJW16" s="52"/>
      <c r="MJX16" s="52"/>
      <c r="MJY16" s="52"/>
      <c r="MJZ16" s="52"/>
      <c r="MKA16" s="52"/>
      <c r="MKB16" s="52"/>
      <c r="MKC16" s="52"/>
      <c r="MKD16" s="52"/>
      <c r="MKE16" s="52"/>
      <c r="MKF16" s="52"/>
      <c r="MKG16" s="52"/>
      <c r="MKH16" s="52"/>
      <c r="MKI16" s="52"/>
      <c r="MKJ16" s="52"/>
      <c r="MKK16" s="52"/>
      <c r="MKL16" s="52"/>
      <c r="MKM16" s="52"/>
      <c r="MKN16" s="52"/>
      <c r="MKO16" s="52"/>
      <c r="MKP16" s="52"/>
      <c r="MKQ16" s="52"/>
      <c r="MKR16" s="52"/>
      <c r="MKS16" s="52"/>
      <c r="MKT16" s="52"/>
      <c r="MKU16" s="52"/>
      <c r="MKV16" s="52"/>
      <c r="MKW16" s="52"/>
      <c r="MKX16" s="52"/>
      <c r="MKY16" s="52"/>
      <c r="MKZ16" s="52"/>
      <c r="MLA16" s="52"/>
      <c r="MLB16" s="52"/>
      <c r="MLC16" s="52"/>
      <c r="MLD16" s="52"/>
      <c r="MLE16" s="52"/>
      <c r="MLF16" s="52"/>
      <c r="MLG16" s="52"/>
      <c r="MLH16" s="52"/>
      <c r="MLI16" s="52"/>
      <c r="MLJ16" s="52"/>
      <c r="MLK16" s="52"/>
      <c r="MLL16" s="52"/>
      <c r="MLM16" s="52"/>
      <c r="MLN16" s="52"/>
      <c r="MLO16" s="52"/>
      <c r="MLP16" s="52"/>
      <c r="MLQ16" s="52"/>
      <c r="MLR16" s="52"/>
      <c r="MLS16" s="52"/>
      <c r="MLT16" s="52"/>
      <c r="MLU16" s="52"/>
      <c r="MLV16" s="52"/>
      <c r="MLW16" s="52"/>
      <c r="MLX16" s="52"/>
      <c r="MLY16" s="52"/>
      <c r="MLZ16" s="52"/>
      <c r="MMA16" s="52"/>
      <c r="MMB16" s="52"/>
      <c r="MMC16" s="52"/>
      <c r="MMD16" s="52"/>
      <c r="MME16" s="52"/>
      <c r="MMF16" s="52"/>
      <c r="MMG16" s="52"/>
      <c r="MMH16" s="52"/>
      <c r="MMI16" s="52"/>
      <c r="MMJ16" s="52"/>
      <c r="MMK16" s="52"/>
      <c r="MML16" s="52"/>
      <c r="MMM16" s="52"/>
      <c r="MMN16" s="52"/>
      <c r="MMO16" s="52"/>
      <c r="MMP16" s="52"/>
      <c r="MMQ16" s="52"/>
      <c r="MMR16" s="52"/>
      <c r="MMS16" s="52"/>
      <c r="MMT16" s="52"/>
      <c r="MMU16" s="52"/>
      <c r="MMV16" s="52"/>
      <c r="MMW16" s="52"/>
      <c r="MMX16" s="52"/>
      <c r="MMY16" s="52"/>
      <c r="MMZ16" s="52"/>
      <c r="MNA16" s="52"/>
      <c r="MNB16" s="52"/>
      <c r="MNC16" s="52"/>
      <c r="MND16" s="52"/>
      <c r="MNE16" s="52"/>
      <c r="MNF16" s="52"/>
      <c r="MNG16" s="52"/>
      <c r="MNH16" s="52"/>
      <c r="MNI16" s="52"/>
      <c r="MNJ16" s="52"/>
      <c r="MNK16" s="52"/>
      <c r="MNL16" s="52"/>
      <c r="MNM16" s="52"/>
      <c r="MNN16" s="52"/>
      <c r="MNO16" s="52"/>
      <c r="MNP16" s="52"/>
      <c r="MNQ16" s="52"/>
      <c r="MNR16" s="52"/>
      <c r="MNS16" s="52"/>
      <c r="MNT16" s="52"/>
      <c r="MNU16" s="52"/>
      <c r="MNV16" s="52"/>
      <c r="MNW16" s="52"/>
      <c r="MNX16" s="52"/>
      <c r="MNY16" s="52"/>
      <c r="MNZ16" s="52"/>
      <c r="MOA16" s="52"/>
      <c r="MOB16" s="52"/>
      <c r="MOC16" s="52"/>
      <c r="MOD16" s="52"/>
      <c r="MOE16" s="52"/>
      <c r="MOF16" s="52"/>
      <c r="MOG16" s="52"/>
      <c r="MOH16" s="52"/>
      <c r="MOI16" s="52"/>
      <c r="MOJ16" s="52"/>
      <c r="MOK16" s="52"/>
      <c r="MOL16" s="52"/>
      <c r="MOM16" s="52"/>
      <c r="MON16" s="52"/>
      <c r="MOO16" s="52"/>
      <c r="MOP16" s="52"/>
      <c r="MOQ16" s="52"/>
      <c r="MOR16" s="52"/>
      <c r="MOS16" s="52"/>
      <c r="MOT16" s="52"/>
      <c r="MOU16" s="52"/>
      <c r="MOV16" s="52"/>
      <c r="MOW16" s="52"/>
      <c r="MOX16" s="52"/>
      <c r="MOY16" s="52"/>
      <c r="MOZ16" s="52"/>
      <c r="MPA16" s="52"/>
      <c r="MPB16" s="52"/>
      <c r="MPC16" s="52"/>
      <c r="MPD16" s="52"/>
      <c r="MPE16" s="52"/>
      <c r="MPF16" s="52"/>
      <c r="MPG16" s="52"/>
      <c r="MPH16" s="52"/>
      <c r="MPI16" s="52"/>
      <c r="MPJ16" s="52"/>
      <c r="MPK16" s="52"/>
      <c r="MPL16" s="52"/>
      <c r="MPM16" s="52"/>
      <c r="MPN16" s="52"/>
      <c r="MPO16" s="52"/>
      <c r="MPP16" s="52"/>
      <c r="MPQ16" s="52"/>
      <c r="MPR16" s="52"/>
      <c r="MPS16" s="52"/>
      <c r="MPT16" s="52"/>
      <c r="MPU16" s="52"/>
      <c r="MPV16" s="52"/>
      <c r="MPW16" s="52"/>
      <c r="MPX16" s="52"/>
      <c r="MPY16" s="52"/>
      <c r="MPZ16" s="52"/>
      <c r="MQA16" s="52"/>
      <c r="MQB16" s="52"/>
      <c r="MQC16" s="52"/>
      <c r="MQD16" s="52"/>
      <c r="MQE16" s="52"/>
      <c r="MQF16" s="52"/>
      <c r="MQG16" s="52"/>
      <c r="MQH16" s="52"/>
      <c r="MQI16" s="52"/>
      <c r="MQJ16" s="52"/>
      <c r="MQK16" s="52"/>
      <c r="MQL16" s="52"/>
      <c r="MQM16" s="52"/>
      <c r="MQN16" s="52"/>
      <c r="MQO16" s="52"/>
      <c r="MQP16" s="52"/>
      <c r="MQQ16" s="52"/>
      <c r="MQR16" s="52"/>
      <c r="MQS16" s="52"/>
      <c r="MQT16" s="52"/>
      <c r="MQU16" s="52"/>
      <c r="MQV16" s="52"/>
      <c r="MQW16" s="52"/>
      <c r="MQX16" s="52"/>
      <c r="MQY16" s="52"/>
      <c r="MQZ16" s="52"/>
      <c r="MRA16" s="52"/>
      <c r="MRB16" s="52"/>
      <c r="MRC16" s="52"/>
      <c r="MRD16" s="52"/>
      <c r="MRE16" s="52"/>
      <c r="MRF16" s="52"/>
      <c r="MRG16" s="52"/>
      <c r="MRH16" s="52"/>
      <c r="MRI16" s="52"/>
      <c r="MRJ16" s="52"/>
      <c r="MRK16" s="52"/>
      <c r="MRL16" s="52"/>
      <c r="MRM16" s="52"/>
      <c r="MRN16" s="52"/>
      <c r="MRO16" s="52"/>
      <c r="MRP16" s="52"/>
      <c r="MRQ16" s="52"/>
      <c r="MRR16" s="52"/>
      <c r="MRS16" s="52"/>
      <c r="MRT16" s="52"/>
      <c r="MRU16" s="52"/>
      <c r="MRV16" s="52"/>
      <c r="MRW16" s="52"/>
      <c r="MRX16" s="52"/>
      <c r="MRY16" s="52"/>
      <c r="MRZ16" s="52"/>
      <c r="MSA16" s="52"/>
      <c r="MSB16" s="52"/>
      <c r="MSC16" s="52"/>
      <c r="MSD16" s="52"/>
      <c r="MSE16" s="52"/>
      <c r="MSF16" s="52"/>
      <c r="MSG16" s="52"/>
      <c r="MSH16" s="52"/>
      <c r="MSI16" s="52"/>
      <c r="MSJ16" s="52"/>
      <c r="MSK16" s="52"/>
      <c r="MSL16" s="52"/>
      <c r="MSM16" s="52"/>
      <c r="MSN16" s="52"/>
      <c r="MSO16" s="52"/>
      <c r="MSP16" s="52"/>
      <c r="MSQ16" s="52"/>
      <c r="MSR16" s="52"/>
      <c r="MSS16" s="52"/>
      <c r="MST16" s="52"/>
      <c r="MSU16" s="52"/>
      <c r="MSV16" s="52"/>
      <c r="MSW16" s="52"/>
      <c r="MSX16" s="52"/>
      <c r="MSY16" s="52"/>
      <c r="MSZ16" s="52"/>
      <c r="MTA16" s="52"/>
      <c r="MTB16" s="52"/>
      <c r="MTC16" s="52"/>
      <c r="MTD16" s="52"/>
      <c r="MTE16" s="52"/>
      <c r="MTF16" s="52"/>
      <c r="MTG16" s="52"/>
      <c r="MTH16" s="52"/>
      <c r="MTI16" s="52"/>
      <c r="MTJ16" s="52"/>
      <c r="MTK16" s="52"/>
      <c r="MTL16" s="52"/>
      <c r="MTM16" s="52"/>
      <c r="MTN16" s="52"/>
      <c r="MTO16" s="52"/>
      <c r="MTP16" s="52"/>
      <c r="MTQ16" s="52"/>
      <c r="MTR16" s="52"/>
      <c r="MTS16" s="52"/>
      <c r="MTT16" s="52"/>
      <c r="MTU16" s="52"/>
      <c r="MTV16" s="52"/>
      <c r="MTW16" s="52"/>
      <c r="MTX16" s="52"/>
      <c r="MTY16" s="52"/>
      <c r="MTZ16" s="52"/>
      <c r="MUA16" s="52"/>
      <c r="MUB16" s="52"/>
      <c r="MUC16" s="52"/>
      <c r="MUD16" s="52"/>
      <c r="MUE16" s="52"/>
      <c r="MUF16" s="52"/>
      <c r="MUG16" s="52"/>
      <c r="MUH16" s="52"/>
      <c r="MUI16" s="52"/>
      <c r="MUJ16" s="52"/>
      <c r="MUK16" s="52"/>
      <c r="MUL16" s="52"/>
      <c r="MUM16" s="52"/>
      <c r="MUN16" s="52"/>
      <c r="MUO16" s="52"/>
      <c r="MUP16" s="52"/>
      <c r="MUQ16" s="52"/>
      <c r="MUR16" s="52"/>
      <c r="MUS16" s="52"/>
      <c r="MUT16" s="52"/>
      <c r="MUU16" s="52"/>
      <c r="MUV16" s="52"/>
      <c r="MUW16" s="52"/>
      <c r="MUX16" s="52"/>
      <c r="MUY16" s="52"/>
      <c r="MUZ16" s="52"/>
      <c r="MVA16" s="52"/>
      <c r="MVB16" s="52"/>
      <c r="MVC16" s="52"/>
      <c r="MVD16" s="52"/>
      <c r="MVE16" s="52"/>
      <c r="MVF16" s="52"/>
      <c r="MVG16" s="52"/>
      <c r="MVH16" s="52"/>
      <c r="MVI16" s="52"/>
      <c r="MVJ16" s="52"/>
      <c r="MVK16" s="52"/>
      <c r="MVL16" s="52"/>
      <c r="MVM16" s="52"/>
      <c r="MVN16" s="52"/>
      <c r="MVO16" s="52"/>
      <c r="MVP16" s="52"/>
      <c r="MVQ16" s="52"/>
      <c r="MVR16" s="52"/>
      <c r="MVS16" s="52"/>
      <c r="MVT16" s="52"/>
      <c r="MVU16" s="52"/>
      <c r="MVV16" s="52"/>
      <c r="MVW16" s="52"/>
      <c r="MVX16" s="52"/>
      <c r="MVY16" s="52"/>
      <c r="MVZ16" s="52"/>
      <c r="MWA16" s="52"/>
      <c r="MWB16" s="52"/>
      <c r="MWC16" s="52"/>
      <c r="MWD16" s="52"/>
      <c r="MWE16" s="52"/>
      <c r="MWF16" s="52"/>
      <c r="MWG16" s="52"/>
      <c r="MWH16" s="52"/>
      <c r="MWI16" s="52"/>
      <c r="MWJ16" s="52"/>
      <c r="MWK16" s="52"/>
      <c r="MWL16" s="52"/>
      <c r="MWM16" s="52"/>
      <c r="MWN16" s="52"/>
      <c r="MWO16" s="52"/>
      <c r="MWP16" s="52"/>
      <c r="MWQ16" s="52"/>
      <c r="MWR16" s="52"/>
      <c r="MWS16" s="52"/>
      <c r="MWT16" s="52"/>
      <c r="MWU16" s="52"/>
      <c r="MWV16" s="52"/>
      <c r="MWW16" s="52"/>
      <c r="MWX16" s="52"/>
      <c r="MWY16" s="52"/>
      <c r="MWZ16" s="52"/>
      <c r="MXA16" s="52"/>
      <c r="MXB16" s="52"/>
      <c r="MXC16" s="52"/>
      <c r="MXD16" s="52"/>
      <c r="MXE16" s="52"/>
      <c r="MXF16" s="52"/>
      <c r="MXG16" s="52"/>
      <c r="MXH16" s="52"/>
      <c r="MXI16" s="52"/>
      <c r="MXJ16" s="52"/>
      <c r="MXK16" s="52"/>
      <c r="MXL16" s="52"/>
      <c r="MXM16" s="52"/>
      <c r="MXN16" s="52"/>
      <c r="MXO16" s="52"/>
      <c r="MXP16" s="52"/>
      <c r="MXQ16" s="52"/>
      <c r="MXR16" s="52"/>
      <c r="MXS16" s="52"/>
      <c r="MXT16" s="52"/>
      <c r="MXU16" s="52"/>
      <c r="MXV16" s="52"/>
      <c r="MXW16" s="52"/>
      <c r="MXX16" s="52"/>
      <c r="MXY16" s="52"/>
      <c r="MXZ16" s="52"/>
      <c r="MYA16" s="52"/>
      <c r="MYB16" s="52"/>
      <c r="MYC16" s="52"/>
      <c r="MYD16" s="52"/>
      <c r="MYE16" s="52"/>
      <c r="MYF16" s="52"/>
      <c r="MYG16" s="52"/>
      <c r="MYH16" s="52"/>
      <c r="MYI16" s="52"/>
      <c r="MYJ16" s="52"/>
      <c r="MYK16" s="52"/>
      <c r="MYL16" s="52"/>
      <c r="MYM16" s="52"/>
      <c r="MYN16" s="52"/>
      <c r="MYO16" s="52"/>
      <c r="MYP16" s="52"/>
      <c r="MYQ16" s="52"/>
      <c r="MYR16" s="52"/>
      <c r="MYS16" s="52"/>
      <c r="MYT16" s="52"/>
      <c r="MYU16" s="52"/>
      <c r="MYV16" s="52"/>
      <c r="MYW16" s="52"/>
      <c r="MYX16" s="52"/>
      <c r="MYY16" s="52"/>
      <c r="MYZ16" s="52"/>
      <c r="MZA16" s="52"/>
      <c r="MZB16" s="52"/>
      <c r="MZC16" s="52"/>
      <c r="MZD16" s="52"/>
      <c r="MZE16" s="52"/>
      <c r="MZF16" s="52"/>
      <c r="MZG16" s="52"/>
      <c r="MZH16" s="52"/>
      <c r="MZI16" s="52"/>
      <c r="MZJ16" s="52"/>
      <c r="MZK16" s="52"/>
      <c r="MZL16" s="52"/>
      <c r="MZM16" s="52"/>
      <c r="MZN16" s="52"/>
      <c r="MZO16" s="52"/>
      <c r="MZP16" s="52"/>
      <c r="MZQ16" s="52"/>
      <c r="MZR16" s="52"/>
      <c r="MZS16" s="52"/>
      <c r="MZT16" s="52"/>
      <c r="MZU16" s="52"/>
      <c r="MZV16" s="52"/>
      <c r="MZW16" s="52"/>
      <c r="MZX16" s="52"/>
      <c r="MZY16" s="52"/>
      <c r="MZZ16" s="52"/>
      <c r="NAA16" s="52"/>
      <c r="NAB16" s="52"/>
      <c r="NAC16" s="52"/>
      <c r="NAD16" s="52"/>
      <c r="NAE16" s="52"/>
      <c r="NAF16" s="52"/>
      <c r="NAG16" s="52"/>
      <c r="NAH16" s="52"/>
      <c r="NAI16" s="52"/>
      <c r="NAJ16" s="52"/>
      <c r="NAK16" s="52"/>
      <c r="NAL16" s="52"/>
      <c r="NAM16" s="52"/>
      <c r="NAN16" s="52"/>
      <c r="NAO16" s="52"/>
      <c r="NAP16" s="52"/>
      <c r="NAQ16" s="52"/>
      <c r="NAR16" s="52"/>
      <c r="NAS16" s="52"/>
      <c r="NAT16" s="52"/>
      <c r="NAU16" s="52"/>
      <c r="NAV16" s="52"/>
      <c r="NAW16" s="52"/>
      <c r="NAX16" s="52"/>
      <c r="NAY16" s="52"/>
      <c r="NAZ16" s="52"/>
      <c r="NBA16" s="52"/>
      <c r="NBB16" s="52"/>
      <c r="NBC16" s="52"/>
      <c r="NBD16" s="52"/>
      <c r="NBE16" s="52"/>
      <c r="NBF16" s="52"/>
      <c r="NBG16" s="52"/>
      <c r="NBH16" s="52"/>
      <c r="NBI16" s="52"/>
      <c r="NBJ16" s="52"/>
      <c r="NBK16" s="52"/>
      <c r="NBL16" s="52"/>
      <c r="NBM16" s="52"/>
      <c r="NBN16" s="52"/>
      <c r="NBO16" s="52"/>
      <c r="NBP16" s="52"/>
      <c r="NBQ16" s="52"/>
      <c r="NBR16" s="52"/>
      <c r="NBS16" s="52"/>
      <c r="NBT16" s="52"/>
      <c r="NBU16" s="52"/>
      <c r="NBV16" s="52"/>
      <c r="NBW16" s="52"/>
      <c r="NBX16" s="52"/>
      <c r="NBY16" s="52"/>
      <c r="NBZ16" s="52"/>
      <c r="NCA16" s="52"/>
      <c r="NCB16" s="52"/>
      <c r="NCC16" s="52"/>
      <c r="NCD16" s="52"/>
      <c r="NCE16" s="52"/>
      <c r="NCF16" s="52"/>
      <c r="NCG16" s="52"/>
      <c r="NCH16" s="52"/>
      <c r="NCI16" s="52"/>
      <c r="NCJ16" s="52"/>
      <c r="NCK16" s="52"/>
      <c r="NCL16" s="52"/>
      <c r="NCM16" s="52"/>
      <c r="NCN16" s="52"/>
      <c r="NCO16" s="52"/>
      <c r="NCP16" s="52"/>
      <c r="NCQ16" s="52"/>
      <c r="NCR16" s="52"/>
      <c r="NCS16" s="52"/>
      <c r="NCT16" s="52"/>
      <c r="NCU16" s="52"/>
      <c r="NCV16" s="52"/>
      <c r="NCW16" s="52"/>
      <c r="NCX16" s="52"/>
      <c r="NCY16" s="52"/>
      <c r="NCZ16" s="52"/>
      <c r="NDA16" s="52"/>
      <c r="NDB16" s="52"/>
      <c r="NDC16" s="52"/>
      <c r="NDD16" s="52"/>
      <c r="NDE16" s="52"/>
      <c r="NDF16" s="52"/>
      <c r="NDG16" s="52"/>
      <c r="NDH16" s="52"/>
      <c r="NDI16" s="52"/>
      <c r="NDJ16" s="52"/>
      <c r="NDK16" s="52"/>
      <c r="NDL16" s="52"/>
      <c r="NDM16" s="52"/>
      <c r="NDN16" s="52"/>
      <c r="NDO16" s="52"/>
      <c r="NDP16" s="52"/>
      <c r="NDQ16" s="52"/>
      <c r="NDR16" s="52"/>
      <c r="NDS16" s="52"/>
      <c r="NDT16" s="52"/>
      <c r="NDU16" s="52"/>
      <c r="NDV16" s="52"/>
      <c r="NDW16" s="52"/>
      <c r="NDX16" s="52"/>
      <c r="NDY16" s="52"/>
      <c r="NDZ16" s="52"/>
      <c r="NEA16" s="52"/>
      <c r="NEB16" s="52"/>
      <c r="NEC16" s="52"/>
      <c r="NED16" s="52"/>
      <c r="NEE16" s="52"/>
      <c r="NEF16" s="52"/>
      <c r="NEG16" s="52"/>
      <c r="NEH16" s="52"/>
      <c r="NEI16" s="52"/>
      <c r="NEJ16" s="52"/>
      <c r="NEK16" s="52"/>
      <c r="NEL16" s="52"/>
      <c r="NEM16" s="52"/>
      <c r="NEN16" s="52"/>
      <c r="NEO16" s="52"/>
      <c r="NEP16" s="52"/>
      <c r="NEQ16" s="52"/>
      <c r="NER16" s="52"/>
      <c r="NES16" s="52"/>
      <c r="NET16" s="52"/>
      <c r="NEU16" s="52"/>
      <c r="NEV16" s="52"/>
      <c r="NEW16" s="52"/>
      <c r="NEX16" s="52"/>
      <c r="NEY16" s="52"/>
      <c r="NEZ16" s="52"/>
      <c r="NFA16" s="52"/>
      <c r="NFB16" s="52"/>
      <c r="NFC16" s="52"/>
      <c r="NFD16" s="52"/>
      <c r="NFE16" s="52"/>
      <c r="NFF16" s="52"/>
      <c r="NFG16" s="52"/>
      <c r="NFH16" s="52"/>
      <c r="NFI16" s="52"/>
      <c r="NFJ16" s="52"/>
      <c r="NFK16" s="52"/>
      <c r="NFL16" s="52"/>
      <c r="NFM16" s="52"/>
      <c r="NFN16" s="52"/>
      <c r="NFO16" s="52"/>
      <c r="NFP16" s="52"/>
      <c r="NFQ16" s="52"/>
      <c r="NFR16" s="52"/>
      <c r="NFS16" s="52"/>
      <c r="NFT16" s="52"/>
      <c r="NFU16" s="52"/>
      <c r="NFV16" s="52"/>
      <c r="NFW16" s="52"/>
      <c r="NFX16" s="52"/>
      <c r="NFY16" s="52"/>
      <c r="NFZ16" s="52"/>
      <c r="NGA16" s="52"/>
      <c r="NGB16" s="52"/>
      <c r="NGC16" s="52"/>
      <c r="NGD16" s="52"/>
      <c r="NGE16" s="52"/>
      <c r="NGF16" s="52"/>
      <c r="NGG16" s="52"/>
      <c r="NGH16" s="52"/>
      <c r="NGI16" s="52"/>
      <c r="NGJ16" s="52"/>
      <c r="NGK16" s="52"/>
      <c r="NGL16" s="52"/>
      <c r="NGM16" s="52"/>
      <c r="NGN16" s="52"/>
      <c r="NGO16" s="52"/>
      <c r="NGP16" s="52"/>
      <c r="NGQ16" s="52"/>
      <c r="NGR16" s="52"/>
      <c r="NGS16" s="52"/>
      <c r="NGT16" s="52"/>
      <c r="NGU16" s="52"/>
      <c r="NGV16" s="52"/>
      <c r="NGW16" s="52"/>
      <c r="NGX16" s="52"/>
      <c r="NGY16" s="52"/>
      <c r="NGZ16" s="52"/>
      <c r="NHA16" s="52"/>
      <c r="NHB16" s="52"/>
      <c r="NHC16" s="52"/>
      <c r="NHD16" s="52"/>
      <c r="NHE16" s="52"/>
      <c r="NHF16" s="52"/>
      <c r="NHG16" s="52"/>
      <c r="NHH16" s="52"/>
      <c r="NHI16" s="52"/>
      <c r="NHJ16" s="52"/>
      <c r="NHK16" s="52"/>
      <c r="NHL16" s="52"/>
      <c r="NHM16" s="52"/>
      <c r="NHN16" s="52"/>
      <c r="NHO16" s="52"/>
      <c r="NHP16" s="52"/>
      <c r="NHQ16" s="52"/>
      <c r="NHR16" s="52"/>
      <c r="NHS16" s="52"/>
      <c r="NHT16" s="52"/>
      <c r="NHU16" s="52"/>
      <c r="NHV16" s="52"/>
      <c r="NHW16" s="52"/>
      <c r="NHX16" s="52"/>
      <c r="NHY16" s="52"/>
      <c r="NHZ16" s="52"/>
      <c r="NIA16" s="52"/>
      <c r="NIB16" s="52"/>
      <c r="NIC16" s="52"/>
      <c r="NID16" s="52"/>
      <c r="NIE16" s="52"/>
      <c r="NIF16" s="52"/>
      <c r="NIG16" s="52"/>
      <c r="NIH16" s="52"/>
      <c r="NII16" s="52"/>
      <c r="NIJ16" s="52"/>
      <c r="NIK16" s="52"/>
      <c r="NIL16" s="52"/>
      <c r="NIM16" s="52"/>
      <c r="NIN16" s="52"/>
      <c r="NIO16" s="52"/>
      <c r="NIP16" s="52"/>
      <c r="NIQ16" s="52"/>
      <c r="NIR16" s="52"/>
      <c r="NIS16" s="52"/>
      <c r="NIT16" s="52"/>
      <c r="NIU16" s="52"/>
      <c r="NIV16" s="52"/>
      <c r="NIW16" s="52"/>
      <c r="NIX16" s="52"/>
      <c r="NIY16" s="52"/>
      <c r="NIZ16" s="52"/>
      <c r="NJA16" s="52"/>
      <c r="NJB16" s="52"/>
      <c r="NJC16" s="52"/>
      <c r="NJD16" s="52"/>
      <c r="NJE16" s="52"/>
      <c r="NJF16" s="52"/>
      <c r="NJG16" s="52"/>
      <c r="NJH16" s="52"/>
      <c r="NJI16" s="52"/>
      <c r="NJJ16" s="52"/>
      <c r="NJK16" s="52"/>
      <c r="NJL16" s="52"/>
      <c r="NJM16" s="52"/>
      <c r="NJN16" s="52"/>
      <c r="NJO16" s="52"/>
      <c r="NJP16" s="52"/>
      <c r="NJQ16" s="52"/>
      <c r="NJR16" s="52"/>
      <c r="NJS16" s="52"/>
      <c r="NJT16" s="52"/>
      <c r="NJU16" s="52"/>
      <c r="NJV16" s="52"/>
      <c r="NJW16" s="52"/>
      <c r="NJX16" s="52"/>
      <c r="NJY16" s="52"/>
      <c r="NJZ16" s="52"/>
      <c r="NKA16" s="52"/>
      <c r="NKB16" s="52"/>
      <c r="NKC16" s="52"/>
      <c r="NKD16" s="52"/>
      <c r="NKE16" s="52"/>
      <c r="NKF16" s="52"/>
      <c r="NKG16" s="52"/>
      <c r="NKH16" s="52"/>
      <c r="NKI16" s="52"/>
      <c r="NKJ16" s="52"/>
      <c r="NKK16" s="52"/>
      <c r="NKL16" s="52"/>
      <c r="NKM16" s="52"/>
      <c r="NKN16" s="52"/>
      <c r="NKO16" s="52"/>
      <c r="NKP16" s="52"/>
      <c r="NKQ16" s="52"/>
      <c r="NKR16" s="52"/>
      <c r="NKS16" s="52"/>
      <c r="NKT16" s="52"/>
      <c r="NKU16" s="52"/>
      <c r="NKV16" s="52"/>
      <c r="NKW16" s="52"/>
      <c r="NKX16" s="52"/>
      <c r="NKY16" s="52"/>
      <c r="NKZ16" s="52"/>
      <c r="NLA16" s="52"/>
      <c r="NLB16" s="52"/>
      <c r="NLC16" s="52"/>
      <c r="NLD16" s="52"/>
      <c r="NLE16" s="52"/>
      <c r="NLF16" s="52"/>
      <c r="NLG16" s="52"/>
      <c r="NLH16" s="52"/>
      <c r="NLI16" s="52"/>
      <c r="NLJ16" s="52"/>
      <c r="NLK16" s="52"/>
      <c r="NLL16" s="52"/>
      <c r="NLM16" s="52"/>
      <c r="NLN16" s="52"/>
      <c r="NLO16" s="52"/>
      <c r="NLP16" s="52"/>
      <c r="NLQ16" s="52"/>
      <c r="NLR16" s="52"/>
      <c r="NLS16" s="52"/>
      <c r="NLT16" s="52"/>
      <c r="NLU16" s="52"/>
      <c r="NLV16" s="52"/>
      <c r="NLW16" s="52"/>
      <c r="NLX16" s="52"/>
      <c r="NLY16" s="52"/>
      <c r="NLZ16" s="52"/>
      <c r="NMA16" s="52"/>
      <c r="NMB16" s="52"/>
      <c r="NMC16" s="52"/>
      <c r="NMD16" s="52"/>
      <c r="NME16" s="52"/>
      <c r="NMF16" s="52"/>
      <c r="NMG16" s="52"/>
      <c r="NMH16" s="52"/>
      <c r="NMI16" s="52"/>
      <c r="NMJ16" s="52"/>
      <c r="NMK16" s="52"/>
      <c r="NML16" s="52"/>
      <c r="NMM16" s="52"/>
      <c r="NMN16" s="52"/>
      <c r="NMO16" s="52"/>
      <c r="NMP16" s="52"/>
      <c r="NMQ16" s="52"/>
      <c r="NMR16" s="52"/>
      <c r="NMS16" s="52"/>
      <c r="NMT16" s="52"/>
      <c r="NMU16" s="52"/>
      <c r="NMV16" s="52"/>
      <c r="NMW16" s="52"/>
      <c r="NMX16" s="52"/>
      <c r="NMY16" s="52"/>
      <c r="NMZ16" s="52"/>
      <c r="NNA16" s="52"/>
      <c r="NNB16" s="52"/>
      <c r="NNC16" s="52"/>
      <c r="NND16" s="52"/>
      <c r="NNE16" s="52"/>
      <c r="NNF16" s="52"/>
      <c r="NNG16" s="52"/>
      <c r="NNH16" s="52"/>
      <c r="NNI16" s="52"/>
      <c r="NNJ16" s="52"/>
      <c r="NNK16" s="52"/>
      <c r="NNL16" s="52"/>
      <c r="NNM16" s="52"/>
      <c r="NNN16" s="52"/>
      <c r="NNO16" s="52"/>
      <c r="NNP16" s="52"/>
      <c r="NNQ16" s="52"/>
      <c r="NNR16" s="52"/>
      <c r="NNS16" s="52"/>
      <c r="NNT16" s="52"/>
      <c r="NNU16" s="52"/>
      <c r="NNV16" s="52"/>
      <c r="NNW16" s="52"/>
      <c r="NNX16" s="52"/>
      <c r="NNY16" s="52"/>
      <c r="NNZ16" s="52"/>
      <c r="NOA16" s="52"/>
      <c r="NOB16" s="52"/>
      <c r="NOC16" s="52"/>
      <c r="NOD16" s="52"/>
      <c r="NOE16" s="52"/>
      <c r="NOF16" s="52"/>
      <c r="NOG16" s="52"/>
      <c r="NOH16" s="52"/>
      <c r="NOI16" s="52"/>
      <c r="NOJ16" s="52"/>
      <c r="NOK16" s="52"/>
      <c r="NOL16" s="52"/>
      <c r="NOM16" s="52"/>
      <c r="NON16" s="52"/>
      <c r="NOO16" s="52"/>
      <c r="NOP16" s="52"/>
      <c r="NOQ16" s="52"/>
      <c r="NOR16" s="52"/>
      <c r="NOS16" s="52"/>
      <c r="NOT16" s="52"/>
      <c r="NOU16" s="52"/>
      <c r="NOV16" s="52"/>
      <c r="NOW16" s="52"/>
      <c r="NOX16" s="52"/>
      <c r="NOY16" s="52"/>
      <c r="NOZ16" s="52"/>
      <c r="NPA16" s="52"/>
      <c r="NPB16" s="52"/>
      <c r="NPC16" s="52"/>
      <c r="NPD16" s="52"/>
      <c r="NPE16" s="52"/>
      <c r="NPF16" s="52"/>
      <c r="NPG16" s="52"/>
      <c r="NPH16" s="52"/>
      <c r="NPI16" s="52"/>
      <c r="NPJ16" s="52"/>
      <c r="NPK16" s="52"/>
      <c r="NPL16" s="52"/>
      <c r="NPM16" s="52"/>
      <c r="NPN16" s="52"/>
      <c r="NPO16" s="52"/>
      <c r="NPP16" s="52"/>
      <c r="NPQ16" s="52"/>
      <c r="NPR16" s="52"/>
      <c r="NPS16" s="52"/>
      <c r="NPT16" s="52"/>
      <c r="NPU16" s="52"/>
      <c r="NPV16" s="52"/>
      <c r="NPW16" s="52"/>
      <c r="NPX16" s="52"/>
      <c r="NPY16" s="52"/>
      <c r="NPZ16" s="52"/>
      <c r="NQA16" s="52"/>
      <c r="NQB16" s="52"/>
      <c r="NQC16" s="52"/>
      <c r="NQD16" s="52"/>
      <c r="NQE16" s="52"/>
      <c r="NQF16" s="52"/>
      <c r="NQG16" s="52"/>
      <c r="NQH16" s="52"/>
      <c r="NQI16" s="52"/>
      <c r="NQJ16" s="52"/>
      <c r="NQK16" s="52"/>
      <c r="NQL16" s="52"/>
      <c r="NQM16" s="52"/>
      <c r="NQN16" s="52"/>
      <c r="NQO16" s="52"/>
      <c r="NQP16" s="52"/>
      <c r="NQQ16" s="52"/>
      <c r="NQR16" s="52"/>
      <c r="NQS16" s="52"/>
      <c r="NQT16" s="52"/>
      <c r="NQU16" s="52"/>
      <c r="NQV16" s="52"/>
      <c r="NQW16" s="52"/>
      <c r="NQX16" s="52"/>
      <c r="NQY16" s="52"/>
      <c r="NQZ16" s="52"/>
      <c r="NRA16" s="52"/>
      <c r="NRB16" s="52"/>
      <c r="NRC16" s="52"/>
      <c r="NRD16" s="52"/>
      <c r="NRE16" s="52"/>
      <c r="NRF16" s="52"/>
      <c r="NRG16" s="52"/>
      <c r="NRH16" s="52"/>
      <c r="NRI16" s="52"/>
      <c r="NRJ16" s="52"/>
      <c r="NRK16" s="52"/>
      <c r="NRL16" s="52"/>
      <c r="NRM16" s="52"/>
      <c r="NRN16" s="52"/>
      <c r="NRO16" s="52"/>
      <c r="NRP16" s="52"/>
      <c r="NRQ16" s="52"/>
      <c r="NRR16" s="52"/>
      <c r="NRS16" s="52"/>
      <c r="NRT16" s="52"/>
      <c r="NRU16" s="52"/>
      <c r="NRV16" s="52"/>
      <c r="NRW16" s="52"/>
      <c r="NRX16" s="52"/>
      <c r="NRY16" s="52"/>
      <c r="NRZ16" s="52"/>
      <c r="NSA16" s="52"/>
      <c r="NSB16" s="52"/>
      <c r="NSC16" s="52"/>
      <c r="NSD16" s="52"/>
      <c r="NSE16" s="52"/>
      <c r="NSF16" s="52"/>
      <c r="NSG16" s="52"/>
      <c r="NSH16" s="52"/>
      <c r="NSI16" s="52"/>
      <c r="NSJ16" s="52"/>
      <c r="NSK16" s="52"/>
      <c r="NSL16" s="52"/>
      <c r="NSM16" s="52"/>
      <c r="NSN16" s="52"/>
      <c r="NSO16" s="52"/>
      <c r="NSP16" s="52"/>
      <c r="NSQ16" s="52"/>
      <c r="NSR16" s="52"/>
      <c r="NSS16" s="52"/>
      <c r="NST16" s="52"/>
      <c r="NSU16" s="52"/>
      <c r="NSV16" s="52"/>
      <c r="NSW16" s="52"/>
      <c r="NSX16" s="52"/>
      <c r="NSY16" s="52"/>
      <c r="NSZ16" s="52"/>
      <c r="NTA16" s="52"/>
      <c r="NTB16" s="52"/>
      <c r="NTC16" s="52"/>
      <c r="NTD16" s="52"/>
      <c r="NTE16" s="52"/>
      <c r="NTF16" s="52"/>
      <c r="NTG16" s="52"/>
      <c r="NTH16" s="52"/>
      <c r="NTI16" s="52"/>
      <c r="NTJ16" s="52"/>
      <c r="NTK16" s="52"/>
      <c r="NTL16" s="52"/>
      <c r="NTM16" s="52"/>
      <c r="NTN16" s="52"/>
      <c r="NTO16" s="52"/>
      <c r="NTP16" s="52"/>
      <c r="NTQ16" s="52"/>
      <c r="NTR16" s="52"/>
      <c r="NTS16" s="52"/>
      <c r="NTT16" s="52"/>
      <c r="NTU16" s="52"/>
      <c r="NTV16" s="52"/>
      <c r="NTW16" s="52"/>
      <c r="NTX16" s="52"/>
      <c r="NTY16" s="52"/>
      <c r="NTZ16" s="52"/>
      <c r="NUA16" s="52"/>
      <c r="NUB16" s="52"/>
      <c r="NUC16" s="52"/>
      <c r="NUD16" s="52"/>
      <c r="NUE16" s="52"/>
      <c r="NUF16" s="52"/>
      <c r="NUG16" s="52"/>
      <c r="NUH16" s="52"/>
      <c r="NUI16" s="52"/>
      <c r="NUJ16" s="52"/>
      <c r="NUK16" s="52"/>
      <c r="NUL16" s="52"/>
      <c r="NUM16" s="52"/>
      <c r="NUN16" s="52"/>
      <c r="NUO16" s="52"/>
      <c r="NUP16" s="52"/>
      <c r="NUQ16" s="52"/>
      <c r="NUR16" s="52"/>
      <c r="NUS16" s="52"/>
      <c r="NUT16" s="52"/>
      <c r="NUU16" s="52"/>
      <c r="NUV16" s="52"/>
      <c r="NUW16" s="52"/>
      <c r="NUX16" s="52"/>
      <c r="NUY16" s="52"/>
      <c r="NUZ16" s="52"/>
      <c r="NVA16" s="52"/>
      <c r="NVB16" s="52"/>
      <c r="NVC16" s="52"/>
      <c r="NVD16" s="52"/>
      <c r="NVE16" s="52"/>
      <c r="NVF16" s="52"/>
      <c r="NVG16" s="52"/>
      <c r="NVH16" s="52"/>
      <c r="NVI16" s="52"/>
      <c r="NVJ16" s="52"/>
      <c r="NVK16" s="52"/>
      <c r="NVL16" s="52"/>
      <c r="NVM16" s="52"/>
      <c r="NVN16" s="52"/>
      <c r="NVO16" s="52"/>
      <c r="NVP16" s="52"/>
      <c r="NVQ16" s="52"/>
      <c r="NVR16" s="52"/>
      <c r="NVS16" s="52"/>
      <c r="NVT16" s="52"/>
      <c r="NVU16" s="52"/>
      <c r="NVV16" s="52"/>
      <c r="NVW16" s="52"/>
      <c r="NVX16" s="52"/>
      <c r="NVY16" s="52"/>
      <c r="NVZ16" s="52"/>
      <c r="NWA16" s="52"/>
      <c r="NWB16" s="52"/>
      <c r="NWC16" s="52"/>
      <c r="NWD16" s="52"/>
      <c r="NWE16" s="52"/>
      <c r="NWF16" s="52"/>
      <c r="NWG16" s="52"/>
      <c r="NWH16" s="52"/>
      <c r="NWI16" s="52"/>
      <c r="NWJ16" s="52"/>
      <c r="NWK16" s="52"/>
      <c r="NWL16" s="52"/>
      <c r="NWM16" s="52"/>
      <c r="NWN16" s="52"/>
      <c r="NWO16" s="52"/>
      <c r="NWP16" s="52"/>
      <c r="NWQ16" s="52"/>
      <c r="NWR16" s="52"/>
      <c r="NWS16" s="52"/>
      <c r="NWT16" s="52"/>
      <c r="NWU16" s="52"/>
      <c r="NWV16" s="52"/>
      <c r="NWW16" s="52"/>
      <c r="NWX16" s="52"/>
      <c r="NWY16" s="52"/>
      <c r="NWZ16" s="52"/>
      <c r="NXA16" s="52"/>
      <c r="NXB16" s="52"/>
      <c r="NXC16" s="52"/>
      <c r="NXD16" s="52"/>
      <c r="NXE16" s="52"/>
      <c r="NXF16" s="52"/>
      <c r="NXG16" s="52"/>
      <c r="NXH16" s="52"/>
      <c r="NXI16" s="52"/>
      <c r="NXJ16" s="52"/>
      <c r="NXK16" s="52"/>
      <c r="NXL16" s="52"/>
      <c r="NXM16" s="52"/>
      <c r="NXN16" s="52"/>
      <c r="NXO16" s="52"/>
      <c r="NXP16" s="52"/>
      <c r="NXQ16" s="52"/>
      <c r="NXR16" s="52"/>
      <c r="NXS16" s="52"/>
      <c r="NXT16" s="52"/>
      <c r="NXU16" s="52"/>
      <c r="NXV16" s="52"/>
      <c r="NXW16" s="52"/>
      <c r="NXX16" s="52"/>
      <c r="NXY16" s="52"/>
      <c r="NXZ16" s="52"/>
      <c r="NYA16" s="52"/>
      <c r="NYB16" s="52"/>
      <c r="NYC16" s="52"/>
      <c r="NYD16" s="52"/>
      <c r="NYE16" s="52"/>
      <c r="NYF16" s="52"/>
      <c r="NYG16" s="52"/>
      <c r="NYH16" s="52"/>
      <c r="NYI16" s="52"/>
      <c r="NYJ16" s="52"/>
      <c r="NYK16" s="52"/>
      <c r="NYL16" s="52"/>
      <c r="NYM16" s="52"/>
      <c r="NYN16" s="52"/>
      <c r="NYO16" s="52"/>
      <c r="NYP16" s="52"/>
      <c r="NYQ16" s="52"/>
      <c r="NYR16" s="52"/>
      <c r="NYS16" s="52"/>
      <c r="NYT16" s="52"/>
      <c r="NYU16" s="52"/>
      <c r="NYV16" s="52"/>
      <c r="NYW16" s="52"/>
      <c r="NYX16" s="52"/>
      <c r="NYY16" s="52"/>
      <c r="NYZ16" s="52"/>
      <c r="NZA16" s="52"/>
      <c r="NZB16" s="52"/>
      <c r="NZC16" s="52"/>
      <c r="NZD16" s="52"/>
      <c r="NZE16" s="52"/>
      <c r="NZF16" s="52"/>
      <c r="NZG16" s="52"/>
      <c r="NZH16" s="52"/>
      <c r="NZI16" s="52"/>
      <c r="NZJ16" s="52"/>
      <c r="NZK16" s="52"/>
      <c r="NZL16" s="52"/>
      <c r="NZM16" s="52"/>
      <c r="NZN16" s="52"/>
      <c r="NZO16" s="52"/>
      <c r="NZP16" s="52"/>
      <c r="NZQ16" s="52"/>
      <c r="NZR16" s="52"/>
      <c r="NZS16" s="52"/>
      <c r="NZT16" s="52"/>
      <c r="NZU16" s="52"/>
      <c r="NZV16" s="52"/>
      <c r="NZW16" s="52"/>
      <c r="NZX16" s="52"/>
      <c r="NZY16" s="52"/>
      <c r="NZZ16" s="52"/>
      <c r="OAA16" s="52"/>
      <c r="OAB16" s="52"/>
      <c r="OAC16" s="52"/>
      <c r="OAD16" s="52"/>
      <c r="OAE16" s="52"/>
      <c r="OAF16" s="52"/>
      <c r="OAG16" s="52"/>
      <c r="OAH16" s="52"/>
      <c r="OAI16" s="52"/>
      <c r="OAJ16" s="52"/>
      <c r="OAK16" s="52"/>
      <c r="OAL16" s="52"/>
      <c r="OAM16" s="52"/>
      <c r="OAN16" s="52"/>
      <c r="OAO16" s="52"/>
      <c r="OAP16" s="52"/>
      <c r="OAQ16" s="52"/>
      <c r="OAR16" s="52"/>
      <c r="OAS16" s="52"/>
      <c r="OAT16" s="52"/>
      <c r="OAU16" s="52"/>
      <c r="OAV16" s="52"/>
      <c r="OAW16" s="52"/>
      <c r="OAX16" s="52"/>
      <c r="OAY16" s="52"/>
      <c r="OAZ16" s="52"/>
      <c r="OBA16" s="52"/>
      <c r="OBB16" s="52"/>
      <c r="OBC16" s="52"/>
      <c r="OBD16" s="52"/>
      <c r="OBE16" s="52"/>
      <c r="OBF16" s="52"/>
      <c r="OBG16" s="52"/>
      <c r="OBH16" s="52"/>
      <c r="OBI16" s="52"/>
      <c r="OBJ16" s="52"/>
      <c r="OBK16" s="52"/>
      <c r="OBL16" s="52"/>
      <c r="OBM16" s="52"/>
      <c r="OBN16" s="52"/>
      <c r="OBO16" s="52"/>
      <c r="OBP16" s="52"/>
      <c r="OBQ16" s="52"/>
      <c r="OBR16" s="52"/>
      <c r="OBS16" s="52"/>
      <c r="OBT16" s="52"/>
      <c r="OBU16" s="52"/>
      <c r="OBV16" s="52"/>
      <c r="OBW16" s="52"/>
      <c r="OBX16" s="52"/>
      <c r="OBY16" s="52"/>
      <c r="OBZ16" s="52"/>
      <c r="OCA16" s="52"/>
      <c r="OCB16" s="52"/>
      <c r="OCC16" s="52"/>
      <c r="OCD16" s="52"/>
      <c r="OCE16" s="52"/>
      <c r="OCF16" s="52"/>
      <c r="OCG16" s="52"/>
      <c r="OCH16" s="52"/>
      <c r="OCI16" s="52"/>
      <c r="OCJ16" s="52"/>
      <c r="OCK16" s="52"/>
      <c r="OCL16" s="52"/>
      <c r="OCM16" s="52"/>
      <c r="OCN16" s="52"/>
      <c r="OCO16" s="52"/>
      <c r="OCP16" s="52"/>
      <c r="OCQ16" s="52"/>
      <c r="OCR16" s="52"/>
      <c r="OCS16" s="52"/>
      <c r="OCT16" s="52"/>
      <c r="OCU16" s="52"/>
      <c r="OCV16" s="52"/>
      <c r="OCW16" s="52"/>
      <c r="OCX16" s="52"/>
      <c r="OCY16" s="52"/>
      <c r="OCZ16" s="52"/>
      <c r="ODA16" s="52"/>
      <c r="ODB16" s="52"/>
      <c r="ODC16" s="52"/>
      <c r="ODD16" s="52"/>
      <c r="ODE16" s="52"/>
      <c r="ODF16" s="52"/>
      <c r="ODG16" s="52"/>
      <c r="ODH16" s="52"/>
      <c r="ODI16" s="52"/>
      <c r="ODJ16" s="52"/>
      <c r="ODK16" s="52"/>
      <c r="ODL16" s="52"/>
      <c r="ODM16" s="52"/>
      <c r="ODN16" s="52"/>
      <c r="ODO16" s="52"/>
      <c r="ODP16" s="52"/>
      <c r="ODQ16" s="52"/>
      <c r="ODR16" s="52"/>
      <c r="ODS16" s="52"/>
      <c r="ODT16" s="52"/>
      <c r="ODU16" s="52"/>
      <c r="ODV16" s="52"/>
      <c r="ODW16" s="52"/>
      <c r="ODX16" s="52"/>
      <c r="ODY16" s="52"/>
      <c r="ODZ16" s="52"/>
      <c r="OEA16" s="52"/>
      <c r="OEB16" s="52"/>
      <c r="OEC16" s="52"/>
      <c r="OED16" s="52"/>
      <c r="OEE16" s="52"/>
      <c r="OEF16" s="52"/>
      <c r="OEG16" s="52"/>
      <c r="OEH16" s="52"/>
      <c r="OEI16" s="52"/>
      <c r="OEJ16" s="52"/>
      <c r="OEK16" s="52"/>
      <c r="OEL16" s="52"/>
      <c r="OEM16" s="52"/>
      <c r="OEN16" s="52"/>
      <c r="OEO16" s="52"/>
      <c r="OEP16" s="52"/>
      <c r="OEQ16" s="52"/>
      <c r="OER16" s="52"/>
      <c r="OES16" s="52"/>
      <c r="OET16" s="52"/>
      <c r="OEU16" s="52"/>
      <c r="OEV16" s="52"/>
      <c r="OEW16" s="52"/>
      <c r="OEX16" s="52"/>
      <c r="OEY16" s="52"/>
      <c r="OEZ16" s="52"/>
      <c r="OFA16" s="52"/>
      <c r="OFB16" s="52"/>
      <c r="OFC16" s="52"/>
      <c r="OFD16" s="52"/>
      <c r="OFE16" s="52"/>
      <c r="OFF16" s="52"/>
      <c r="OFG16" s="52"/>
      <c r="OFH16" s="52"/>
      <c r="OFI16" s="52"/>
      <c r="OFJ16" s="52"/>
      <c r="OFK16" s="52"/>
      <c r="OFL16" s="52"/>
      <c r="OFM16" s="52"/>
      <c r="OFN16" s="52"/>
      <c r="OFO16" s="52"/>
      <c r="OFP16" s="52"/>
      <c r="OFQ16" s="52"/>
      <c r="OFR16" s="52"/>
      <c r="OFS16" s="52"/>
      <c r="OFT16" s="52"/>
      <c r="OFU16" s="52"/>
      <c r="OFV16" s="52"/>
      <c r="OFW16" s="52"/>
      <c r="OFX16" s="52"/>
      <c r="OFY16" s="52"/>
      <c r="OFZ16" s="52"/>
      <c r="OGA16" s="52"/>
      <c r="OGB16" s="52"/>
      <c r="OGC16" s="52"/>
      <c r="OGD16" s="52"/>
      <c r="OGE16" s="52"/>
      <c r="OGF16" s="52"/>
      <c r="OGG16" s="52"/>
      <c r="OGH16" s="52"/>
      <c r="OGI16" s="52"/>
      <c r="OGJ16" s="52"/>
      <c r="OGK16" s="52"/>
      <c r="OGL16" s="52"/>
      <c r="OGM16" s="52"/>
      <c r="OGN16" s="52"/>
      <c r="OGO16" s="52"/>
      <c r="OGP16" s="52"/>
      <c r="OGQ16" s="52"/>
      <c r="OGR16" s="52"/>
      <c r="OGS16" s="52"/>
      <c r="OGT16" s="52"/>
      <c r="OGU16" s="52"/>
      <c r="OGV16" s="52"/>
      <c r="OGW16" s="52"/>
      <c r="OGX16" s="52"/>
      <c r="OGY16" s="52"/>
      <c r="OGZ16" s="52"/>
      <c r="OHA16" s="52"/>
      <c r="OHB16" s="52"/>
      <c r="OHC16" s="52"/>
      <c r="OHD16" s="52"/>
      <c r="OHE16" s="52"/>
      <c r="OHF16" s="52"/>
      <c r="OHG16" s="52"/>
      <c r="OHH16" s="52"/>
      <c r="OHI16" s="52"/>
      <c r="OHJ16" s="52"/>
      <c r="OHK16" s="52"/>
      <c r="OHL16" s="52"/>
      <c r="OHM16" s="52"/>
      <c r="OHN16" s="52"/>
      <c r="OHO16" s="52"/>
      <c r="OHP16" s="52"/>
      <c r="OHQ16" s="52"/>
      <c r="OHR16" s="52"/>
      <c r="OHS16" s="52"/>
      <c r="OHT16" s="52"/>
      <c r="OHU16" s="52"/>
      <c r="OHV16" s="52"/>
      <c r="OHW16" s="52"/>
      <c r="OHX16" s="52"/>
      <c r="OHY16" s="52"/>
      <c r="OHZ16" s="52"/>
      <c r="OIA16" s="52"/>
      <c r="OIB16" s="52"/>
      <c r="OIC16" s="52"/>
      <c r="OID16" s="52"/>
      <c r="OIE16" s="52"/>
      <c r="OIF16" s="52"/>
      <c r="OIG16" s="52"/>
      <c r="OIH16" s="52"/>
      <c r="OII16" s="52"/>
      <c r="OIJ16" s="52"/>
      <c r="OIK16" s="52"/>
      <c r="OIL16" s="52"/>
      <c r="OIM16" s="52"/>
      <c r="OIN16" s="52"/>
      <c r="OIO16" s="52"/>
      <c r="OIP16" s="52"/>
      <c r="OIQ16" s="52"/>
      <c r="OIR16" s="52"/>
      <c r="OIS16" s="52"/>
      <c r="OIT16" s="52"/>
      <c r="OIU16" s="52"/>
      <c r="OIV16" s="52"/>
      <c r="OIW16" s="52"/>
      <c r="OIX16" s="52"/>
      <c r="OIY16" s="52"/>
      <c r="OIZ16" s="52"/>
      <c r="OJA16" s="52"/>
      <c r="OJB16" s="52"/>
      <c r="OJC16" s="52"/>
      <c r="OJD16" s="52"/>
      <c r="OJE16" s="52"/>
      <c r="OJF16" s="52"/>
      <c r="OJG16" s="52"/>
      <c r="OJH16" s="52"/>
      <c r="OJI16" s="52"/>
      <c r="OJJ16" s="52"/>
      <c r="OJK16" s="52"/>
      <c r="OJL16" s="52"/>
      <c r="OJM16" s="52"/>
      <c r="OJN16" s="52"/>
      <c r="OJO16" s="52"/>
      <c r="OJP16" s="52"/>
      <c r="OJQ16" s="52"/>
      <c r="OJR16" s="52"/>
      <c r="OJS16" s="52"/>
      <c r="OJT16" s="52"/>
      <c r="OJU16" s="52"/>
      <c r="OJV16" s="52"/>
      <c r="OJW16" s="52"/>
      <c r="OJX16" s="52"/>
      <c r="OJY16" s="52"/>
      <c r="OJZ16" s="52"/>
      <c r="OKA16" s="52"/>
      <c r="OKB16" s="52"/>
      <c r="OKC16" s="52"/>
      <c r="OKD16" s="52"/>
      <c r="OKE16" s="52"/>
      <c r="OKF16" s="52"/>
      <c r="OKG16" s="52"/>
      <c r="OKH16" s="52"/>
      <c r="OKI16" s="52"/>
      <c r="OKJ16" s="52"/>
      <c r="OKK16" s="52"/>
      <c r="OKL16" s="52"/>
      <c r="OKM16" s="52"/>
      <c r="OKN16" s="52"/>
      <c r="OKO16" s="52"/>
      <c r="OKP16" s="52"/>
      <c r="OKQ16" s="52"/>
      <c r="OKR16" s="52"/>
      <c r="OKS16" s="52"/>
      <c r="OKT16" s="52"/>
      <c r="OKU16" s="52"/>
      <c r="OKV16" s="52"/>
      <c r="OKW16" s="52"/>
      <c r="OKX16" s="52"/>
      <c r="OKY16" s="52"/>
      <c r="OKZ16" s="52"/>
      <c r="OLA16" s="52"/>
      <c r="OLB16" s="52"/>
      <c r="OLC16" s="52"/>
      <c r="OLD16" s="52"/>
      <c r="OLE16" s="52"/>
      <c r="OLF16" s="52"/>
      <c r="OLG16" s="52"/>
      <c r="OLH16" s="52"/>
      <c r="OLI16" s="52"/>
      <c r="OLJ16" s="52"/>
      <c r="OLK16" s="52"/>
      <c r="OLL16" s="52"/>
      <c r="OLM16" s="52"/>
      <c r="OLN16" s="52"/>
      <c r="OLO16" s="52"/>
      <c r="OLP16" s="52"/>
      <c r="OLQ16" s="52"/>
      <c r="OLR16" s="52"/>
      <c r="OLS16" s="52"/>
      <c r="OLT16" s="52"/>
      <c r="OLU16" s="52"/>
      <c r="OLV16" s="52"/>
      <c r="OLW16" s="52"/>
      <c r="OLX16" s="52"/>
      <c r="OLY16" s="52"/>
      <c r="OLZ16" s="52"/>
      <c r="OMA16" s="52"/>
      <c r="OMB16" s="52"/>
      <c r="OMC16" s="52"/>
      <c r="OMD16" s="52"/>
      <c r="OME16" s="52"/>
      <c r="OMF16" s="52"/>
      <c r="OMG16" s="52"/>
      <c r="OMH16" s="52"/>
      <c r="OMI16" s="52"/>
      <c r="OMJ16" s="52"/>
      <c r="OMK16" s="52"/>
      <c r="OML16" s="52"/>
      <c r="OMM16" s="52"/>
      <c r="OMN16" s="52"/>
      <c r="OMO16" s="52"/>
      <c r="OMP16" s="52"/>
      <c r="OMQ16" s="52"/>
      <c r="OMR16" s="52"/>
      <c r="OMS16" s="52"/>
      <c r="OMT16" s="52"/>
      <c r="OMU16" s="52"/>
      <c r="OMV16" s="52"/>
      <c r="OMW16" s="52"/>
      <c r="OMX16" s="52"/>
      <c r="OMY16" s="52"/>
      <c r="OMZ16" s="52"/>
      <c r="ONA16" s="52"/>
      <c r="ONB16" s="52"/>
      <c r="ONC16" s="52"/>
      <c r="OND16" s="52"/>
      <c r="ONE16" s="52"/>
      <c r="ONF16" s="52"/>
      <c r="ONG16" s="52"/>
      <c r="ONH16" s="52"/>
      <c r="ONI16" s="52"/>
      <c r="ONJ16" s="52"/>
      <c r="ONK16" s="52"/>
      <c r="ONL16" s="52"/>
      <c r="ONM16" s="52"/>
      <c r="ONN16" s="52"/>
      <c r="ONO16" s="52"/>
      <c r="ONP16" s="52"/>
      <c r="ONQ16" s="52"/>
      <c r="ONR16" s="52"/>
      <c r="ONS16" s="52"/>
      <c r="ONT16" s="52"/>
      <c r="ONU16" s="52"/>
      <c r="ONV16" s="52"/>
      <c r="ONW16" s="52"/>
      <c r="ONX16" s="52"/>
      <c r="ONY16" s="52"/>
      <c r="ONZ16" s="52"/>
      <c r="OOA16" s="52"/>
      <c r="OOB16" s="52"/>
      <c r="OOC16" s="52"/>
      <c r="OOD16" s="52"/>
      <c r="OOE16" s="52"/>
      <c r="OOF16" s="52"/>
      <c r="OOG16" s="52"/>
      <c r="OOH16" s="52"/>
      <c r="OOI16" s="52"/>
      <c r="OOJ16" s="52"/>
      <c r="OOK16" s="52"/>
      <c r="OOL16" s="52"/>
      <c r="OOM16" s="52"/>
      <c r="OON16" s="52"/>
      <c r="OOO16" s="52"/>
      <c r="OOP16" s="52"/>
      <c r="OOQ16" s="52"/>
      <c r="OOR16" s="52"/>
      <c r="OOS16" s="52"/>
      <c r="OOT16" s="52"/>
      <c r="OOU16" s="52"/>
      <c r="OOV16" s="52"/>
      <c r="OOW16" s="52"/>
      <c r="OOX16" s="52"/>
      <c r="OOY16" s="52"/>
      <c r="OOZ16" s="52"/>
      <c r="OPA16" s="52"/>
      <c r="OPB16" s="52"/>
      <c r="OPC16" s="52"/>
      <c r="OPD16" s="52"/>
      <c r="OPE16" s="52"/>
      <c r="OPF16" s="52"/>
      <c r="OPG16" s="52"/>
      <c r="OPH16" s="52"/>
      <c r="OPI16" s="52"/>
      <c r="OPJ16" s="52"/>
      <c r="OPK16" s="52"/>
      <c r="OPL16" s="52"/>
      <c r="OPM16" s="52"/>
      <c r="OPN16" s="52"/>
      <c r="OPO16" s="52"/>
      <c r="OPP16" s="52"/>
      <c r="OPQ16" s="52"/>
      <c r="OPR16" s="52"/>
      <c r="OPS16" s="52"/>
      <c r="OPT16" s="52"/>
      <c r="OPU16" s="52"/>
      <c r="OPV16" s="52"/>
      <c r="OPW16" s="52"/>
      <c r="OPX16" s="52"/>
      <c r="OPY16" s="52"/>
      <c r="OPZ16" s="52"/>
      <c r="OQA16" s="52"/>
      <c r="OQB16" s="52"/>
      <c r="OQC16" s="52"/>
      <c r="OQD16" s="52"/>
      <c r="OQE16" s="52"/>
      <c r="OQF16" s="52"/>
      <c r="OQG16" s="52"/>
      <c r="OQH16" s="52"/>
      <c r="OQI16" s="52"/>
      <c r="OQJ16" s="52"/>
      <c r="OQK16" s="52"/>
      <c r="OQL16" s="52"/>
      <c r="OQM16" s="52"/>
      <c r="OQN16" s="52"/>
      <c r="OQO16" s="52"/>
      <c r="OQP16" s="52"/>
      <c r="OQQ16" s="52"/>
      <c r="OQR16" s="52"/>
      <c r="OQS16" s="52"/>
      <c r="OQT16" s="52"/>
      <c r="OQU16" s="52"/>
      <c r="OQV16" s="52"/>
      <c r="OQW16" s="52"/>
      <c r="OQX16" s="52"/>
      <c r="OQY16" s="52"/>
      <c r="OQZ16" s="52"/>
      <c r="ORA16" s="52"/>
      <c r="ORB16" s="52"/>
      <c r="ORC16" s="52"/>
      <c r="ORD16" s="52"/>
      <c r="ORE16" s="52"/>
      <c r="ORF16" s="52"/>
      <c r="ORG16" s="52"/>
      <c r="ORH16" s="52"/>
      <c r="ORI16" s="52"/>
      <c r="ORJ16" s="52"/>
      <c r="ORK16" s="52"/>
      <c r="ORL16" s="52"/>
      <c r="ORM16" s="52"/>
      <c r="ORN16" s="52"/>
      <c r="ORO16" s="52"/>
      <c r="ORP16" s="52"/>
      <c r="ORQ16" s="52"/>
      <c r="ORR16" s="52"/>
      <c r="ORS16" s="52"/>
      <c r="ORT16" s="52"/>
      <c r="ORU16" s="52"/>
      <c r="ORV16" s="52"/>
      <c r="ORW16" s="52"/>
      <c r="ORX16" s="52"/>
      <c r="ORY16" s="52"/>
      <c r="ORZ16" s="52"/>
      <c r="OSA16" s="52"/>
      <c r="OSB16" s="52"/>
      <c r="OSC16" s="52"/>
      <c r="OSD16" s="52"/>
      <c r="OSE16" s="52"/>
      <c r="OSF16" s="52"/>
      <c r="OSG16" s="52"/>
      <c r="OSH16" s="52"/>
      <c r="OSI16" s="52"/>
      <c r="OSJ16" s="52"/>
      <c r="OSK16" s="52"/>
      <c r="OSL16" s="52"/>
      <c r="OSM16" s="52"/>
      <c r="OSN16" s="52"/>
      <c r="OSO16" s="52"/>
      <c r="OSP16" s="52"/>
      <c r="OSQ16" s="52"/>
      <c r="OSR16" s="52"/>
      <c r="OSS16" s="52"/>
      <c r="OST16" s="52"/>
      <c r="OSU16" s="52"/>
      <c r="OSV16" s="52"/>
      <c r="OSW16" s="52"/>
      <c r="OSX16" s="52"/>
      <c r="OSY16" s="52"/>
      <c r="OSZ16" s="52"/>
      <c r="OTA16" s="52"/>
      <c r="OTB16" s="52"/>
      <c r="OTC16" s="52"/>
      <c r="OTD16" s="52"/>
      <c r="OTE16" s="52"/>
      <c r="OTF16" s="52"/>
      <c r="OTG16" s="52"/>
      <c r="OTH16" s="52"/>
      <c r="OTI16" s="52"/>
      <c r="OTJ16" s="52"/>
      <c r="OTK16" s="52"/>
      <c r="OTL16" s="52"/>
      <c r="OTM16" s="52"/>
      <c r="OTN16" s="52"/>
      <c r="OTO16" s="52"/>
      <c r="OTP16" s="52"/>
      <c r="OTQ16" s="52"/>
      <c r="OTR16" s="52"/>
      <c r="OTS16" s="52"/>
      <c r="OTT16" s="52"/>
      <c r="OTU16" s="52"/>
      <c r="OTV16" s="52"/>
      <c r="OTW16" s="52"/>
      <c r="OTX16" s="52"/>
      <c r="OTY16" s="52"/>
      <c r="OTZ16" s="52"/>
      <c r="OUA16" s="52"/>
      <c r="OUB16" s="52"/>
      <c r="OUC16" s="52"/>
      <c r="OUD16" s="52"/>
      <c r="OUE16" s="52"/>
      <c r="OUF16" s="52"/>
      <c r="OUG16" s="52"/>
      <c r="OUH16" s="52"/>
      <c r="OUI16" s="52"/>
      <c r="OUJ16" s="52"/>
      <c r="OUK16" s="52"/>
      <c r="OUL16" s="52"/>
      <c r="OUM16" s="52"/>
      <c r="OUN16" s="52"/>
      <c r="OUO16" s="52"/>
      <c r="OUP16" s="52"/>
      <c r="OUQ16" s="52"/>
      <c r="OUR16" s="52"/>
      <c r="OUS16" s="52"/>
      <c r="OUT16" s="52"/>
      <c r="OUU16" s="52"/>
      <c r="OUV16" s="52"/>
      <c r="OUW16" s="52"/>
      <c r="OUX16" s="52"/>
      <c r="OUY16" s="52"/>
      <c r="OUZ16" s="52"/>
      <c r="OVA16" s="52"/>
      <c r="OVB16" s="52"/>
      <c r="OVC16" s="52"/>
      <c r="OVD16" s="52"/>
      <c r="OVE16" s="52"/>
      <c r="OVF16" s="52"/>
      <c r="OVG16" s="52"/>
      <c r="OVH16" s="52"/>
      <c r="OVI16" s="52"/>
      <c r="OVJ16" s="52"/>
      <c r="OVK16" s="52"/>
      <c r="OVL16" s="52"/>
      <c r="OVM16" s="52"/>
      <c r="OVN16" s="52"/>
      <c r="OVO16" s="52"/>
      <c r="OVP16" s="52"/>
      <c r="OVQ16" s="52"/>
      <c r="OVR16" s="52"/>
      <c r="OVS16" s="52"/>
      <c r="OVT16" s="52"/>
      <c r="OVU16" s="52"/>
      <c r="OVV16" s="52"/>
      <c r="OVW16" s="52"/>
      <c r="OVX16" s="52"/>
      <c r="OVY16" s="52"/>
      <c r="OVZ16" s="52"/>
      <c r="OWA16" s="52"/>
      <c r="OWB16" s="52"/>
      <c r="OWC16" s="52"/>
      <c r="OWD16" s="52"/>
      <c r="OWE16" s="52"/>
      <c r="OWF16" s="52"/>
      <c r="OWG16" s="52"/>
      <c r="OWH16" s="52"/>
      <c r="OWI16" s="52"/>
      <c r="OWJ16" s="52"/>
      <c r="OWK16" s="52"/>
      <c r="OWL16" s="52"/>
      <c r="OWM16" s="52"/>
      <c r="OWN16" s="52"/>
      <c r="OWO16" s="52"/>
      <c r="OWP16" s="52"/>
      <c r="OWQ16" s="52"/>
      <c r="OWR16" s="52"/>
      <c r="OWS16" s="52"/>
      <c r="OWT16" s="52"/>
      <c r="OWU16" s="52"/>
      <c r="OWV16" s="52"/>
      <c r="OWW16" s="52"/>
      <c r="OWX16" s="52"/>
      <c r="OWY16" s="52"/>
      <c r="OWZ16" s="52"/>
      <c r="OXA16" s="52"/>
      <c r="OXB16" s="52"/>
      <c r="OXC16" s="52"/>
      <c r="OXD16" s="52"/>
      <c r="OXE16" s="52"/>
      <c r="OXF16" s="52"/>
      <c r="OXG16" s="52"/>
      <c r="OXH16" s="52"/>
      <c r="OXI16" s="52"/>
      <c r="OXJ16" s="52"/>
      <c r="OXK16" s="52"/>
      <c r="OXL16" s="52"/>
      <c r="OXM16" s="52"/>
      <c r="OXN16" s="52"/>
      <c r="OXO16" s="52"/>
      <c r="OXP16" s="52"/>
      <c r="OXQ16" s="52"/>
      <c r="OXR16" s="52"/>
      <c r="OXS16" s="52"/>
      <c r="OXT16" s="52"/>
      <c r="OXU16" s="52"/>
      <c r="OXV16" s="52"/>
      <c r="OXW16" s="52"/>
      <c r="OXX16" s="52"/>
      <c r="OXY16" s="52"/>
      <c r="OXZ16" s="52"/>
      <c r="OYA16" s="52"/>
      <c r="OYB16" s="52"/>
      <c r="OYC16" s="52"/>
      <c r="OYD16" s="52"/>
      <c r="OYE16" s="52"/>
      <c r="OYF16" s="52"/>
      <c r="OYG16" s="52"/>
      <c r="OYH16" s="52"/>
      <c r="OYI16" s="52"/>
      <c r="OYJ16" s="52"/>
      <c r="OYK16" s="52"/>
      <c r="OYL16" s="52"/>
      <c r="OYM16" s="52"/>
      <c r="OYN16" s="52"/>
      <c r="OYO16" s="52"/>
      <c r="OYP16" s="52"/>
      <c r="OYQ16" s="52"/>
      <c r="OYR16" s="52"/>
      <c r="OYS16" s="52"/>
      <c r="OYT16" s="52"/>
      <c r="OYU16" s="52"/>
      <c r="OYV16" s="52"/>
      <c r="OYW16" s="52"/>
      <c r="OYX16" s="52"/>
      <c r="OYY16" s="52"/>
      <c r="OYZ16" s="52"/>
      <c r="OZA16" s="52"/>
      <c r="OZB16" s="52"/>
      <c r="OZC16" s="52"/>
      <c r="OZD16" s="52"/>
      <c r="OZE16" s="52"/>
      <c r="OZF16" s="52"/>
      <c r="OZG16" s="52"/>
      <c r="OZH16" s="52"/>
      <c r="OZI16" s="52"/>
      <c r="OZJ16" s="52"/>
      <c r="OZK16" s="52"/>
      <c r="OZL16" s="52"/>
      <c r="OZM16" s="52"/>
      <c r="OZN16" s="52"/>
      <c r="OZO16" s="52"/>
      <c r="OZP16" s="52"/>
      <c r="OZQ16" s="52"/>
      <c r="OZR16" s="52"/>
      <c r="OZS16" s="52"/>
      <c r="OZT16" s="52"/>
      <c r="OZU16" s="52"/>
      <c r="OZV16" s="52"/>
      <c r="OZW16" s="52"/>
      <c r="OZX16" s="52"/>
      <c r="OZY16" s="52"/>
      <c r="OZZ16" s="52"/>
      <c r="PAA16" s="52"/>
      <c r="PAB16" s="52"/>
      <c r="PAC16" s="52"/>
      <c r="PAD16" s="52"/>
      <c r="PAE16" s="52"/>
      <c r="PAF16" s="52"/>
      <c r="PAG16" s="52"/>
      <c r="PAH16" s="52"/>
      <c r="PAI16" s="52"/>
      <c r="PAJ16" s="52"/>
      <c r="PAK16" s="52"/>
      <c r="PAL16" s="52"/>
      <c r="PAM16" s="52"/>
      <c r="PAN16" s="52"/>
      <c r="PAO16" s="52"/>
      <c r="PAP16" s="52"/>
      <c r="PAQ16" s="52"/>
      <c r="PAR16" s="52"/>
      <c r="PAS16" s="52"/>
      <c r="PAT16" s="52"/>
      <c r="PAU16" s="52"/>
      <c r="PAV16" s="52"/>
      <c r="PAW16" s="52"/>
      <c r="PAX16" s="52"/>
      <c r="PAY16" s="52"/>
      <c r="PAZ16" s="52"/>
      <c r="PBA16" s="52"/>
      <c r="PBB16" s="52"/>
      <c r="PBC16" s="52"/>
      <c r="PBD16" s="52"/>
      <c r="PBE16" s="52"/>
      <c r="PBF16" s="52"/>
      <c r="PBG16" s="52"/>
      <c r="PBH16" s="52"/>
      <c r="PBI16" s="52"/>
      <c r="PBJ16" s="52"/>
      <c r="PBK16" s="52"/>
      <c r="PBL16" s="52"/>
      <c r="PBM16" s="52"/>
      <c r="PBN16" s="52"/>
      <c r="PBO16" s="52"/>
      <c r="PBP16" s="52"/>
      <c r="PBQ16" s="52"/>
      <c r="PBR16" s="52"/>
      <c r="PBS16" s="52"/>
      <c r="PBT16" s="52"/>
      <c r="PBU16" s="52"/>
      <c r="PBV16" s="52"/>
      <c r="PBW16" s="52"/>
      <c r="PBX16" s="52"/>
      <c r="PBY16" s="52"/>
      <c r="PBZ16" s="52"/>
      <c r="PCA16" s="52"/>
      <c r="PCB16" s="52"/>
      <c r="PCC16" s="52"/>
      <c r="PCD16" s="52"/>
      <c r="PCE16" s="52"/>
      <c r="PCF16" s="52"/>
      <c r="PCG16" s="52"/>
      <c r="PCH16" s="52"/>
      <c r="PCI16" s="52"/>
      <c r="PCJ16" s="52"/>
      <c r="PCK16" s="52"/>
      <c r="PCL16" s="52"/>
      <c r="PCM16" s="52"/>
      <c r="PCN16" s="52"/>
      <c r="PCO16" s="52"/>
      <c r="PCP16" s="52"/>
      <c r="PCQ16" s="52"/>
      <c r="PCR16" s="52"/>
      <c r="PCS16" s="52"/>
      <c r="PCT16" s="52"/>
      <c r="PCU16" s="52"/>
      <c r="PCV16" s="52"/>
      <c r="PCW16" s="52"/>
      <c r="PCX16" s="52"/>
      <c r="PCY16" s="52"/>
      <c r="PCZ16" s="52"/>
      <c r="PDA16" s="52"/>
      <c r="PDB16" s="52"/>
      <c r="PDC16" s="52"/>
      <c r="PDD16" s="52"/>
      <c r="PDE16" s="52"/>
      <c r="PDF16" s="52"/>
      <c r="PDG16" s="52"/>
      <c r="PDH16" s="52"/>
      <c r="PDI16" s="52"/>
      <c r="PDJ16" s="52"/>
      <c r="PDK16" s="52"/>
      <c r="PDL16" s="52"/>
      <c r="PDM16" s="52"/>
      <c r="PDN16" s="52"/>
      <c r="PDO16" s="52"/>
      <c r="PDP16" s="52"/>
      <c r="PDQ16" s="52"/>
      <c r="PDR16" s="52"/>
      <c r="PDS16" s="52"/>
      <c r="PDT16" s="52"/>
      <c r="PDU16" s="52"/>
      <c r="PDV16" s="52"/>
      <c r="PDW16" s="52"/>
      <c r="PDX16" s="52"/>
      <c r="PDY16" s="52"/>
      <c r="PDZ16" s="52"/>
      <c r="PEA16" s="52"/>
      <c r="PEB16" s="52"/>
      <c r="PEC16" s="52"/>
      <c r="PED16" s="52"/>
      <c r="PEE16" s="52"/>
      <c r="PEF16" s="52"/>
      <c r="PEG16" s="52"/>
      <c r="PEH16" s="52"/>
      <c r="PEI16" s="52"/>
      <c r="PEJ16" s="52"/>
      <c r="PEK16" s="52"/>
      <c r="PEL16" s="52"/>
      <c r="PEM16" s="52"/>
      <c r="PEN16" s="52"/>
      <c r="PEO16" s="52"/>
      <c r="PEP16" s="52"/>
      <c r="PEQ16" s="52"/>
      <c r="PER16" s="52"/>
      <c r="PES16" s="52"/>
      <c r="PET16" s="52"/>
      <c r="PEU16" s="52"/>
      <c r="PEV16" s="52"/>
      <c r="PEW16" s="52"/>
      <c r="PEX16" s="52"/>
      <c r="PEY16" s="52"/>
      <c r="PEZ16" s="52"/>
      <c r="PFA16" s="52"/>
      <c r="PFB16" s="52"/>
      <c r="PFC16" s="52"/>
      <c r="PFD16" s="52"/>
      <c r="PFE16" s="52"/>
      <c r="PFF16" s="52"/>
      <c r="PFG16" s="52"/>
      <c r="PFH16" s="52"/>
      <c r="PFI16" s="52"/>
      <c r="PFJ16" s="52"/>
      <c r="PFK16" s="52"/>
      <c r="PFL16" s="52"/>
      <c r="PFM16" s="52"/>
      <c r="PFN16" s="52"/>
      <c r="PFO16" s="52"/>
      <c r="PFP16" s="52"/>
      <c r="PFQ16" s="52"/>
      <c r="PFR16" s="52"/>
      <c r="PFS16" s="52"/>
      <c r="PFT16" s="52"/>
      <c r="PFU16" s="52"/>
      <c r="PFV16" s="52"/>
      <c r="PFW16" s="52"/>
      <c r="PFX16" s="52"/>
      <c r="PFY16" s="52"/>
      <c r="PFZ16" s="52"/>
      <c r="PGA16" s="52"/>
      <c r="PGB16" s="52"/>
      <c r="PGC16" s="52"/>
      <c r="PGD16" s="52"/>
      <c r="PGE16" s="52"/>
      <c r="PGF16" s="52"/>
      <c r="PGG16" s="52"/>
      <c r="PGH16" s="52"/>
      <c r="PGI16" s="52"/>
      <c r="PGJ16" s="52"/>
      <c r="PGK16" s="52"/>
      <c r="PGL16" s="52"/>
      <c r="PGM16" s="52"/>
      <c r="PGN16" s="52"/>
      <c r="PGO16" s="52"/>
      <c r="PGP16" s="52"/>
      <c r="PGQ16" s="52"/>
      <c r="PGR16" s="52"/>
      <c r="PGS16" s="52"/>
      <c r="PGT16" s="52"/>
      <c r="PGU16" s="52"/>
      <c r="PGV16" s="52"/>
      <c r="PGW16" s="52"/>
      <c r="PGX16" s="52"/>
      <c r="PGY16" s="52"/>
      <c r="PGZ16" s="52"/>
      <c r="PHA16" s="52"/>
      <c r="PHB16" s="52"/>
      <c r="PHC16" s="52"/>
      <c r="PHD16" s="52"/>
      <c r="PHE16" s="52"/>
      <c r="PHF16" s="52"/>
      <c r="PHG16" s="52"/>
      <c r="PHH16" s="52"/>
      <c r="PHI16" s="52"/>
      <c r="PHJ16" s="52"/>
      <c r="PHK16" s="52"/>
      <c r="PHL16" s="52"/>
      <c r="PHM16" s="52"/>
      <c r="PHN16" s="52"/>
      <c r="PHO16" s="52"/>
      <c r="PHP16" s="52"/>
      <c r="PHQ16" s="52"/>
      <c r="PHR16" s="52"/>
      <c r="PHS16" s="52"/>
      <c r="PHT16" s="52"/>
      <c r="PHU16" s="52"/>
      <c r="PHV16" s="52"/>
      <c r="PHW16" s="52"/>
      <c r="PHX16" s="52"/>
      <c r="PHY16" s="52"/>
      <c r="PHZ16" s="52"/>
      <c r="PIA16" s="52"/>
      <c r="PIB16" s="52"/>
      <c r="PIC16" s="52"/>
      <c r="PID16" s="52"/>
      <c r="PIE16" s="52"/>
      <c r="PIF16" s="52"/>
      <c r="PIG16" s="52"/>
      <c r="PIH16" s="52"/>
      <c r="PII16" s="52"/>
      <c r="PIJ16" s="52"/>
      <c r="PIK16" s="52"/>
      <c r="PIL16" s="52"/>
      <c r="PIM16" s="52"/>
      <c r="PIN16" s="52"/>
      <c r="PIO16" s="52"/>
      <c r="PIP16" s="52"/>
      <c r="PIQ16" s="52"/>
      <c r="PIR16" s="52"/>
      <c r="PIS16" s="52"/>
      <c r="PIT16" s="52"/>
      <c r="PIU16" s="52"/>
      <c r="PIV16" s="52"/>
      <c r="PIW16" s="52"/>
      <c r="PIX16" s="52"/>
      <c r="PIY16" s="52"/>
      <c r="PIZ16" s="52"/>
      <c r="PJA16" s="52"/>
      <c r="PJB16" s="52"/>
      <c r="PJC16" s="52"/>
      <c r="PJD16" s="52"/>
      <c r="PJE16" s="52"/>
      <c r="PJF16" s="52"/>
      <c r="PJG16" s="52"/>
      <c r="PJH16" s="52"/>
      <c r="PJI16" s="52"/>
      <c r="PJJ16" s="52"/>
      <c r="PJK16" s="52"/>
      <c r="PJL16" s="52"/>
      <c r="PJM16" s="52"/>
      <c r="PJN16" s="52"/>
      <c r="PJO16" s="52"/>
      <c r="PJP16" s="52"/>
      <c r="PJQ16" s="52"/>
      <c r="PJR16" s="52"/>
      <c r="PJS16" s="52"/>
      <c r="PJT16" s="52"/>
      <c r="PJU16" s="52"/>
      <c r="PJV16" s="52"/>
      <c r="PJW16" s="52"/>
      <c r="PJX16" s="52"/>
      <c r="PJY16" s="52"/>
      <c r="PJZ16" s="52"/>
      <c r="PKA16" s="52"/>
      <c r="PKB16" s="52"/>
      <c r="PKC16" s="52"/>
      <c r="PKD16" s="52"/>
      <c r="PKE16" s="52"/>
      <c r="PKF16" s="52"/>
      <c r="PKG16" s="52"/>
      <c r="PKH16" s="52"/>
      <c r="PKI16" s="52"/>
      <c r="PKJ16" s="52"/>
      <c r="PKK16" s="52"/>
      <c r="PKL16" s="52"/>
      <c r="PKM16" s="52"/>
      <c r="PKN16" s="52"/>
      <c r="PKO16" s="52"/>
      <c r="PKP16" s="52"/>
      <c r="PKQ16" s="52"/>
      <c r="PKR16" s="52"/>
      <c r="PKS16" s="52"/>
      <c r="PKT16" s="52"/>
      <c r="PKU16" s="52"/>
      <c r="PKV16" s="52"/>
      <c r="PKW16" s="52"/>
      <c r="PKX16" s="52"/>
      <c r="PKY16" s="52"/>
      <c r="PKZ16" s="52"/>
      <c r="PLA16" s="52"/>
      <c r="PLB16" s="52"/>
      <c r="PLC16" s="52"/>
      <c r="PLD16" s="52"/>
      <c r="PLE16" s="52"/>
      <c r="PLF16" s="52"/>
      <c r="PLG16" s="52"/>
      <c r="PLH16" s="52"/>
      <c r="PLI16" s="52"/>
      <c r="PLJ16" s="52"/>
      <c r="PLK16" s="52"/>
      <c r="PLL16" s="52"/>
      <c r="PLM16" s="52"/>
      <c r="PLN16" s="52"/>
      <c r="PLO16" s="52"/>
      <c r="PLP16" s="52"/>
      <c r="PLQ16" s="52"/>
      <c r="PLR16" s="52"/>
      <c r="PLS16" s="52"/>
      <c r="PLT16" s="52"/>
      <c r="PLU16" s="52"/>
      <c r="PLV16" s="52"/>
      <c r="PLW16" s="52"/>
      <c r="PLX16" s="52"/>
      <c r="PLY16" s="52"/>
      <c r="PLZ16" s="52"/>
      <c r="PMA16" s="52"/>
      <c r="PMB16" s="52"/>
      <c r="PMC16" s="52"/>
      <c r="PMD16" s="52"/>
      <c r="PME16" s="52"/>
      <c r="PMF16" s="52"/>
      <c r="PMG16" s="52"/>
      <c r="PMH16" s="52"/>
      <c r="PMI16" s="52"/>
      <c r="PMJ16" s="52"/>
      <c r="PMK16" s="52"/>
      <c r="PML16" s="52"/>
      <c r="PMM16" s="52"/>
      <c r="PMN16" s="52"/>
      <c r="PMO16" s="52"/>
      <c r="PMP16" s="52"/>
      <c r="PMQ16" s="52"/>
      <c r="PMR16" s="52"/>
      <c r="PMS16" s="52"/>
      <c r="PMT16" s="52"/>
      <c r="PMU16" s="52"/>
      <c r="PMV16" s="52"/>
      <c r="PMW16" s="52"/>
      <c r="PMX16" s="52"/>
      <c r="PMY16" s="52"/>
      <c r="PMZ16" s="52"/>
      <c r="PNA16" s="52"/>
      <c r="PNB16" s="52"/>
      <c r="PNC16" s="52"/>
      <c r="PND16" s="52"/>
      <c r="PNE16" s="52"/>
      <c r="PNF16" s="52"/>
      <c r="PNG16" s="52"/>
      <c r="PNH16" s="52"/>
      <c r="PNI16" s="52"/>
      <c r="PNJ16" s="52"/>
      <c r="PNK16" s="52"/>
      <c r="PNL16" s="52"/>
      <c r="PNM16" s="52"/>
      <c r="PNN16" s="52"/>
      <c r="PNO16" s="52"/>
      <c r="PNP16" s="52"/>
      <c r="PNQ16" s="52"/>
      <c r="PNR16" s="52"/>
      <c r="PNS16" s="52"/>
      <c r="PNT16" s="52"/>
      <c r="PNU16" s="52"/>
      <c r="PNV16" s="52"/>
      <c r="PNW16" s="52"/>
      <c r="PNX16" s="52"/>
      <c r="PNY16" s="52"/>
      <c r="PNZ16" s="52"/>
      <c r="POA16" s="52"/>
      <c r="POB16" s="52"/>
      <c r="POC16" s="52"/>
      <c r="POD16" s="52"/>
      <c r="POE16" s="52"/>
      <c r="POF16" s="52"/>
      <c r="POG16" s="52"/>
      <c r="POH16" s="52"/>
      <c r="POI16" s="52"/>
      <c r="POJ16" s="52"/>
      <c r="POK16" s="52"/>
      <c r="POL16" s="52"/>
      <c r="POM16" s="52"/>
      <c r="PON16" s="52"/>
      <c r="POO16" s="52"/>
      <c r="POP16" s="52"/>
      <c r="POQ16" s="52"/>
      <c r="POR16" s="52"/>
      <c r="POS16" s="52"/>
      <c r="POT16" s="52"/>
      <c r="POU16" s="52"/>
      <c r="POV16" s="52"/>
      <c r="POW16" s="52"/>
      <c r="POX16" s="52"/>
      <c r="POY16" s="52"/>
      <c r="POZ16" s="52"/>
      <c r="PPA16" s="52"/>
      <c r="PPB16" s="52"/>
      <c r="PPC16" s="52"/>
      <c r="PPD16" s="52"/>
      <c r="PPE16" s="52"/>
      <c r="PPF16" s="52"/>
      <c r="PPG16" s="52"/>
      <c r="PPH16" s="52"/>
      <c r="PPI16" s="52"/>
      <c r="PPJ16" s="52"/>
      <c r="PPK16" s="52"/>
      <c r="PPL16" s="52"/>
      <c r="PPM16" s="52"/>
      <c r="PPN16" s="52"/>
      <c r="PPO16" s="52"/>
      <c r="PPP16" s="52"/>
      <c r="PPQ16" s="52"/>
      <c r="PPR16" s="52"/>
      <c r="PPS16" s="52"/>
      <c r="PPT16" s="52"/>
      <c r="PPU16" s="52"/>
      <c r="PPV16" s="52"/>
      <c r="PPW16" s="52"/>
      <c r="PPX16" s="52"/>
      <c r="PPY16" s="52"/>
      <c r="PPZ16" s="52"/>
      <c r="PQA16" s="52"/>
      <c r="PQB16" s="52"/>
      <c r="PQC16" s="52"/>
      <c r="PQD16" s="52"/>
      <c r="PQE16" s="52"/>
      <c r="PQF16" s="52"/>
      <c r="PQG16" s="52"/>
      <c r="PQH16" s="52"/>
      <c r="PQI16" s="52"/>
      <c r="PQJ16" s="52"/>
      <c r="PQK16" s="52"/>
      <c r="PQL16" s="52"/>
      <c r="PQM16" s="52"/>
      <c r="PQN16" s="52"/>
      <c r="PQO16" s="52"/>
      <c r="PQP16" s="52"/>
      <c r="PQQ16" s="52"/>
      <c r="PQR16" s="52"/>
      <c r="PQS16" s="52"/>
      <c r="PQT16" s="52"/>
      <c r="PQU16" s="52"/>
      <c r="PQV16" s="52"/>
      <c r="PQW16" s="52"/>
      <c r="PQX16" s="52"/>
      <c r="PQY16" s="52"/>
      <c r="PQZ16" s="52"/>
      <c r="PRA16" s="52"/>
      <c r="PRB16" s="52"/>
      <c r="PRC16" s="52"/>
      <c r="PRD16" s="52"/>
      <c r="PRE16" s="52"/>
      <c r="PRF16" s="52"/>
      <c r="PRG16" s="52"/>
      <c r="PRH16" s="52"/>
      <c r="PRI16" s="52"/>
      <c r="PRJ16" s="52"/>
      <c r="PRK16" s="52"/>
      <c r="PRL16" s="52"/>
      <c r="PRM16" s="52"/>
      <c r="PRN16" s="52"/>
      <c r="PRO16" s="52"/>
      <c r="PRP16" s="52"/>
      <c r="PRQ16" s="52"/>
      <c r="PRR16" s="52"/>
      <c r="PRS16" s="52"/>
      <c r="PRT16" s="52"/>
      <c r="PRU16" s="52"/>
      <c r="PRV16" s="52"/>
      <c r="PRW16" s="52"/>
      <c r="PRX16" s="52"/>
      <c r="PRY16" s="52"/>
      <c r="PRZ16" s="52"/>
      <c r="PSA16" s="52"/>
      <c r="PSB16" s="52"/>
      <c r="PSC16" s="52"/>
      <c r="PSD16" s="52"/>
      <c r="PSE16" s="52"/>
      <c r="PSF16" s="52"/>
      <c r="PSG16" s="52"/>
      <c r="PSH16" s="52"/>
      <c r="PSI16" s="52"/>
      <c r="PSJ16" s="52"/>
      <c r="PSK16" s="52"/>
      <c r="PSL16" s="52"/>
      <c r="PSM16" s="52"/>
      <c r="PSN16" s="52"/>
      <c r="PSO16" s="52"/>
      <c r="PSP16" s="52"/>
      <c r="PSQ16" s="52"/>
      <c r="PSR16" s="52"/>
      <c r="PSS16" s="52"/>
      <c r="PST16" s="52"/>
      <c r="PSU16" s="52"/>
      <c r="PSV16" s="52"/>
      <c r="PSW16" s="52"/>
      <c r="PSX16" s="52"/>
      <c r="PSY16" s="52"/>
      <c r="PSZ16" s="52"/>
      <c r="PTA16" s="52"/>
      <c r="PTB16" s="52"/>
      <c r="PTC16" s="52"/>
      <c r="PTD16" s="52"/>
      <c r="PTE16" s="52"/>
      <c r="PTF16" s="52"/>
      <c r="PTG16" s="52"/>
      <c r="PTH16" s="52"/>
      <c r="PTI16" s="52"/>
      <c r="PTJ16" s="52"/>
      <c r="PTK16" s="52"/>
      <c r="PTL16" s="52"/>
      <c r="PTM16" s="52"/>
      <c r="PTN16" s="52"/>
      <c r="PTO16" s="52"/>
      <c r="PTP16" s="52"/>
      <c r="PTQ16" s="52"/>
      <c r="PTR16" s="52"/>
      <c r="PTS16" s="52"/>
      <c r="PTT16" s="52"/>
      <c r="PTU16" s="52"/>
      <c r="PTV16" s="52"/>
      <c r="PTW16" s="52"/>
      <c r="PTX16" s="52"/>
      <c r="PTY16" s="52"/>
      <c r="PTZ16" s="52"/>
      <c r="PUA16" s="52"/>
      <c r="PUB16" s="52"/>
      <c r="PUC16" s="52"/>
      <c r="PUD16" s="52"/>
      <c r="PUE16" s="52"/>
      <c r="PUF16" s="52"/>
      <c r="PUG16" s="52"/>
      <c r="PUH16" s="52"/>
      <c r="PUI16" s="52"/>
      <c r="PUJ16" s="52"/>
      <c r="PUK16" s="52"/>
      <c r="PUL16" s="52"/>
      <c r="PUM16" s="52"/>
      <c r="PUN16" s="52"/>
      <c r="PUO16" s="52"/>
      <c r="PUP16" s="52"/>
      <c r="PUQ16" s="52"/>
      <c r="PUR16" s="52"/>
      <c r="PUS16" s="52"/>
      <c r="PUT16" s="52"/>
      <c r="PUU16" s="52"/>
      <c r="PUV16" s="52"/>
      <c r="PUW16" s="52"/>
      <c r="PUX16" s="52"/>
      <c r="PUY16" s="52"/>
      <c r="PUZ16" s="52"/>
      <c r="PVA16" s="52"/>
      <c r="PVB16" s="52"/>
      <c r="PVC16" s="52"/>
      <c r="PVD16" s="52"/>
      <c r="PVE16" s="52"/>
      <c r="PVF16" s="52"/>
      <c r="PVG16" s="52"/>
      <c r="PVH16" s="52"/>
      <c r="PVI16" s="52"/>
      <c r="PVJ16" s="52"/>
      <c r="PVK16" s="52"/>
      <c r="PVL16" s="52"/>
      <c r="PVM16" s="52"/>
      <c r="PVN16" s="52"/>
      <c r="PVO16" s="52"/>
      <c r="PVP16" s="52"/>
      <c r="PVQ16" s="52"/>
      <c r="PVR16" s="52"/>
      <c r="PVS16" s="52"/>
      <c r="PVT16" s="52"/>
      <c r="PVU16" s="52"/>
      <c r="PVV16" s="52"/>
      <c r="PVW16" s="52"/>
      <c r="PVX16" s="52"/>
      <c r="PVY16" s="52"/>
      <c r="PVZ16" s="52"/>
      <c r="PWA16" s="52"/>
      <c r="PWB16" s="52"/>
      <c r="PWC16" s="52"/>
      <c r="PWD16" s="52"/>
      <c r="PWE16" s="52"/>
      <c r="PWF16" s="52"/>
      <c r="PWG16" s="52"/>
      <c r="PWH16" s="52"/>
      <c r="PWI16" s="52"/>
      <c r="PWJ16" s="52"/>
      <c r="PWK16" s="52"/>
      <c r="PWL16" s="52"/>
      <c r="PWM16" s="52"/>
      <c r="PWN16" s="52"/>
      <c r="PWO16" s="52"/>
      <c r="PWP16" s="52"/>
      <c r="PWQ16" s="52"/>
      <c r="PWR16" s="52"/>
      <c r="PWS16" s="52"/>
      <c r="PWT16" s="52"/>
      <c r="PWU16" s="52"/>
      <c r="PWV16" s="52"/>
      <c r="PWW16" s="52"/>
      <c r="PWX16" s="52"/>
      <c r="PWY16" s="52"/>
      <c r="PWZ16" s="52"/>
      <c r="PXA16" s="52"/>
      <c r="PXB16" s="52"/>
      <c r="PXC16" s="52"/>
      <c r="PXD16" s="52"/>
      <c r="PXE16" s="52"/>
      <c r="PXF16" s="52"/>
      <c r="PXG16" s="52"/>
      <c r="PXH16" s="52"/>
      <c r="PXI16" s="52"/>
      <c r="PXJ16" s="52"/>
      <c r="PXK16" s="52"/>
      <c r="PXL16" s="52"/>
      <c r="PXM16" s="52"/>
      <c r="PXN16" s="52"/>
      <c r="PXO16" s="52"/>
      <c r="PXP16" s="52"/>
      <c r="PXQ16" s="52"/>
      <c r="PXR16" s="52"/>
      <c r="PXS16" s="52"/>
      <c r="PXT16" s="52"/>
      <c r="PXU16" s="52"/>
      <c r="PXV16" s="52"/>
      <c r="PXW16" s="52"/>
      <c r="PXX16" s="52"/>
      <c r="PXY16" s="52"/>
      <c r="PXZ16" s="52"/>
      <c r="PYA16" s="52"/>
      <c r="PYB16" s="52"/>
      <c r="PYC16" s="52"/>
      <c r="PYD16" s="52"/>
      <c r="PYE16" s="52"/>
      <c r="PYF16" s="52"/>
      <c r="PYG16" s="52"/>
      <c r="PYH16" s="52"/>
      <c r="PYI16" s="52"/>
      <c r="PYJ16" s="52"/>
      <c r="PYK16" s="52"/>
      <c r="PYL16" s="52"/>
      <c r="PYM16" s="52"/>
      <c r="PYN16" s="52"/>
      <c r="PYO16" s="52"/>
      <c r="PYP16" s="52"/>
      <c r="PYQ16" s="52"/>
      <c r="PYR16" s="52"/>
      <c r="PYS16" s="52"/>
      <c r="PYT16" s="52"/>
      <c r="PYU16" s="52"/>
      <c r="PYV16" s="52"/>
      <c r="PYW16" s="52"/>
      <c r="PYX16" s="52"/>
      <c r="PYY16" s="52"/>
      <c r="PYZ16" s="52"/>
      <c r="PZA16" s="52"/>
      <c r="PZB16" s="52"/>
      <c r="PZC16" s="52"/>
      <c r="PZD16" s="52"/>
      <c r="PZE16" s="52"/>
      <c r="PZF16" s="52"/>
      <c r="PZG16" s="52"/>
      <c r="PZH16" s="52"/>
      <c r="PZI16" s="52"/>
      <c r="PZJ16" s="52"/>
      <c r="PZK16" s="52"/>
      <c r="PZL16" s="52"/>
      <c r="PZM16" s="52"/>
      <c r="PZN16" s="52"/>
      <c r="PZO16" s="52"/>
      <c r="PZP16" s="52"/>
      <c r="PZQ16" s="52"/>
      <c r="PZR16" s="52"/>
      <c r="PZS16" s="52"/>
      <c r="PZT16" s="52"/>
      <c r="PZU16" s="52"/>
      <c r="PZV16" s="52"/>
      <c r="PZW16" s="52"/>
      <c r="PZX16" s="52"/>
      <c r="PZY16" s="52"/>
      <c r="PZZ16" s="52"/>
      <c r="QAA16" s="52"/>
      <c r="QAB16" s="52"/>
      <c r="QAC16" s="52"/>
      <c r="QAD16" s="52"/>
      <c r="QAE16" s="52"/>
      <c r="QAF16" s="52"/>
      <c r="QAG16" s="52"/>
      <c r="QAH16" s="52"/>
      <c r="QAI16" s="52"/>
      <c r="QAJ16" s="52"/>
      <c r="QAK16" s="52"/>
      <c r="QAL16" s="52"/>
      <c r="QAM16" s="52"/>
      <c r="QAN16" s="52"/>
      <c r="QAO16" s="52"/>
      <c r="QAP16" s="52"/>
      <c r="QAQ16" s="52"/>
      <c r="QAR16" s="52"/>
      <c r="QAS16" s="52"/>
      <c r="QAT16" s="52"/>
      <c r="QAU16" s="52"/>
      <c r="QAV16" s="52"/>
      <c r="QAW16" s="52"/>
      <c r="QAX16" s="52"/>
      <c r="QAY16" s="52"/>
      <c r="QAZ16" s="52"/>
      <c r="QBA16" s="52"/>
      <c r="QBB16" s="52"/>
      <c r="QBC16" s="52"/>
      <c r="QBD16" s="52"/>
      <c r="QBE16" s="52"/>
      <c r="QBF16" s="52"/>
      <c r="QBG16" s="52"/>
      <c r="QBH16" s="52"/>
      <c r="QBI16" s="52"/>
      <c r="QBJ16" s="52"/>
      <c r="QBK16" s="52"/>
      <c r="QBL16" s="52"/>
      <c r="QBM16" s="52"/>
      <c r="QBN16" s="52"/>
      <c r="QBO16" s="52"/>
      <c r="QBP16" s="52"/>
      <c r="QBQ16" s="52"/>
      <c r="QBR16" s="52"/>
      <c r="QBS16" s="52"/>
      <c r="QBT16" s="52"/>
      <c r="QBU16" s="52"/>
      <c r="QBV16" s="52"/>
      <c r="QBW16" s="52"/>
      <c r="QBX16" s="52"/>
      <c r="QBY16" s="52"/>
      <c r="QBZ16" s="52"/>
      <c r="QCA16" s="52"/>
      <c r="QCB16" s="52"/>
      <c r="QCC16" s="52"/>
      <c r="QCD16" s="52"/>
      <c r="QCE16" s="52"/>
      <c r="QCF16" s="52"/>
      <c r="QCG16" s="52"/>
      <c r="QCH16" s="52"/>
      <c r="QCI16" s="52"/>
      <c r="QCJ16" s="52"/>
      <c r="QCK16" s="52"/>
      <c r="QCL16" s="52"/>
      <c r="QCM16" s="52"/>
      <c r="QCN16" s="52"/>
      <c r="QCO16" s="52"/>
      <c r="QCP16" s="52"/>
      <c r="QCQ16" s="52"/>
      <c r="QCR16" s="52"/>
      <c r="QCS16" s="52"/>
      <c r="QCT16" s="52"/>
      <c r="QCU16" s="52"/>
      <c r="QCV16" s="52"/>
      <c r="QCW16" s="52"/>
      <c r="QCX16" s="52"/>
      <c r="QCY16" s="52"/>
      <c r="QCZ16" s="52"/>
      <c r="QDA16" s="52"/>
      <c r="QDB16" s="52"/>
      <c r="QDC16" s="52"/>
      <c r="QDD16" s="52"/>
      <c r="QDE16" s="52"/>
      <c r="QDF16" s="52"/>
      <c r="QDG16" s="52"/>
      <c r="QDH16" s="52"/>
      <c r="QDI16" s="52"/>
      <c r="QDJ16" s="52"/>
      <c r="QDK16" s="52"/>
      <c r="QDL16" s="52"/>
      <c r="QDM16" s="52"/>
      <c r="QDN16" s="52"/>
      <c r="QDO16" s="52"/>
      <c r="QDP16" s="52"/>
      <c r="QDQ16" s="52"/>
      <c r="QDR16" s="52"/>
      <c r="QDS16" s="52"/>
      <c r="QDT16" s="52"/>
      <c r="QDU16" s="52"/>
      <c r="QDV16" s="52"/>
      <c r="QDW16" s="52"/>
      <c r="QDX16" s="52"/>
      <c r="QDY16" s="52"/>
      <c r="QDZ16" s="52"/>
      <c r="QEA16" s="52"/>
      <c r="QEB16" s="52"/>
      <c r="QEC16" s="52"/>
      <c r="QED16" s="52"/>
      <c r="QEE16" s="52"/>
      <c r="QEF16" s="52"/>
      <c r="QEG16" s="52"/>
      <c r="QEH16" s="52"/>
      <c r="QEI16" s="52"/>
      <c r="QEJ16" s="52"/>
      <c r="QEK16" s="52"/>
      <c r="QEL16" s="52"/>
      <c r="QEM16" s="52"/>
      <c r="QEN16" s="52"/>
      <c r="QEO16" s="52"/>
      <c r="QEP16" s="52"/>
      <c r="QEQ16" s="52"/>
      <c r="QER16" s="52"/>
      <c r="QES16" s="52"/>
      <c r="QET16" s="52"/>
      <c r="QEU16" s="52"/>
      <c r="QEV16" s="52"/>
      <c r="QEW16" s="52"/>
      <c r="QEX16" s="52"/>
      <c r="QEY16" s="52"/>
      <c r="QEZ16" s="52"/>
      <c r="QFA16" s="52"/>
      <c r="QFB16" s="52"/>
      <c r="QFC16" s="52"/>
      <c r="QFD16" s="52"/>
      <c r="QFE16" s="52"/>
      <c r="QFF16" s="52"/>
      <c r="QFG16" s="52"/>
      <c r="QFH16" s="52"/>
      <c r="QFI16" s="52"/>
      <c r="QFJ16" s="52"/>
      <c r="QFK16" s="52"/>
      <c r="QFL16" s="52"/>
      <c r="QFM16" s="52"/>
      <c r="QFN16" s="52"/>
      <c r="QFO16" s="52"/>
      <c r="QFP16" s="52"/>
      <c r="QFQ16" s="52"/>
      <c r="QFR16" s="52"/>
      <c r="QFS16" s="52"/>
      <c r="QFT16" s="52"/>
      <c r="QFU16" s="52"/>
      <c r="QFV16" s="52"/>
      <c r="QFW16" s="52"/>
      <c r="QFX16" s="52"/>
      <c r="QFY16" s="52"/>
      <c r="QFZ16" s="52"/>
      <c r="QGA16" s="52"/>
      <c r="QGB16" s="52"/>
      <c r="QGC16" s="52"/>
      <c r="QGD16" s="52"/>
      <c r="QGE16" s="52"/>
      <c r="QGF16" s="52"/>
      <c r="QGG16" s="52"/>
      <c r="QGH16" s="52"/>
      <c r="QGI16" s="52"/>
      <c r="QGJ16" s="52"/>
      <c r="QGK16" s="52"/>
      <c r="QGL16" s="52"/>
      <c r="QGM16" s="52"/>
      <c r="QGN16" s="52"/>
      <c r="QGO16" s="52"/>
      <c r="QGP16" s="52"/>
      <c r="QGQ16" s="52"/>
      <c r="QGR16" s="52"/>
      <c r="QGS16" s="52"/>
      <c r="QGT16" s="52"/>
      <c r="QGU16" s="52"/>
      <c r="QGV16" s="52"/>
      <c r="QGW16" s="52"/>
      <c r="QGX16" s="52"/>
      <c r="QGY16" s="52"/>
      <c r="QGZ16" s="52"/>
      <c r="QHA16" s="52"/>
      <c r="QHB16" s="52"/>
      <c r="QHC16" s="52"/>
      <c r="QHD16" s="52"/>
      <c r="QHE16" s="52"/>
      <c r="QHF16" s="52"/>
      <c r="QHG16" s="52"/>
      <c r="QHH16" s="52"/>
      <c r="QHI16" s="52"/>
      <c r="QHJ16" s="52"/>
      <c r="QHK16" s="52"/>
      <c r="QHL16" s="52"/>
      <c r="QHM16" s="52"/>
      <c r="QHN16" s="52"/>
      <c r="QHO16" s="52"/>
      <c r="QHP16" s="52"/>
      <c r="QHQ16" s="52"/>
      <c r="QHR16" s="52"/>
      <c r="QHS16" s="52"/>
      <c r="QHT16" s="52"/>
      <c r="QHU16" s="52"/>
      <c r="QHV16" s="52"/>
      <c r="QHW16" s="52"/>
      <c r="QHX16" s="52"/>
      <c r="QHY16" s="52"/>
      <c r="QHZ16" s="52"/>
      <c r="QIA16" s="52"/>
      <c r="QIB16" s="52"/>
      <c r="QIC16" s="52"/>
      <c r="QID16" s="52"/>
      <c r="QIE16" s="52"/>
      <c r="QIF16" s="52"/>
      <c r="QIG16" s="52"/>
      <c r="QIH16" s="52"/>
      <c r="QII16" s="52"/>
      <c r="QIJ16" s="52"/>
      <c r="QIK16" s="52"/>
      <c r="QIL16" s="52"/>
      <c r="QIM16" s="52"/>
      <c r="QIN16" s="52"/>
      <c r="QIO16" s="52"/>
      <c r="QIP16" s="52"/>
      <c r="QIQ16" s="52"/>
      <c r="QIR16" s="52"/>
      <c r="QIS16" s="52"/>
      <c r="QIT16" s="52"/>
      <c r="QIU16" s="52"/>
      <c r="QIV16" s="52"/>
      <c r="QIW16" s="52"/>
      <c r="QIX16" s="52"/>
      <c r="QIY16" s="52"/>
      <c r="QIZ16" s="52"/>
      <c r="QJA16" s="52"/>
      <c r="QJB16" s="52"/>
      <c r="QJC16" s="52"/>
      <c r="QJD16" s="52"/>
      <c r="QJE16" s="52"/>
      <c r="QJF16" s="52"/>
      <c r="QJG16" s="52"/>
      <c r="QJH16" s="52"/>
      <c r="QJI16" s="52"/>
      <c r="QJJ16" s="52"/>
      <c r="QJK16" s="52"/>
      <c r="QJL16" s="52"/>
      <c r="QJM16" s="52"/>
      <c r="QJN16" s="52"/>
      <c r="QJO16" s="52"/>
      <c r="QJP16" s="52"/>
      <c r="QJQ16" s="52"/>
      <c r="QJR16" s="52"/>
      <c r="QJS16" s="52"/>
      <c r="QJT16" s="52"/>
      <c r="QJU16" s="52"/>
      <c r="QJV16" s="52"/>
      <c r="QJW16" s="52"/>
      <c r="QJX16" s="52"/>
      <c r="QJY16" s="52"/>
      <c r="QJZ16" s="52"/>
      <c r="QKA16" s="52"/>
      <c r="QKB16" s="52"/>
      <c r="QKC16" s="52"/>
      <c r="QKD16" s="52"/>
      <c r="QKE16" s="52"/>
      <c r="QKF16" s="52"/>
      <c r="QKG16" s="52"/>
      <c r="QKH16" s="52"/>
      <c r="QKI16" s="52"/>
      <c r="QKJ16" s="52"/>
      <c r="QKK16" s="52"/>
      <c r="QKL16" s="52"/>
      <c r="QKM16" s="52"/>
      <c r="QKN16" s="52"/>
      <c r="QKO16" s="52"/>
      <c r="QKP16" s="52"/>
      <c r="QKQ16" s="52"/>
      <c r="QKR16" s="52"/>
      <c r="QKS16" s="52"/>
      <c r="QKT16" s="52"/>
      <c r="QKU16" s="52"/>
      <c r="QKV16" s="52"/>
      <c r="QKW16" s="52"/>
      <c r="QKX16" s="52"/>
      <c r="QKY16" s="52"/>
      <c r="QKZ16" s="52"/>
      <c r="QLA16" s="52"/>
      <c r="QLB16" s="52"/>
      <c r="QLC16" s="52"/>
      <c r="QLD16" s="52"/>
      <c r="QLE16" s="52"/>
      <c r="QLF16" s="52"/>
      <c r="QLG16" s="52"/>
      <c r="QLH16" s="52"/>
      <c r="QLI16" s="52"/>
      <c r="QLJ16" s="52"/>
      <c r="QLK16" s="52"/>
      <c r="QLL16" s="52"/>
      <c r="QLM16" s="52"/>
      <c r="QLN16" s="52"/>
      <c r="QLO16" s="52"/>
      <c r="QLP16" s="52"/>
      <c r="QLQ16" s="52"/>
      <c r="QLR16" s="52"/>
      <c r="QLS16" s="52"/>
      <c r="QLT16" s="52"/>
      <c r="QLU16" s="52"/>
      <c r="QLV16" s="52"/>
      <c r="QLW16" s="52"/>
      <c r="QLX16" s="52"/>
      <c r="QLY16" s="52"/>
      <c r="QLZ16" s="52"/>
      <c r="QMA16" s="52"/>
      <c r="QMB16" s="52"/>
      <c r="QMC16" s="52"/>
      <c r="QMD16" s="52"/>
      <c r="QME16" s="52"/>
      <c r="QMF16" s="52"/>
      <c r="QMG16" s="52"/>
      <c r="QMH16" s="52"/>
      <c r="QMI16" s="52"/>
      <c r="QMJ16" s="52"/>
      <c r="QMK16" s="52"/>
      <c r="QML16" s="52"/>
      <c r="QMM16" s="52"/>
      <c r="QMN16" s="52"/>
      <c r="QMO16" s="52"/>
      <c r="QMP16" s="52"/>
      <c r="QMQ16" s="52"/>
      <c r="QMR16" s="52"/>
      <c r="QMS16" s="52"/>
      <c r="QMT16" s="52"/>
      <c r="QMU16" s="52"/>
      <c r="QMV16" s="52"/>
      <c r="QMW16" s="52"/>
      <c r="QMX16" s="52"/>
      <c r="QMY16" s="52"/>
      <c r="QMZ16" s="52"/>
      <c r="QNA16" s="52"/>
      <c r="QNB16" s="52"/>
      <c r="QNC16" s="52"/>
      <c r="QND16" s="52"/>
      <c r="QNE16" s="52"/>
      <c r="QNF16" s="52"/>
      <c r="QNG16" s="52"/>
      <c r="QNH16" s="52"/>
      <c r="QNI16" s="52"/>
      <c r="QNJ16" s="52"/>
      <c r="QNK16" s="52"/>
      <c r="QNL16" s="52"/>
      <c r="QNM16" s="52"/>
      <c r="QNN16" s="52"/>
      <c r="QNO16" s="52"/>
      <c r="QNP16" s="52"/>
      <c r="QNQ16" s="52"/>
      <c r="QNR16" s="52"/>
      <c r="QNS16" s="52"/>
      <c r="QNT16" s="52"/>
      <c r="QNU16" s="52"/>
      <c r="QNV16" s="52"/>
      <c r="QNW16" s="52"/>
      <c r="QNX16" s="52"/>
      <c r="QNY16" s="52"/>
      <c r="QNZ16" s="52"/>
      <c r="QOA16" s="52"/>
      <c r="QOB16" s="52"/>
      <c r="QOC16" s="52"/>
      <c r="QOD16" s="52"/>
      <c r="QOE16" s="52"/>
      <c r="QOF16" s="52"/>
      <c r="QOG16" s="52"/>
      <c r="QOH16" s="52"/>
      <c r="QOI16" s="52"/>
      <c r="QOJ16" s="52"/>
      <c r="QOK16" s="52"/>
      <c r="QOL16" s="52"/>
      <c r="QOM16" s="52"/>
      <c r="QON16" s="52"/>
      <c r="QOO16" s="52"/>
      <c r="QOP16" s="52"/>
      <c r="QOQ16" s="52"/>
      <c r="QOR16" s="52"/>
      <c r="QOS16" s="52"/>
      <c r="QOT16" s="52"/>
      <c r="QOU16" s="52"/>
      <c r="QOV16" s="52"/>
      <c r="QOW16" s="52"/>
      <c r="QOX16" s="52"/>
      <c r="QOY16" s="52"/>
      <c r="QOZ16" s="52"/>
      <c r="QPA16" s="52"/>
      <c r="QPB16" s="52"/>
      <c r="QPC16" s="52"/>
      <c r="QPD16" s="52"/>
      <c r="QPE16" s="52"/>
      <c r="QPF16" s="52"/>
      <c r="QPG16" s="52"/>
      <c r="QPH16" s="52"/>
      <c r="QPI16" s="52"/>
      <c r="QPJ16" s="52"/>
      <c r="QPK16" s="52"/>
      <c r="QPL16" s="52"/>
      <c r="QPM16" s="52"/>
      <c r="QPN16" s="52"/>
      <c r="QPO16" s="52"/>
      <c r="QPP16" s="52"/>
      <c r="QPQ16" s="52"/>
      <c r="QPR16" s="52"/>
      <c r="QPS16" s="52"/>
      <c r="QPT16" s="52"/>
      <c r="QPU16" s="52"/>
      <c r="QPV16" s="52"/>
      <c r="QPW16" s="52"/>
      <c r="QPX16" s="52"/>
      <c r="QPY16" s="52"/>
      <c r="QPZ16" s="52"/>
      <c r="QQA16" s="52"/>
      <c r="QQB16" s="52"/>
      <c r="QQC16" s="52"/>
      <c r="QQD16" s="52"/>
      <c r="QQE16" s="52"/>
      <c r="QQF16" s="52"/>
      <c r="QQG16" s="52"/>
      <c r="QQH16" s="52"/>
      <c r="QQI16" s="52"/>
      <c r="QQJ16" s="52"/>
      <c r="QQK16" s="52"/>
      <c r="QQL16" s="52"/>
      <c r="QQM16" s="52"/>
      <c r="QQN16" s="52"/>
      <c r="QQO16" s="52"/>
      <c r="QQP16" s="52"/>
      <c r="QQQ16" s="52"/>
      <c r="QQR16" s="52"/>
      <c r="QQS16" s="52"/>
      <c r="QQT16" s="52"/>
      <c r="QQU16" s="52"/>
      <c r="QQV16" s="52"/>
      <c r="QQW16" s="52"/>
      <c r="QQX16" s="52"/>
      <c r="QQY16" s="52"/>
      <c r="QQZ16" s="52"/>
      <c r="QRA16" s="52"/>
      <c r="QRB16" s="52"/>
      <c r="QRC16" s="52"/>
      <c r="QRD16" s="52"/>
      <c r="QRE16" s="52"/>
      <c r="QRF16" s="52"/>
      <c r="QRG16" s="52"/>
      <c r="QRH16" s="52"/>
      <c r="QRI16" s="52"/>
      <c r="QRJ16" s="52"/>
      <c r="QRK16" s="52"/>
      <c r="QRL16" s="52"/>
      <c r="QRM16" s="52"/>
      <c r="QRN16" s="52"/>
      <c r="QRO16" s="52"/>
      <c r="QRP16" s="52"/>
      <c r="QRQ16" s="52"/>
      <c r="QRR16" s="52"/>
      <c r="QRS16" s="52"/>
      <c r="QRT16" s="52"/>
      <c r="QRU16" s="52"/>
      <c r="QRV16" s="52"/>
      <c r="QRW16" s="52"/>
      <c r="QRX16" s="52"/>
      <c r="QRY16" s="52"/>
      <c r="QRZ16" s="52"/>
      <c r="QSA16" s="52"/>
      <c r="QSB16" s="52"/>
      <c r="QSC16" s="52"/>
      <c r="QSD16" s="52"/>
      <c r="QSE16" s="52"/>
      <c r="QSF16" s="52"/>
      <c r="QSG16" s="52"/>
      <c r="QSH16" s="52"/>
      <c r="QSI16" s="52"/>
      <c r="QSJ16" s="52"/>
      <c r="QSK16" s="52"/>
      <c r="QSL16" s="52"/>
      <c r="QSM16" s="52"/>
      <c r="QSN16" s="52"/>
      <c r="QSO16" s="52"/>
      <c r="QSP16" s="52"/>
      <c r="QSQ16" s="52"/>
      <c r="QSR16" s="52"/>
      <c r="QSS16" s="52"/>
      <c r="QST16" s="52"/>
      <c r="QSU16" s="52"/>
      <c r="QSV16" s="52"/>
      <c r="QSW16" s="52"/>
      <c r="QSX16" s="52"/>
      <c r="QSY16" s="52"/>
      <c r="QSZ16" s="52"/>
      <c r="QTA16" s="52"/>
      <c r="QTB16" s="52"/>
      <c r="QTC16" s="52"/>
      <c r="QTD16" s="52"/>
      <c r="QTE16" s="52"/>
      <c r="QTF16" s="52"/>
      <c r="QTG16" s="52"/>
      <c r="QTH16" s="52"/>
      <c r="QTI16" s="52"/>
      <c r="QTJ16" s="52"/>
      <c r="QTK16" s="52"/>
      <c r="QTL16" s="52"/>
      <c r="QTM16" s="52"/>
      <c r="QTN16" s="52"/>
      <c r="QTO16" s="52"/>
      <c r="QTP16" s="52"/>
      <c r="QTQ16" s="52"/>
      <c r="QTR16" s="52"/>
      <c r="QTS16" s="52"/>
      <c r="QTT16" s="52"/>
      <c r="QTU16" s="52"/>
      <c r="QTV16" s="52"/>
      <c r="QTW16" s="52"/>
      <c r="QTX16" s="52"/>
      <c r="QTY16" s="52"/>
      <c r="QTZ16" s="52"/>
      <c r="QUA16" s="52"/>
      <c r="QUB16" s="52"/>
      <c r="QUC16" s="52"/>
      <c r="QUD16" s="52"/>
      <c r="QUE16" s="52"/>
      <c r="QUF16" s="52"/>
      <c r="QUG16" s="52"/>
      <c r="QUH16" s="52"/>
      <c r="QUI16" s="52"/>
      <c r="QUJ16" s="52"/>
      <c r="QUK16" s="52"/>
      <c r="QUL16" s="52"/>
      <c r="QUM16" s="52"/>
      <c r="QUN16" s="52"/>
      <c r="QUO16" s="52"/>
      <c r="QUP16" s="52"/>
      <c r="QUQ16" s="52"/>
      <c r="QUR16" s="52"/>
      <c r="QUS16" s="52"/>
      <c r="QUT16" s="52"/>
      <c r="QUU16" s="52"/>
      <c r="QUV16" s="52"/>
      <c r="QUW16" s="52"/>
      <c r="QUX16" s="52"/>
      <c r="QUY16" s="52"/>
      <c r="QUZ16" s="52"/>
      <c r="QVA16" s="52"/>
      <c r="QVB16" s="52"/>
      <c r="QVC16" s="52"/>
      <c r="QVD16" s="52"/>
      <c r="QVE16" s="52"/>
      <c r="QVF16" s="52"/>
      <c r="QVG16" s="52"/>
      <c r="QVH16" s="52"/>
      <c r="QVI16" s="52"/>
      <c r="QVJ16" s="52"/>
      <c r="QVK16" s="52"/>
      <c r="QVL16" s="52"/>
      <c r="QVM16" s="52"/>
      <c r="QVN16" s="52"/>
      <c r="QVO16" s="52"/>
      <c r="QVP16" s="52"/>
      <c r="QVQ16" s="52"/>
      <c r="QVR16" s="52"/>
      <c r="QVS16" s="52"/>
      <c r="QVT16" s="52"/>
      <c r="QVU16" s="52"/>
      <c r="QVV16" s="52"/>
      <c r="QVW16" s="52"/>
      <c r="QVX16" s="52"/>
      <c r="QVY16" s="52"/>
      <c r="QVZ16" s="52"/>
      <c r="QWA16" s="52"/>
      <c r="QWB16" s="52"/>
      <c r="QWC16" s="52"/>
      <c r="QWD16" s="52"/>
      <c r="QWE16" s="52"/>
      <c r="QWF16" s="52"/>
      <c r="QWG16" s="52"/>
      <c r="QWH16" s="52"/>
      <c r="QWI16" s="52"/>
      <c r="QWJ16" s="52"/>
      <c r="QWK16" s="52"/>
      <c r="QWL16" s="52"/>
      <c r="QWM16" s="52"/>
      <c r="QWN16" s="52"/>
      <c r="QWO16" s="52"/>
      <c r="QWP16" s="52"/>
      <c r="QWQ16" s="52"/>
      <c r="QWR16" s="52"/>
      <c r="QWS16" s="52"/>
      <c r="QWT16" s="52"/>
      <c r="QWU16" s="52"/>
      <c r="QWV16" s="52"/>
      <c r="QWW16" s="52"/>
      <c r="QWX16" s="52"/>
      <c r="QWY16" s="52"/>
      <c r="QWZ16" s="52"/>
      <c r="QXA16" s="52"/>
      <c r="QXB16" s="52"/>
      <c r="QXC16" s="52"/>
      <c r="QXD16" s="52"/>
      <c r="QXE16" s="52"/>
      <c r="QXF16" s="52"/>
      <c r="QXG16" s="52"/>
      <c r="QXH16" s="52"/>
      <c r="QXI16" s="52"/>
      <c r="QXJ16" s="52"/>
      <c r="QXK16" s="52"/>
      <c r="QXL16" s="52"/>
      <c r="QXM16" s="52"/>
      <c r="QXN16" s="52"/>
      <c r="QXO16" s="52"/>
      <c r="QXP16" s="52"/>
      <c r="QXQ16" s="52"/>
      <c r="QXR16" s="52"/>
      <c r="QXS16" s="52"/>
      <c r="QXT16" s="52"/>
      <c r="QXU16" s="52"/>
      <c r="QXV16" s="52"/>
      <c r="QXW16" s="52"/>
      <c r="QXX16" s="52"/>
      <c r="QXY16" s="52"/>
      <c r="QXZ16" s="52"/>
      <c r="QYA16" s="52"/>
      <c r="QYB16" s="52"/>
      <c r="QYC16" s="52"/>
      <c r="QYD16" s="52"/>
      <c r="QYE16" s="52"/>
      <c r="QYF16" s="52"/>
      <c r="QYG16" s="52"/>
      <c r="QYH16" s="52"/>
      <c r="QYI16" s="52"/>
      <c r="QYJ16" s="52"/>
      <c r="QYK16" s="52"/>
      <c r="QYL16" s="52"/>
      <c r="QYM16" s="52"/>
      <c r="QYN16" s="52"/>
      <c r="QYO16" s="52"/>
      <c r="QYP16" s="52"/>
      <c r="QYQ16" s="52"/>
      <c r="QYR16" s="52"/>
      <c r="QYS16" s="52"/>
      <c r="QYT16" s="52"/>
      <c r="QYU16" s="52"/>
      <c r="QYV16" s="52"/>
      <c r="QYW16" s="52"/>
      <c r="QYX16" s="52"/>
      <c r="QYY16" s="52"/>
      <c r="QYZ16" s="52"/>
      <c r="QZA16" s="52"/>
      <c r="QZB16" s="52"/>
      <c r="QZC16" s="52"/>
      <c r="QZD16" s="52"/>
      <c r="QZE16" s="52"/>
      <c r="QZF16" s="52"/>
      <c r="QZG16" s="52"/>
      <c r="QZH16" s="52"/>
      <c r="QZI16" s="52"/>
      <c r="QZJ16" s="52"/>
      <c r="QZK16" s="52"/>
      <c r="QZL16" s="52"/>
      <c r="QZM16" s="52"/>
      <c r="QZN16" s="52"/>
      <c r="QZO16" s="52"/>
      <c r="QZP16" s="52"/>
      <c r="QZQ16" s="52"/>
      <c r="QZR16" s="52"/>
      <c r="QZS16" s="52"/>
      <c r="QZT16" s="52"/>
      <c r="QZU16" s="52"/>
      <c r="QZV16" s="52"/>
      <c r="QZW16" s="52"/>
      <c r="QZX16" s="52"/>
      <c r="QZY16" s="52"/>
      <c r="QZZ16" s="52"/>
      <c r="RAA16" s="52"/>
      <c r="RAB16" s="52"/>
      <c r="RAC16" s="52"/>
      <c r="RAD16" s="52"/>
      <c r="RAE16" s="52"/>
      <c r="RAF16" s="52"/>
      <c r="RAG16" s="52"/>
      <c r="RAH16" s="52"/>
      <c r="RAI16" s="52"/>
      <c r="RAJ16" s="52"/>
      <c r="RAK16" s="52"/>
      <c r="RAL16" s="52"/>
      <c r="RAM16" s="52"/>
      <c r="RAN16" s="52"/>
      <c r="RAO16" s="52"/>
      <c r="RAP16" s="52"/>
      <c r="RAQ16" s="52"/>
      <c r="RAR16" s="52"/>
      <c r="RAS16" s="52"/>
      <c r="RAT16" s="52"/>
      <c r="RAU16" s="52"/>
      <c r="RAV16" s="52"/>
      <c r="RAW16" s="52"/>
      <c r="RAX16" s="52"/>
      <c r="RAY16" s="52"/>
      <c r="RAZ16" s="52"/>
      <c r="RBA16" s="52"/>
      <c r="RBB16" s="52"/>
      <c r="RBC16" s="52"/>
      <c r="RBD16" s="52"/>
      <c r="RBE16" s="52"/>
      <c r="RBF16" s="52"/>
      <c r="RBG16" s="52"/>
      <c r="RBH16" s="52"/>
      <c r="RBI16" s="52"/>
      <c r="RBJ16" s="52"/>
      <c r="RBK16" s="52"/>
      <c r="RBL16" s="52"/>
      <c r="RBM16" s="52"/>
      <c r="RBN16" s="52"/>
      <c r="RBO16" s="52"/>
      <c r="RBP16" s="52"/>
      <c r="RBQ16" s="52"/>
      <c r="RBR16" s="52"/>
      <c r="RBS16" s="52"/>
      <c r="RBT16" s="52"/>
      <c r="RBU16" s="52"/>
      <c r="RBV16" s="52"/>
      <c r="RBW16" s="52"/>
      <c r="RBX16" s="52"/>
      <c r="RBY16" s="52"/>
      <c r="RBZ16" s="52"/>
      <c r="RCA16" s="52"/>
      <c r="RCB16" s="52"/>
      <c r="RCC16" s="52"/>
      <c r="RCD16" s="52"/>
      <c r="RCE16" s="52"/>
      <c r="RCF16" s="52"/>
      <c r="RCG16" s="52"/>
      <c r="RCH16" s="52"/>
      <c r="RCI16" s="52"/>
      <c r="RCJ16" s="52"/>
      <c r="RCK16" s="52"/>
      <c r="RCL16" s="52"/>
      <c r="RCM16" s="52"/>
      <c r="RCN16" s="52"/>
      <c r="RCO16" s="52"/>
      <c r="RCP16" s="52"/>
      <c r="RCQ16" s="52"/>
      <c r="RCR16" s="52"/>
      <c r="RCS16" s="52"/>
      <c r="RCT16" s="52"/>
      <c r="RCU16" s="52"/>
      <c r="RCV16" s="52"/>
      <c r="RCW16" s="52"/>
      <c r="RCX16" s="52"/>
      <c r="RCY16" s="52"/>
      <c r="RCZ16" s="52"/>
      <c r="RDA16" s="52"/>
      <c r="RDB16" s="52"/>
      <c r="RDC16" s="52"/>
      <c r="RDD16" s="52"/>
      <c r="RDE16" s="52"/>
      <c r="RDF16" s="52"/>
      <c r="RDG16" s="52"/>
      <c r="RDH16" s="52"/>
      <c r="RDI16" s="52"/>
      <c r="RDJ16" s="52"/>
      <c r="RDK16" s="52"/>
      <c r="RDL16" s="52"/>
      <c r="RDM16" s="52"/>
      <c r="RDN16" s="52"/>
      <c r="RDO16" s="52"/>
      <c r="RDP16" s="52"/>
      <c r="RDQ16" s="52"/>
      <c r="RDR16" s="52"/>
      <c r="RDS16" s="52"/>
      <c r="RDT16" s="52"/>
      <c r="RDU16" s="52"/>
      <c r="RDV16" s="52"/>
      <c r="RDW16" s="52"/>
      <c r="RDX16" s="52"/>
      <c r="RDY16" s="52"/>
      <c r="RDZ16" s="52"/>
      <c r="REA16" s="52"/>
      <c r="REB16" s="52"/>
      <c r="REC16" s="52"/>
      <c r="RED16" s="52"/>
      <c r="REE16" s="52"/>
      <c r="REF16" s="52"/>
      <c r="REG16" s="52"/>
      <c r="REH16" s="52"/>
      <c r="REI16" s="52"/>
      <c r="REJ16" s="52"/>
      <c r="REK16" s="52"/>
      <c r="REL16" s="52"/>
      <c r="REM16" s="52"/>
      <c r="REN16" s="52"/>
      <c r="REO16" s="52"/>
      <c r="REP16" s="52"/>
      <c r="REQ16" s="52"/>
      <c r="RER16" s="52"/>
      <c r="RES16" s="52"/>
      <c r="RET16" s="52"/>
      <c r="REU16" s="52"/>
      <c r="REV16" s="52"/>
      <c r="REW16" s="52"/>
      <c r="REX16" s="52"/>
      <c r="REY16" s="52"/>
      <c r="REZ16" s="52"/>
      <c r="RFA16" s="52"/>
      <c r="RFB16" s="52"/>
      <c r="RFC16" s="52"/>
      <c r="RFD16" s="52"/>
      <c r="RFE16" s="52"/>
      <c r="RFF16" s="52"/>
      <c r="RFG16" s="52"/>
      <c r="RFH16" s="52"/>
      <c r="RFI16" s="52"/>
      <c r="RFJ16" s="52"/>
      <c r="RFK16" s="52"/>
      <c r="RFL16" s="52"/>
      <c r="RFM16" s="52"/>
      <c r="RFN16" s="52"/>
      <c r="RFO16" s="52"/>
      <c r="RFP16" s="52"/>
      <c r="RFQ16" s="52"/>
      <c r="RFR16" s="52"/>
      <c r="RFS16" s="52"/>
      <c r="RFT16" s="52"/>
      <c r="RFU16" s="52"/>
      <c r="RFV16" s="52"/>
      <c r="RFW16" s="52"/>
      <c r="RFX16" s="52"/>
      <c r="RFY16" s="52"/>
      <c r="RFZ16" s="52"/>
      <c r="RGA16" s="52"/>
      <c r="RGB16" s="52"/>
      <c r="RGC16" s="52"/>
      <c r="RGD16" s="52"/>
      <c r="RGE16" s="52"/>
      <c r="RGF16" s="52"/>
      <c r="RGG16" s="52"/>
      <c r="RGH16" s="52"/>
      <c r="RGI16" s="52"/>
      <c r="RGJ16" s="52"/>
      <c r="RGK16" s="52"/>
      <c r="RGL16" s="52"/>
      <c r="RGM16" s="52"/>
      <c r="RGN16" s="52"/>
      <c r="RGO16" s="52"/>
      <c r="RGP16" s="52"/>
      <c r="RGQ16" s="52"/>
      <c r="RGR16" s="52"/>
      <c r="RGS16" s="52"/>
      <c r="RGT16" s="52"/>
      <c r="RGU16" s="52"/>
      <c r="RGV16" s="52"/>
      <c r="RGW16" s="52"/>
      <c r="RGX16" s="52"/>
      <c r="RGY16" s="52"/>
      <c r="RGZ16" s="52"/>
      <c r="RHA16" s="52"/>
      <c r="RHB16" s="52"/>
      <c r="RHC16" s="52"/>
      <c r="RHD16" s="52"/>
      <c r="RHE16" s="52"/>
      <c r="RHF16" s="52"/>
      <c r="RHG16" s="52"/>
      <c r="RHH16" s="52"/>
      <c r="RHI16" s="52"/>
      <c r="RHJ16" s="52"/>
      <c r="RHK16" s="52"/>
      <c r="RHL16" s="52"/>
      <c r="RHM16" s="52"/>
      <c r="RHN16" s="52"/>
      <c r="RHO16" s="52"/>
      <c r="RHP16" s="52"/>
      <c r="RHQ16" s="52"/>
      <c r="RHR16" s="52"/>
      <c r="RHS16" s="52"/>
      <c r="RHT16" s="52"/>
      <c r="RHU16" s="52"/>
      <c r="RHV16" s="52"/>
      <c r="RHW16" s="52"/>
      <c r="RHX16" s="52"/>
      <c r="RHY16" s="52"/>
      <c r="RHZ16" s="52"/>
      <c r="RIA16" s="52"/>
      <c r="RIB16" s="52"/>
      <c r="RIC16" s="52"/>
      <c r="RID16" s="52"/>
      <c r="RIE16" s="52"/>
      <c r="RIF16" s="52"/>
      <c r="RIG16" s="52"/>
      <c r="RIH16" s="52"/>
      <c r="RII16" s="52"/>
      <c r="RIJ16" s="52"/>
      <c r="RIK16" s="52"/>
      <c r="RIL16" s="52"/>
      <c r="RIM16" s="52"/>
      <c r="RIN16" s="52"/>
      <c r="RIO16" s="52"/>
      <c r="RIP16" s="52"/>
      <c r="RIQ16" s="52"/>
      <c r="RIR16" s="52"/>
      <c r="RIS16" s="52"/>
      <c r="RIT16" s="52"/>
      <c r="RIU16" s="52"/>
      <c r="RIV16" s="52"/>
      <c r="RIW16" s="52"/>
      <c r="RIX16" s="52"/>
      <c r="RIY16" s="52"/>
      <c r="RIZ16" s="52"/>
      <c r="RJA16" s="52"/>
      <c r="RJB16" s="52"/>
      <c r="RJC16" s="52"/>
      <c r="RJD16" s="52"/>
      <c r="RJE16" s="52"/>
      <c r="RJF16" s="52"/>
      <c r="RJG16" s="52"/>
      <c r="RJH16" s="52"/>
      <c r="RJI16" s="52"/>
      <c r="RJJ16" s="52"/>
      <c r="RJK16" s="52"/>
      <c r="RJL16" s="52"/>
      <c r="RJM16" s="52"/>
      <c r="RJN16" s="52"/>
      <c r="RJO16" s="52"/>
      <c r="RJP16" s="52"/>
      <c r="RJQ16" s="52"/>
      <c r="RJR16" s="52"/>
      <c r="RJS16" s="52"/>
      <c r="RJT16" s="52"/>
      <c r="RJU16" s="52"/>
      <c r="RJV16" s="52"/>
      <c r="RJW16" s="52"/>
      <c r="RJX16" s="52"/>
      <c r="RJY16" s="52"/>
      <c r="RJZ16" s="52"/>
      <c r="RKA16" s="52"/>
      <c r="RKB16" s="52"/>
      <c r="RKC16" s="52"/>
      <c r="RKD16" s="52"/>
      <c r="RKE16" s="52"/>
      <c r="RKF16" s="52"/>
      <c r="RKG16" s="52"/>
      <c r="RKH16" s="52"/>
      <c r="RKI16" s="52"/>
      <c r="RKJ16" s="52"/>
      <c r="RKK16" s="52"/>
      <c r="RKL16" s="52"/>
      <c r="RKM16" s="52"/>
      <c r="RKN16" s="52"/>
      <c r="RKO16" s="52"/>
      <c r="RKP16" s="52"/>
      <c r="RKQ16" s="52"/>
      <c r="RKR16" s="52"/>
      <c r="RKS16" s="52"/>
      <c r="RKT16" s="52"/>
      <c r="RKU16" s="52"/>
      <c r="RKV16" s="52"/>
      <c r="RKW16" s="52"/>
      <c r="RKX16" s="52"/>
      <c r="RKY16" s="52"/>
      <c r="RKZ16" s="52"/>
      <c r="RLA16" s="52"/>
      <c r="RLB16" s="52"/>
      <c r="RLC16" s="52"/>
      <c r="RLD16" s="52"/>
      <c r="RLE16" s="52"/>
      <c r="RLF16" s="52"/>
      <c r="RLG16" s="52"/>
      <c r="RLH16" s="52"/>
      <c r="RLI16" s="52"/>
      <c r="RLJ16" s="52"/>
      <c r="RLK16" s="52"/>
      <c r="RLL16" s="52"/>
      <c r="RLM16" s="52"/>
      <c r="RLN16" s="52"/>
      <c r="RLO16" s="52"/>
      <c r="RLP16" s="52"/>
      <c r="RLQ16" s="52"/>
      <c r="RLR16" s="52"/>
      <c r="RLS16" s="52"/>
      <c r="RLT16" s="52"/>
      <c r="RLU16" s="52"/>
      <c r="RLV16" s="52"/>
      <c r="RLW16" s="52"/>
      <c r="RLX16" s="52"/>
      <c r="RLY16" s="52"/>
      <c r="RLZ16" s="52"/>
      <c r="RMA16" s="52"/>
      <c r="RMB16" s="52"/>
      <c r="RMC16" s="52"/>
      <c r="RMD16" s="52"/>
      <c r="RME16" s="52"/>
      <c r="RMF16" s="52"/>
      <c r="RMG16" s="52"/>
      <c r="RMH16" s="52"/>
      <c r="RMI16" s="52"/>
      <c r="RMJ16" s="52"/>
      <c r="RMK16" s="52"/>
      <c r="RML16" s="52"/>
      <c r="RMM16" s="52"/>
      <c r="RMN16" s="52"/>
      <c r="RMO16" s="52"/>
      <c r="RMP16" s="52"/>
      <c r="RMQ16" s="52"/>
      <c r="RMR16" s="52"/>
      <c r="RMS16" s="52"/>
      <c r="RMT16" s="52"/>
      <c r="RMU16" s="52"/>
      <c r="RMV16" s="52"/>
      <c r="RMW16" s="52"/>
      <c r="RMX16" s="52"/>
      <c r="RMY16" s="52"/>
      <c r="RMZ16" s="52"/>
      <c r="RNA16" s="52"/>
      <c r="RNB16" s="52"/>
      <c r="RNC16" s="52"/>
      <c r="RND16" s="52"/>
      <c r="RNE16" s="52"/>
      <c r="RNF16" s="52"/>
      <c r="RNG16" s="52"/>
      <c r="RNH16" s="52"/>
      <c r="RNI16" s="52"/>
      <c r="RNJ16" s="52"/>
      <c r="RNK16" s="52"/>
      <c r="RNL16" s="52"/>
      <c r="RNM16" s="52"/>
      <c r="RNN16" s="52"/>
      <c r="RNO16" s="52"/>
      <c r="RNP16" s="52"/>
      <c r="RNQ16" s="52"/>
      <c r="RNR16" s="52"/>
      <c r="RNS16" s="52"/>
      <c r="RNT16" s="52"/>
      <c r="RNU16" s="52"/>
      <c r="RNV16" s="52"/>
      <c r="RNW16" s="52"/>
      <c r="RNX16" s="52"/>
      <c r="RNY16" s="52"/>
      <c r="RNZ16" s="52"/>
      <c r="ROA16" s="52"/>
      <c r="ROB16" s="52"/>
      <c r="ROC16" s="52"/>
      <c r="ROD16" s="52"/>
      <c r="ROE16" s="52"/>
      <c r="ROF16" s="52"/>
      <c r="ROG16" s="52"/>
      <c r="ROH16" s="52"/>
      <c r="ROI16" s="52"/>
      <c r="ROJ16" s="52"/>
      <c r="ROK16" s="52"/>
      <c r="ROL16" s="52"/>
      <c r="ROM16" s="52"/>
      <c r="RON16" s="52"/>
      <c r="ROO16" s="52"/>
      <c r="ROP16" s="52"/>
      <c r="ROQ16" s="52"/>
      <c r="ROR16" s="52"/>
      <c r="ROS16" s="52"/>
      <c r="ROT16" s="52"/>
      <c r="ROU16" s="52"/>
      <c r="ROV16" s="52"/>
      <c r="ROW16" s="52"/>
      <c r="ROX16" s="52"/>
      <c r="ROY16" s="52"/>
      <c r="ROZ16" s="52"/>
      <c r="RPA16" s="52"/>
      <c r="RPB16" s="52"/>
      <c r="RPC16" s="52"/>
      <c r="RPD16" s="52"/>
      <c r="RPE16" s="52"/>
      <c r="RPF16" s="52"/>
      <c r="RPG16" s="52"/>
      <c r="RPH16" s="52"/>
      <c r="RPI16" s="52"/>
      <c r="RPJ16" s="52"/>
      <c r="RPK16" s="52"/>
      <c r="RPL16" s="52"/>
      <c r="RPM16" s="52"/>
      <c r="RPN16" s="52"/>
      <c r="RPO16" s="52"/>
      <c r="RPP16" s="52"/>
      <c r="RPQ16" s="52"/>
      <c r="RPR16" s="52"/>
      <c r="RPS16" s="52"/>
      <c r="RPT16" s="52"/>
      <c r="RPU16" s="52"/>
      <c r="RPV16" s="52"/>
      <c r="RPW16" s="52"/>
      <c r="RPX16" s="52"/>
      <c r="RPY16" s="52"/>
      <c r="RPZ16" s="52"/>
      <c r="RQA16" s="52"/>
      <c r="RQB16" s="52"/>
      <c r="RQC16" s="52"/>
      <c r="RQD16" s="52"/>
      <c r="RQE16" s="52"/>
      <c r="RQF16" s="52"/>
      <c r="RQG16" s="52"/>
      <c r="RQH16" s="52"/>
      <c r="RQI16" s="52"/>
      <c r="RQJ16" s="52"/>
      <c r="RQK16" s="52"/>
      <c r="RQL16" s="52"/>
      <c r="RQM16" s="52"/>
      <c r="RQN16" s="52"/>
      <c r="RQO16" s="52"/>
      <c r="RQP16" s="52"/>
      <c r="RQQ16" s="52"/>
      <c r="RQR16" s="52"/>
      <c r="RQS16" s="52"/>
      <c r="RQT16" s="52"/>
      <c r="RQU16" s="52"/>
      <c r="RQV16" s="52"/>
      <c r="RQW16" s="52"/>
      <c r="RQX16" s="52"/>
      <c r="RQY16" s="52"/>
      <c r="RQZ16" s="52"/>
      <c r="RRA16" s="52"/>
      <c r="RRB16" s="52"/>
      <c r="RRC16" s="52"/>
      <c r="RRD16" s="52"/>
      <c r="RRE16" s="52"/>
      <c r="RRF16" s="52"/>
      <c r="RRG16" s="52"/>
      <c r="RRH16" s="52"/>
      <c r="RRI16" s="52"/>
      <c r="RRJ16" s="52"/>
      <c r="RRK16" s="52"/>
      <c r="RRL16" s="52"/>
      <c r="RRM16" s="52"/>
      <c r="RRN16" s="52"/>
      <c r="RRO16" s="52"/>
      <c r="RRP16" s="52"/>
      <c r="RRQ16" s="52"/>
      <c r="RRR16" s="52"/>
      <c r="RRS16" s="52"/>
      <c r="RRT16" s="52"/>
      <c r="RRU16" s="52"/>
      <c r="RRV16" s="52"/>
      <c r="RRW16" s="52"/>
      <c r="RRX16" s="52"/>
      <c r="RRY16" s="52"/>
      <c r="RRZ16" s="52"/>
      <c r="RSA16" s="52"/>
      <c r="RSB16" s="52"/>
      <c r="RSC16" s="52"/>
      <c r="RSD16" s="52"/>
      <c r="RSE16" s="52"/>
      <c r="RSF16" s="52"/>
      <c r="RSG16" s="52"/>
      <c r="RSH16" s="52"/>
      <c r="RSI16" s="52"/>
      <c r="RSJ16" s="52"/>
      <c r="RSK16" s="52"/>
      <c r="RSL16" s="52"/>
      <c r="RSM16" s="52"/>
      <c r="RSN16" s="52"/>
      <c r="RSO16" s="52"/>
      <c r="RSP16" s="52"/>
      <c r="RSQ16" s="52"/>
      <c r="RSR16" s="52"/>
      <c r="RSS16" s="52"/>
      <c r="RST16" s="52"/>
      <c r="RSU16" s="52"/>
      <c r="RSV16" s="52"/>
      <c r="RSW16" s="52"/>
      <c r="RSX16" s="52"/>
      <c r="RSY16" s="52"/>
      <c r="RSZ16" s="52"/>
      <c r="RTA16" s="52"/>
      <c r="RTB16" s="52"/>
      <c r="RTC16" s="52"/>
      <c r="RTD16" s="52"/>
      <c r="RTE16" s="52"/>
      <c r="RTF16" s="52"/>
      <c r="RTG16" s="52"/>
      <c r="RTH16" s="52"/>
      <c r="RTI16" s="52"/>
      <c r="RTJ16" s="52"/>
      <c r="RTK16" s="52"/>
      <c r="RTL16" s="52"/>
      <c r="RTM16" s="52"/>
      <c r="RTN16" s="52"/>
      <c r="RTO16" s="52"/>
      <c r="RTP16" s="52"/>
      <c r="RTQ16" s="52"/>
      <c r="RTR16" s="52"/>
      <c r="RTS16" s="52"/>
      <c r="RTT16" s="52"/>
      <c r="RTU16" s="52"/>
      <c r="RTV16" s="52"/>
      <c r="RTW16" s="52"/>
      <c r="RTX16" s="52"/>
      <c r="RTY16" s="52"/>
      <c r="RTZ16" s="52"/>
      <c r="RUA16" s="52"/>
      <c r="RUB16" s="52"/>
      <c r="RUC16" s="52"/>
      <c r="RUD16" s="52"/>
      <c r="RUE16" s="52"/>
      <c r="RUF16" s="52"/>
      <c r="RUG16" s="52"/>
      <c r="RUH16" s="52"/>
      <c r="RUI16" s="52"/>
      <c r="RUJ16" s="52"/>
      <c r="RUK16" s="52"/>
      <c r="RUL16" s="52"/>
      <c r="RUM16" s="52"/>
      <c r="RUN16" s="52"/>
      <c r="RUO16" s="52"/>
      <c r="RUP16" s="52"/>
      <c r="RUQ16" s="52"/>
      <c r="RUR16" s="52"/>
      <c r="RUS16" s="52"/>
      <c r="RUT16" s="52"/>
      <c r="RUU16" s="52"/>
      <c r="RUV16" s="52"/>
      <c r="RUW16" s="52"/>
      <c r="RUX16" s="52"/>
      <c r="RUY16" s="52"/>
      <c r="RUZ16" s="52"/>
      <c r="RVA16" s="52"/>
      <c r="RVB16" s="52"/>
      <c r="RVC16" s="52"/>
      <c r="RVD16" s="52"/>
      <c r="RVE16" s="52"/>
      <c r="RVF16" s="52"/>
      <c r="RVG16" s="52"/>
      <c r="RVH16" s="52"/>
      <c r="RVI16" s="52"/>
      <c r="RVJ16" s="52"/>
      <c r="RVK16" s="52"/>
      <c r="RVL16" s="52"/>
      <c r="RVM16" s="52"/>
      <c r="RVN16" s="52"/>
      <c r="RVO16" s="52"/>
      <c r="RVP16" s="52"/>
      <c r="RVQ16" s="52"/>
      <c r="RVR16" s="52"/>
      <c r="RVS16" s="52"/>
      <c r="RVT16" s="52"/>
      <c r="RVU16" s="52"/>
      <c r="RVV16" s="52"/>
      <c r="RVW16" s="52"/>
      <c r="RVX16" s="52"/>
      <c r="RVY16" s="52"/>
      <c r="RVZ16" s="52"/>
      <c r="RWA16" s="52"/>
      <c r="RWB16" s="52"/>
      <c r="RWC16" s="52"/>
      <c r="RWD16" s="52"/>
      <c r="RWE16" s="52"/>
      <c r="RWF16" s="52"/>
      <c r="RWG16" s="52"/>
      <c r="RWH16" s="52"/>
      <c r="RWI16" s="52"/>
      <c r="RWJ16" s="52"/>
      <c r="RWK16" s="52"/>
      <c r="RWL16" s="52"/>
      <c r="RWM16" s="52"/>
      <c r="RWN16" s="52"/>
      <c r="RWO16" s="52"/>
      <c r="RWP16" s="52"/>
      <c r="RWQ16" s="52"/>
      <c r="RWR16" s="52"/>
      <c r="RWS16" s="52"/>
      <c r="RWT16" s="52"/>
      <c r="RWU16" s="52"/>
      <c r="RWV16" s="52"/>
      <c r="RWW16" s="52"/>
      <c r="RWX16" s="52"/>
      <c r="RWY16" s="52"/>
      <c r="RWZ16" s="52"/>
      <c r="RXA16" s="52"/>
      <c r="RXB16" s="52"/>
      <c r="RXC16" s="52"/>
      <c r="RXD16" s="52"/>
      <c r="RXE16" s="52"/>
      <c r="RXF16" s="52"/>
      <c r="RXG16" s="52"/>
      <c r="RXH16" s="52"/>
      <c r="RXI16" s="52"/>
      <c r="RXJ16" s="52"/>
      <c r="RXK16" s="52"/>
      <c r="RXL16" s="52"/>
      <c r="RXM16" s="52"/>
      <c r="RXN16" s="52"/>
      <c r="RXO16" s="52"/>
      <c r="RXP16" s="52"/>
      <c r="RXQ16" s="52"/>
      <c r="RXR16" s="52"/>
      <c r="RXS16" s="52"/>
      <c r="RXT16" s="52"/>
      <c r="RXU16" s="52"/>
      <c r="RXV16" s="52"/>
      <c r="RXW16" s="52"/>
      <c r="RXX16" s="52"/>
      <c r="RXY16" s="52"/>
      <c r="RXZ16" s="52"/>
      <c r="RYA16" s="52"/>
      <c r="RYB16" s="52"/>
      <c r="RYC16" s="52"/>
      <c r="RYD16" s="52"/>
      <c r="RYE16" s="52"/>
      <c r="RYF16" s="52"/>
      <c r="RYG16" s="52"/>
      <c r="RYH16" s="52"/>
      <c r="RYI16" s="52"/>
      <c r="RYJ16" s="52"/>
      <c r="RYK16" s="52"/>
      <c r="RYL16" s="52"/>
      <c r="RYM16" s="52"/>
      <c r="RYN16" s="52"/>
      <c r="RYO16" s="52"/>
      <c r="RYP16" s="52"/>
      <c r="RYQ16" s="52"/>
      <c r="RYR16" s="52"/>
      <c r="RYS16" s="52"/>
      <c r="RYT16" s="52"/>
      <c r="RYU16" s="52"/>
      <c r="RYV16" s="52"/>
      <c r="RYW16" s="52"/>
      <c r="RYX16" s="52"/>
      <c r="RYY16" s="52"/>
      <c r="RYZ16" s="52"/>
      <c r="RZA16" s="52"/>
      <c r="RZB16" s="52"/>
      <c r="RZC16" s="52"/>
      <c r="RZD16" s="52"/>
      <c r="RZE16" s="52"/>
      <c r="RZF16" s="52"/>
      <c r="RZG16" s="52"/>
      <c r="RZH16" s="52"/>
      <c r="RZI16" s="52"/>
      <c r="RZJ16" s="52"/>
      <c r="RZK16" s="52"/>
      <c r="RZL16" s="52"/>
      <c r="RZM16" s="52"/>
      <c r="RZN16" s="52"/>
      <c r="RZO16" s="52"/>
      <c r="RZP16" s="52"/>
      <c r="RZQ16" s="52"/>
      <c r="RZR16" s="52"/>
      <c r="RZS16" s="52"/>
      <c r="RZT16" s="52"/>
      <c r="RZU16" s="52"/>
      <c r="RZV16" s="52"/>
      <c r="RZW16" s="52"/>
      <c r="RZX16" s="52"/>
      <c r="RZY16" s="52"/>
      <c r="RZZ16" s="52"/>
      <c r="SAA16" s="52"/>
      <c r="SAB16" s="52"/>
      <c r="SAC16" s="52"/>
      <c r="SAD16" s="52"/>
      <c r="SAE16" s="52"/>
      <c r="SAF16" s="52"/>
      <c r="SAG16" s="52"/>
      <c r="SAH16" s="52"/>
      <c r="SAI16" s="52"/>
      <c r="SAJ16" s="52"/>
      <c r="SAK16" s="52"/>
      <c r="SAL16" s="52"/>
      <c r="SAM16" s="52"/>
      <c r="SAN16" s="52"/>
      <c r="SAO16" s="52"/>
      <c r="SAP16" s="52"/>
      <c r="SAQ16" s="52"/>
      <c r="SAR16" s="52"/>
      <c r="SAS16" s="52"/>
      <c r="SAT16" s="52"/>
      <c r="SAU16" s="52"/>
      <c r="SAV16" s="52"/>
      <c r="SAW16" s="52"/>
      <c r="SAX16" s="52"/>
      <c r="SAY16" s="52"/>
      <c r="SAZ16" s="52"/>
      <c r="SBA16" s="52"/>
      <c r="SBB16" s="52"/>
      <c r="SBC16" s="52"/>
      <c r="SBD16" s="52"/>
      <c r="SBE16" s="52"/>
      <c r="SBF16" s="52"/>
      <c r="SBG16" s="52"/>
      <c r="SBH16" s="52"/>
      <c r="SBI16" s="52"/>
      <c r="SBJ16" s="52"/>
      <c r="SBK16" s="52"/>
      <c r="SBL16" s="52"/>
      <c r="SBM16" s="52"/>
      <c r="SBN16" s="52"/>
      <c r="SBO16" s="52"/>
      <c r="SBP16" s="52"/>
      <c r="SBQ16" s="52"/>
      <c r="SBR16" s="52"/>
      <c r="SBS16" s="52"/>
      <c r="SBT16" s="52"/>
      <c r="SBU16" s="52"/>
      <c r="SBV16" s="52"/>
      <c r="SBW16" s="52"/>
      <c r="SBX16" s="52"/>
      <c r="SBY16" s="52"/>
      <c r="SBZ16" s="52"/>
      <c r="SCA16" s="52"/>
      <c r="SCB16" s="52"/>
      <c r="SCC16" s="52"/>
      <c r="SCD16" s="52"/>
      <c r="SCE16" s="52"/>
      <c r="SCF16" s="52"/>
      <c r="SCG16" s="52"/>
      <c r="SCH16" s="52"/>
      <c r="SCI16" s="52"/>
      <c r="SCJ16" s="52"/>
      <c r="SCK16" s="52"/>
      <c r="SCL16" s="52"/>
      <c r="SCM16" s="52"/>
      <c r="SCN16" s="52"/>
      <c r="SCO16" s="52"/>
      <c r="SCP16" s="52"/>
      <c r="SCQ16" s="52"/>
      <c r="SCR16" s="52"/>
      <c r="SCS16" s="52"/>
      <c r="SCT16" s="52"/>
      <c r="SCU16" s="52"/>
      <c r="SCV16" s="52"/>
      <c r="SCW16" s="52"/>
      <c r="SCX16" s="52"/>
      <c r="SCY16" s="52"/>
      <c r="SCZ16" s="52"/>
      <c r="SDA16" s="52"/>
      <c r="SDB16" s="52"/>
      <c r="SDC16" s="52"/>
      <c r="SDD16" s="52"/>
      <c r="SDE16" s="52"/>
      <c r="SDF16" s="52"/>
      <c r="SDG16" s="52"/>
      <c r="SDH16" s="52"/>
      <c r="SDI16" s="52"/>
      <c r="SDJ16" s="52"/>
      <c r="SDK16" s="52"/>
      <c r="SDL16" s="52"/>
      <c r="SDM16" s="52"/>
      <c r="SDN16" s="52"/>
      <c r="SDO16" s="52"/>
      <c r="SDP16" s="52"/>
      <c r="SDQ16" s="52"/>
      <c r="SDR16" s="52"/>
      <c r="SDS16" s="52"/>
      <c r="SDT16" s="52"/>
      <c r="SDU16" s="52"/>
      <c r="SDV16" s="52"/>
      <c r="SDW16" s="52"/>
      <c r="SDX16" s="52"/>
      <c r="SDY16" s="52"/>
      <c r="SDZ16" s="52"/>
      <c r="SEA16" s="52"/>
      <c r="SEB16" s="52"/>
      <c r="SEC16" s="52"/>
      <c r="SED16" s="52"/>
      <c r="SEE16" s="52"/>
      <c r="SEF16" s="52"/>
      <c r="SEG16" s="52"/>
      <c r="SEH16" s="52"/>
      <c r="SEI16" s="52"/>
      <c r="SEJ16" s="52"/>
      <c r="SEK16" s="52"/>
      <c r="SEL16" s="52"/>
      <c r="SEM16" s="52"/>
      <c r="SEN16" s="52"/>
      <c r="SEO16" s="52"/>
      <c r="SEP16" s="52"/>
      <c r="SEQ16" s="52"/>
      <c r="SER16" s="52"/>
      <c r="SES16" s="52"/>
      <c r="SET16" s="52"/>
      <c r="SEU16" s="52"/>
      <c r="SEV16" s="52"/>
      <c r="SEW16" s="52"/>
      <c r="SEX16" s="52"/>
      <c r="SEY16" s="52"/>
      <c r="SEZ16" s="52"/>
      <c r="SFA16" s="52"/>
      <c r="SFB16" s="52"/>
      <c r="SFC16" s="52"/>
      <c r="SFD16" s="52"/>
      <c r="SFE16" s="52"/>
      <c r="SFF16" s="52"/>
      <c r="SFG16" s="52"/>
      <c r="SFH16" s="52"/>
      <c r="SFI16" s="52"/>
      <c r="SFJ16" s="52"/>
      <c r="SFK16" s="52"/>
      <c r="SFL16" s="52"/>
      <c r="SFM16" s="52"/>
      <c r="SFN16" s="52"/>
      <c r="SFO16" s="52"/>
      <c r="SFP16" s="52"/>
      <c r="SFQ16" s="52"/>
      <c r="SFR16" s="52"/>
      <c r="SFS16" s="52"/>
      <c r="SFT16" s="52"/>
      <c r="SFU16" s="52"/>
      <c r="SFV16" s="52"/>
      <c r="SFW16" s="52"/>
      <c r="SFX16" s="52"/>
      <c r="SFY16" s="52"/>
      <c r="SFZ16" s="52"/>
      <c r="SGA16" s="52"/>
      <c r="SGB16" s="52"/>
      <c r="SGC16" s="52"/>
      <c r="SGD16" s="52"/>
      <c r="SGE16" s="52"/>
      <c r="SGF16" s="52"/>
      <c r="SGG16" s="52"/>
      <c r="SGH16" s="52"/>
      <c r="SGI16" s="52"/>
      <c r="SGJ16" s="52"/>
      <c r="SGK16" s="52"/>
      <c r="SGL16" s="52"/>
      <c r="SGM16" s="52"/>
      <c r="SGN16" s="52"/>
      <c r="SGO16" s="52"/>
      <c r="SGP16" s="52"/>
      <c r="SGQ16" s="52"/>
      <c r="SGR16" s="52"/>
      <c r="SGS16" s="52"/>
      <c r="SGT16" s="52"/>
      <c r="SGU16" s="52"/>
      <c r="SGV16" s="52"/>
      <c r="SGW16" s="52"/>
      <c r="SGX16" s="52"/>
      <c r="SGY16" s="52"/>
      <c r="SGZ16" s="52"/>
      <c r="SHA16" s="52"/>
      <c r="SHB16" s="52"/>
      <c r="SHC16" s="52"/>
      <c r="SHD16" s="52"/>
      <c r="SHE16" s="52"/>
      <c r="SHF16" s="52"/>
      <c r="SHG16" s="52"/>
      <c r="SHH16" s="52"/>
      <c r="SHI16" s="52"/>
      <c r="SHJ16" s="52"/>
      <c r="SHK16" s="52"/>
      <c r="SHL16" s="52"/>
      <c r="SHM16" s="52"/>
      <c r="SHN16" s="52"/>
      <c r="SHO16" s="52"/>
      <c r="SHP16" s="52"/>
      <c r="SHQ16" s="52"/>
      <c r="SHR16" s="52"/>
      <c r="SHS16" s="52"/>
      <c r="SHT16" s="52"/>
      <c r="SHU16" s="52"/>
      <c r="SHV16" s="52"/>
      <c r="SHW16" s="52"/>
      <c r="SHX16" s="52"/>
      <c r="SHY16" s="52"/>
      <c r="SHZ16" s="52"/>
      <c r="SIA16" s="52"/>
      <c r="SIB16" s="52"/>
      <c r="SIC16" s="52"/>
      <c r="SID16" s="52"/>
      <c r="SIE16" s="52"/>
      <c r="SIF16" s="52"/>
      <c r="SIG16" s="52"/>
      <c r="SIH16" s="52"/>
      <c r="SII16" s="52"/>
      <c r="SIJ16" s="52"/>
      <c r="SIK16" s="52"/>
      <c r="SIL16" s="52"/>
      <c r="SIM16" s="52"/>
      <c r="SIN16" s="52"/>
      <c r="SIO16" s="52"/>
      <c r="SIP16" s="52"/>
      <c r="SIQ16" s="52"/>
      <c r="SIR16" s="52"/>
      <c r="SIS16" s="52"/>
      <c r="SIT16" s="52"/>
      <c r="SIU16" s="52"/>
      <c r="SIV16" s="52"/>
      <c r="SIW16" s="52"/>
      <c r="SIX16" s="52"/>
      <c r="SIY16" s="52"/>
      <c r="SIZ16" s="52"/>
      <c r="SJA16" s="52"/>
      <c r="SJB16" s="52"/>
      <c r="SJC16" s="52"/>
      <c r="SJD16" s="52"/>
      <c r="SJE16" s="52"/>
      <c r="SJF16" s="52"/>
      <c r="SJG16" s="52"/>
      <c r="SJH16" s="52"/>
      <c r="SJI16" s="52"/>
      <c r="SJJ16" s="52"/>
      <c r="SJK16" s="52"/>
      <c r="SJL16" s="52"/>
      <c r="SJM16" s="52"/>
      <c r="SJN16" s="52"/>
      <c r="SJO16" s="52"/>
      <c r="SJP16" s="52"/>
      <c r="SJQ16" s="52"/>
      <c r="SJR16" s="52"/>
      <c r="SJS16" s="52"/>
      <c r="SJT16" s="52"/>
      <c r="SJU16" s="52"/>
      <c r="SJV16" s="52"/>
      <c r="SJW16" s="52"/>
      <c r="SJX16" s="52"/>
      <c r="SJY16" s="52"/>
      <c r="SJZ16" s="52"/>
      <c r="SKA16" s="52"/>
      <c r="SKB16" s="52"/>
      <c r="SKC16" s="52"/>
      <c r="SKD16" s="52"/>
      <c r="SKE16" s="52"/>
      <c r="SKF16" s="52"/>
      <c r="SKG16" s="52"/>
      <c r="SKH16" s="52"/>
      <c r="SKI16" s="52"/>
      <c r="SKJ16" s="52"/>
      <c r="SKK16" s="52"/>
      <c r="SKL16" s="52"/>
      <c r="SKM16" s="52"/>
      <c r="SKN16" s="52"/>
      <c r="SKO16" s="52"/>
      <c r="SKP16" s="52"/>
      <c r="SKQ16" s="52"/>
      <c r="SKR16" s="52"/>
      <c r="SKS16" s="52"/>
      <c r="SKT16" s="52"/>
      <c r="SKU16" s="52"/>
      <c r="SKV16" s="52"/>
      <c r="SKW16" s="52"/>
      <c r="SKX16" s="52"/>
      <c r="SKY16" s="52"/>
      <c r="SKZ16" s="52"/>
      <c r="SLA16" s="52"/>
      <c r="SLB16" s="52"/>
      <c r="SLC16" s="52"/>
      <c r="SLD16" s="52"/>
      <c r="SLE16" s="52"/>
      <c r="SLF16" s="52"/>
      <c r="SLG16" s="52"/>
      <c r="SLH16" s="52"/>
      <c r="SLI16" s="52"/>
      <c r="SLJ16" s="52"/>
      <c r="SLK16" s="52"/>
      <c r="SLL16" s="52"/>
      <c r="SLM16" s="52"/>
      <c r="SLN16" s="52"/>
      <c r="SLO16" s="52"/>
      <c r="SLP16" s="52"/>
      <c r="SLQ16" s="52"/>
      <c r="SLR16" s="52"/>
      <c r="SLS16" s="52"/>
      <c r="SLT16" s="52"/>
      <c r="SLU16" s="52"/>
      <c r="SLV16" s="52"/>
      <c r="SLW16" s="52"/>
      <c r="SLX16" s="52"/>
      <c r="SLY16" s="52"/>
      <c r="SLZ16" s="52"/>
      <c r="SMA16" s="52"/>
      <c r="SMB16" s="52"/>
      <c r="SMC16" s="52"/>
      <c r="SMD16" s="52"/>
      <c r="SME16" s="52"/>
      <c r="SMF16" s="52"/>
      <c r="SMG16" s="52"/>
      <c r="SMH16" s="52"/>
      <c r="SMI16" s="52"/>
      <c r="SMJ16" s="52"/>
      <c r="SMK16" s="52"/>
      <c r="SML16" s="52"/>
      <c r="SMM16" s="52"/>
      <c r="SMN16" s="52"/>
      <c r="SMO16" s="52"/>
      <c r="SMP16" s="52"/>
      <c r="SMQ16" s="52"/>
      <c r="SMR16" s="52"/>
      <c r="SMS16" s="52"/>
      <c r="SMT16" s="52"/>
      <c r="SMU16" s="52"/>
      <c r="SMV16" s="52"/>
      <c r="SMW16" s="52"/>
      <c r="SMX16" s="52"/>
      <c r="SMY16" s="52"/>
      <c r="SMZ16" s="52"/>
      <c r="SNA16" s="52"/>
      <c r="SNB16" s="52"/>
      <c r="SNC16" s="52"/>
      <c r="SND16" s="52"/>
      <c r="SNE16" s="52"/>
      <c r="SNF16" s="52"/>
      <c r="SNG16" s="52"/>
      <c r="SNH16" s="52"/>
      <c r="SNI16" s="52"/>
      <c r="SNJ16" s="52"/>
      <c r="SNK16" s="52"/>
      <c r="SNL16" s="52"/>
      <c r="SNM16" s="52"/>
      <c r="SNN16" s="52"/>
      <c r="SNO16" s="52"/>
      <c r="SNP16" s="52"/>
      <c r="SNQ16" s="52"/>
      <c r="SNR16" s="52"/>
      <c r="SNS16" s="52"/>
      <c r="SNT16" s="52"/>
      <c r="SNU16" s="52"/>
      <c r="SNV16" s="52"/>
      <c r="SNW16" s="52"/>
      <c r="SNX16" s="52"/>
      <c r="SNY16" s="52"/>
      <c r="SNZ16" s="52"/>
      <c r="SOA16" s="52"/>
      <c r="SOB16" s="52"/>
      <c r="SOC16" s="52"/>
      <c r="SOD16" s="52"/>
      <c r="SOE16" s="52"/>
      <c r="SOF16" s="52"/>
      <c r="SOG16" s="52"/>
      <c r="SOH16" s="52"/>
      <c r="SOI16" s="52"/>
      <c r="SOJ16" s="52"/>
      <c r="SOK16" s="52"/>
      <c r="SOL16" s="52"/>
      <c r="SOM16" s="52"/>
      <c r="SON16" s="52"/>
      <c r="SOO16" s="52"/>
      <c r="SOP16" s="52"/>
      <c r="SOQ16" s="52"/>
      <c r="SOR16" s="52"/>
      <c r="SOS16" s="52"/>
      <c r="SOT16" s="52"/>
      <c r="SOU16" s="52"/>
      <c r="SOV16" s="52"/>
      <c r="SOW16" s="52"/>
      <c r="SOX16" s="52"/>
      <c r="SOY16" s="52"/>
      <c r="SOZ16" s="52"/>
      <c r="SPA16" s="52"/>
      <c r="SPB16" s="52"/>
      <c r="SPC16" s="52"/>
      <c r="SPD16" s="52"/>
      <c r="SPE16" s="52"/>
      <c r="SPF16" s="52"/>
      <c r="SPG16" s="52"/>
      <c r="SPH16" s="52"/>
      <c r="SPI16" s="52"/>
      <c r="SPJ16" s="52"/>
      <c r="SPK16" s="52"/>
      <c r="SPL16" s="52"/>
      <c r="SPM16" s="52"/>
      <c r="SPN16" s="52"/>
      <c r="SPO16" s="52"/>
      <c r="SPP16" s="52"/>
      <c r="SPQ16" s="52"/>
      <c r="SPR16" s="52"/>
      <c r="SPS16" s="52"/>
      <c r="SPT16" s="52"/>
      <c r="SPU16" s="52"/>
      <c r="SPV16" s="52"/>
      <c r="SPW16" s="52"/>
      <c r="SPX16" s="52"/>
      <c r="SPY16" s="52"/>
      <c r="SPZ16" s="52"/>
      <c r="SQA16" s="52"/>
      <c r="SQB16" s="52"/>
      <c r="SQC16" s="52"/>
      <c r="SQD16" s="52"/>
      <c r="SQE16" s="52"/>
      <c r="SQF16" s="52"/>
      <c r="SQG16" s="52"/>
      <c r="SQH16" s="52"/>
      <c r="SQI16" s="52"/>
      <c r="SQJ16" s="52"/>
      <c r="SQK16" s="52"/>
      <c r="SQL16" s="52"/>
      <c r="SQM16" s="52"/>
      <c r="SQN16" s="52"/>
      <c r="SQO16" s="52"/>
      <c r="SQP16" s="52"/>
      <c r="SQQ16" s="52"/>
      <c r="SQR16" s="52"/>
      <c r="SQS16" s="52"/>
      <c r="SQT16" s="52"/>
      <c r="SQU16" s="52"/>
      <c r="SQV16" s="52"/>
      <c r="SQW16" s="52"/>
      <c r="SQX16" s="52"/>
      <c r="SQY16" s="52"/>
      <c r="SQZ16" s="52"/>
      <c r="SRA16" s="52"/>
      <c r="SRB16" s="52"/>
      <c r="SRC16" s="52"/>
      <c r="SRD16" s="52"/>
      <c r="SRE16" s="52"/>
      <c r="SRF16" s="52"/>
      <c r="SRG16" s="52"/>
      <c r="SRH16" s="52"/>
      <c r="SRI16" s="52"/>
      <c r="SRJ16" s="52"/>
      <c r="SRK16" s="52"/>
      <c r="SRL16" s="52"/>
      <c r="SRM16" s="52"/>
      <c r="SRN16" s="52"/>
      <c r="SRO16" s="52"/>
      <c r="SRP16" s="52"/>
      <c r="SRQ16" s="52"/>
      <c r="SRR16" s="52"/>
      <c r="SRS16" s="52"/>
      <c r="SRT16" s="52"/>
      <c r="SRU16" s="52"/>
      <c r="SRV16" s="52"/>
      <c r="SRW16" s="52"/>
      <c r="SRX16" s="52"/>
      <c r="SRY16" s="52"/>
      <c r="SRZ16" s="52"/>
      <c r="SSA16" s="52"/>
      <c r="SSB16" s="52"/>
      <c r="SSC16" s="52"/>
      <c r="SSD16" s="52"/>
      <c r="SSE16" s="52"/>
      <c r="SSF16" s="52"/>
      <c r="SSG16" s="52"/>
      <c r="SSH16" s="52"/>
      <c r="SSI16" s="52"/>
      <c r="SSJ16" s="52"/>
      <c r="SSK16" s="52"/>
      <c r="SSL16" s="52"/>
      <c r="SSM16" s="52"/>
      <c r="SSN16" s="52"/>
      <c r="SSO16" s="52"/>
      <c r="SSP16" s="52"/>
      <c r="SSQ16" s="52"/>
      <c r="SSR16" s="52"/>
      <c r="SSS16" s="52"/>
      <c r="SST16" s="52"/>
      <c r="SSU16" s="52"/>
      <c r="SSV16" s="52"/>
      <c r="SSW16" s="52"/>
      <c r="SSX16" s="52"/>
      <c r="SSY16" s="52"/>
      <c r="SSZ16" s="52"/>
      <c r="STA16" s="52"/>
      <c r="STB16" s="52"/>
      <c r="STC16" s="52"/>
      <c r="STD16" s="52"/>
      <c r="STE16" s="52"/>
      <c r="STF16" s="52"/>
      <c r="STG16" s="52"/>
      <c r="STH16" s="52"/>
      <c r="STI16" s="52"/>
      <c r="STJ16" s="52"/>
      <c r="STK16" s="52"/>
      <c r="STL16" s="52"/>
      <c r="STM16" s="52"/>
      <c r="STN16" s="52"/>
      <c r="STO16" s="52"/>
      <c r="STP16" s="52"/>
      <c r="STQ16" s="52"/>
      <c r="STR16" s="52"/>
      <c r="STS16" s="52"/>
      <c r="STT16" s="52"/>
      <c r="STU16" s="52"/>
      <c r="STV16" s="52"/>
      <c r="STW16" s="52"/>
      <c r="STX16" s="52"/>
      <c r="STY16" s="52"/>
      <c r="STZ16" s="52"/>
      <c r="SUA16" s="52"/>
      <c r="SUB16" s="52"/>
      <c r="SUC16" s="52"/>
      <c r="SUD16" s="52"/>
      <c r="SUE16" s="52"/>
      <c r="SUF16" s="52"/>
      <c r="SUG16" s="52"/>
      <c r="SUH16" s="52"/>
      <c r="SUI16" s="52"/>
      <c r="SUJ16" s="52"/>
      <c r="SUK16" s="52"/>
      <c r="SUL16" s="52"/>
      <c r="SUM16" s="52"/>
      <c r="SUN16" s="52"/>
      <c r="SUO16" s="52"/>
      <c r="SUP16" s="52"/>
      <c r="SUQ16" s="52"/>
      <c r="SUR16" s="52"/>
      <c r="SUS16" s="52"/>
      <c r="SUT16" s="52"/>
      <c r="SUU16" s="52"/>
      <c r="SUV16" s="52"/>
      <c r="SUW16" s="52"/>
      <c r="SUX16" s="52"/>
      <c r="SUY16" s="52"/>
      <c r="SUZ16" s="52"/>
      <c r="SVA16" s="52"/>
      <c r="SVB16" s="52"/>
      <c r="SVC16" s="52"/>
      <c r="SVD16" s="52"/>
      <c r="SVE16" s="52"/>
      <c r="SVF16" s="52"/>
      <c r="SVG16" s="52"/>
      <c r="SVH16" s="52"/>
      <c r="SVI16" s="52"/>
      <c r="SVJ16" s="52"/>
      <c r="SVK16" s="52"/>
      <c r="SVL16" s="52"/>
      <c r="SVM16" s="52"/>
      <c r="SVN16" s="52"/>
      <c r="SVO16" s="52"/>
      <c r="SVP16" s="52"/>
      <c r="SVQ16" s="52"/>
      <c r="SVR16" s="52"/>
      <c r="SVS16" s="52"/>
      <c r="SVT16" s="52"/>
      <c r="SVU16" s="52"/>
      <c r="SVV16" s="52"/>
      <c r="SVW16" s="52"/>
      <c r="SVX16" s="52"/>
      <c r="SVY16" s="52"/>
      <c r="SVZ16" s="52"/>
      <c r="SWA16" s="52"/>
      <c r="SWB16" s="52"/>
      <c r="SWC16" s="52"/>
      <c r="SWD16" s="52"/>
      <c r="SWE16" s="52"/>
      <c r="SWF16" s="52"/>
      <c r="SWG16" s="52"/>
      <c r="SWH16" s="52"/>
      <c r="SWI16" s="52"/>
      <c r="SWJ16" s="52"/>
      <c r="SWK16" s="52"/>
      <c r="SWL16" s="52"/>
      <c r="SWM16" s="52"/>
      <c r="SWN16" s="52"/>
      <c r="SWO16" s="52"/>
      <c r="SWP16" s="52"/>
      <c r="SWQ16" s="52"/>
      <c r="SWR16" s="52"/>
      <c r="SWS16" s="52"/>
      <c r="SWT16" s="52"/>
      <c r="SWU16" s="52"/>
      <c r="SWV16" s="52"/>
      <c r="SWW16" s="52"/>
      <c r="SWX16" s="52"/>
      <c r="SWY16" s="52"/>
      <c r="SWZ16" s="52"/>
      <c r="SXA16" s="52"/>
      <c r="SXB16" s="52"/>
      <c r="SXC16" s="52"/>
      <c r="SXD16" s="52"/>
      <c r="SXE16" s="52"/>
      <c r="SXF16" s="52"/>
      <c r="SXG16" s="52"/>
      <c r="SXH16" s="52"/>
      <c r="SXI16" s="52"/>
      <c r="SXJ16" s="52"/>
      <c r="SXK16" s="52"/>
      <c r="SXL16" s="52"/>
      <c r="SXM16" s="52"/>
      <c r="SXN16" s="52"/>
      <c r="SXO16" s="52"/>
      <c r="SXP16" s="52"/>
      <c r="SXQ16" s="52"/>
      <c r="SXR16" s="52"/>
      <c r="SXS16" s="52"/>
      <c r="SXT16" s="52"/>
      <c r="SXU16" s="52"/>
      <c r="SXV16" s="52"/>
      <c r="SXW16" s="52"/>
      <c r="SXX16" s="52"/>
      <c r="SXY16" s="52"/>
      <c r="SXZ16" s="52"/>
      <c r="SYA16" s="52"/>
      <c r="SYB16" s="52"/>
      <c r="SYC16" s="52"/>
      <c r="SYD16" s="52"/>
      <c r="SYE16" s="52"/>
      <c r="SYF16" s="52"/>
      <c r="SYG16" s="52"/>
      <c r="SYH16" s="52"/>
      <c r="SYI16" s="52"/>
      <c r="SYJ16" s="52"/>
      <c r="SYK16" s="52"/>
      <c r="SYL16" s="52"/>
      <c r="SYM16" s="52"/>
      <c r="SYN16" s="52"/>
      <c r="SYO16" s="52"/>
      <c r="SYP16" s="52"/>
      <c r="SYQ16" s="52"/>
      <c r="SYR16" s="52"/>
      <c r="SYS16" s="52"/>
      <c r="SYT16" s="52"/>
      <c r="SYU16" s="52"/>
      <c r="SYV16" s="52"/>
      <c r="SYW16" s="52"/>
      <c r="SYX16" s="52"/>
      <c r="SYY16" s="52"/>
      <c r="SYZ16" s="52"/>
      <c r="SZA16" s="52"/>
      <c r="SZB16" s="52"/>
      <c r="SZC16" s="52"/>
      <c r="SZD16" s="52"/>
      <c r="SZE16" s="52"/>
      <c r="SZF16" s="52"/>
      <c r="SZG16" s="52"/>
      <c r="SZH16" s="52"/>
      <c r="SZI16" s="52"/>
      <c r="SZJ16" s="52"/>
      <c r="SZK16" s="52"/>
      <c r="SZL16" s="52"/>
      <c r="SZM16" s="52"/>
      <c r="SZN16" s="52"/>
      <c r="SZO16" s="52"/>
      <c r="SZP16" s="52"/>
      <c r="SZQ16" s="52"/>
      <c r="SZR16" s="52"/>
      <c r="SZS16" s="52"/>
      <c r="SZT16" s="52"/>
      <c r="SZU16" s="52"/>
      <c r="SZV16" s="52"/>
      <c r="SZW16" s="52"/>
      <c r="SZX16" s="52"/>
      <c r="SZY16" s="52"/>
      <c r="SZZ16" s="52"/>
      <c r="TAA16" s="52"/>
      <c r="TAB16" s="52"/>
      <c r="TAC16" s="52"/>
      <c r="TAD16" s="52"/>
      <c r="TAE16" s="52"/>
      <c r="TAF16" s="52"/>
      <c r="TAG16" s="52"/>
      <c r="TAH16" s="52"/>
      <c r="TAI16" s="52"/>
      <c r="TAJ16" s="52"/>
      <c r="TAK16" s="52"/>
      <c r="TAL16" s="52"/>
      <c r="TAM16" s="52"/>
      <c r="TAN16" s="52"/>
      <c r="TAO16" s="52"/>
      <c r="TAP16" s="52"/>
      <c r="TAQ16" s="52"/>
      <c r="TAR16" s="52"/>
      <c r="TAS16" s="52"/>
      <c r="TAT16" s="52"/>
      <c r="TAU16" s="52"/>
      <c r="TAV16" s="52"/>
      <c r="TAW16" s="52"/>
      <c r="TAX16" s="52"/>
      <c r="TAY16" s="52"/>
      <c r="TAZ16" s="52"/>
      <c r="TBA16" s="52"/>
      <c r="TBB16" s="52"/>
      <c r="TBC16" s="52"/>
      <c r="TBD16" s="52"/>
      <c r="TBE16" s="52"/>
      <c r="TBF16" s="52"/>
      <c r="TBG16" s="52"/>
      <c r="TBH16" s="52"/>
      <c r="TBI16" s="52"/>
      <c r="TBJ16" s="52"/>
      <c r="TBK16" s="52"/>
      <c r="TBL16" s="52"/>
      <c r="TBM16" s="52"/>
      <c r="TBN16" s="52"/>
      <c r="TBO16" s="52"/>
      <c r="TBP16" s="52"/>
      <c r="TBQ16" s="52"/>
      <c r="TBR16" s="52"/>
      <c r="TBS16" s="52"/>
      <c r="TBT16" s="52"/>
      <c r="TBU16" s="52"/>
      <c r="TBV16" s="52"/>
      <c r="TBW16" s="52"/>
      <c r="TBX16" s="52"/>
      <c r="TBY16" s="52"/>
      <c r="TBZ16" s="52"/>
      <c r="TCA16" s="52"/>
      <c r="TCB16" s="52"/>
      <c r="TCC16" s="52"/>
      <c r="TCD16" s="52"/>
      <c r="TCE16" s="52"/>
      <c r="TCF16" s="52"/>
      <c r="TCG16" s="52"/>
      <c r="TCH16" s="52"/>
      <c r="TCI16" s="52"/>
      <c r="TCJ16" s="52"/>
      <c r="TCK16" s="52"/>
      <c r="TCL16" s="52"/>
      <c r="TCM16" s="52"/>
      <c r="TCN16" s="52"/>
      <c r="TCO16" s="52"/>
      <c r="TCP16" s="52"/>
      <c r="TCQ16" s="52"/>
      <c r="TCR16" s="52"/>
      <c r="TCS16" s="52"/>
      <c r="TCT16" s="52"/>
      <c r="TCU16" s="52"/>
      <c r="TCV16" s="52"/>
      <c r="TCW16" s="52"/>
      <c r="TCX16" s="52"/>
      <c r="TCY16" s="52"/>
      <c r="TCZ16" s="52"/>
      <c r="TDA16" s="52"/>
      <c r="TDB16" s="52"/>
      <c r="TDC16" s="52"/>
      <c r="TDD16" s="52"/>
      <c r="TDE16" s="52"/>
      <c r="TDF16" s="52"/>
      <c r="TDG16" s="52"/>
      <c r="TDH16" s="52"/>
      <c r="TDI16" s="52"/>
      <c r="TDJ16" s="52"/>
      <c r="TDK16" s="52"/>
      <c r="TDL16" s="52"/>
      <c r="TDM16" s="52"/>
      <c r="TDN16" s="52"/>
      <c r="TDO16" s="52"/>
      <c r="TDP16" s="52"/>
      <c r="TDQ16" s="52"/>
      <c r="TDR16" s="52"/>
      <c r="TDS16" s="52"/>
      <c r="TDT16" s="52"/>
      <c r="TDU16" s="52"/>
      <c r="TDV16" s="52"/>
      <c r="TDW16" s="52"/>
      <c r="TDX16" s="52"/>
      <c r="TDY16" s="52"/>
      <c r="TDZ16" s="52"/>
      <c r="TEA16" s="52"/>
      <c r="TEB16" s="52"/>
      <c r="TEC16" s="52"/>
      <c r="TED16" s="52"/>
      <c r="TEE16" s="52"/>
      <c r="TEF16" s="52"/>
      <c r="TEG16" s="52"/>
      <c r="TEH16" s="52"/>
      <c r="TEI16" s="52"/>
      <c r="TEJ16" s="52"/>
      <c r="TEK16" s="52"/>
      <c r="TEL16" s="52"/>
      <c r="TEM16" s="52"/>
      <c r="TEN16" s="52"/>
      <c r="TEO16" s="52"/>
      <c r="TEP16" s="52"/>
      <c r="TEQ16" s="52"/>
      <c r="TER16" s="52"/>
      <c r="TES16" s="52"/>
      <c r="TET16" s="52"/>
      <c r="TEU16" s="52"/>
      <c r="TEV16" s="52"/>
      <c r="TEW16" s="52"/>
      <c r="TEX16" s="52"/>
      <c r="TEY16" s="52"/>
      <c r="TEZ16" s="52"/>
      <c r="TFA16" s="52"/>
      <c r="TFB16" s="52"/>
      <c r="TFC16" s="52"/>
      <c r="TFD16" s="52"/>
      <c r="TFE16" s="52"/>
      <c r="TFF16" s="52"/>
      <c r="TFG16" s="52"/>
      <c r="TFH16" s="52"/>
      <c r="TFI16" s="52"/>
      <c r="TFJ16" s="52"/>
      <c r="TFK16" s="52"/>
      <c r="TFL16" s="52"/>
      <c r="TFM16" s="52"/>
      <c r="TFN16" s="52"/>
      <c r="TFO16" s="52"/>
      <c r="TFP16" s="52"/>
      <c r="TFQ16" s="52"/>
      <c r="TFR16" s="52"/>
      <c r="TFS16" s="52"/>
      <c r="TFT16" s="52"/>
      <c r="TFU16" s="52"/>
      <c r="TFV16" s="52"/>
      <c r="TFW16" s="52"/>
      <c r="TFX16" s="52"/>
      <c r="TFY16" s="52"/>
      <c r="TFZ16" s="52"/>
      <c r="TGA16" s="52"/>
      <c r="TGB16" s="52"/>
      <c r="TGC16" s="52"/>
      <c r="TGD16" s="52"/>
      <c r="TGE16" s="52"/>
      <c r="TGF16" s="52"/>
      <c r="TGG16" s="52"/>
      <c r="TGH16" s="52"/>
      <c r="TGI16" s="52"/>
      <c r="TGJ16" s="52"/>
      <c r="TGK16" s="52"/>
      <c r="TGL16" s="52"/>
      <c r="TGM16" s="52"/>
      <c r="TGN16" s="52"/>
      <c r="TGO16" s="52"/>
      <c r="TGP16" s="52"/>
      <c r="TGQ16" s="52"/>
      <c r="TGR16" s="52"/>
      <c r="TGS16" s="52"/>
      <c r="TGT16" s="52"/>
      <c r="TGU16" s="52"/>
      <c r="TGV16" s="52"/>
      <c r="TGW16" s="52"/>
      <c r="TGX16" s="52"/>
      <c r="TGY16" s="52"/>
      <c r="TGZ16" s="52"/>
      <c r="THA16" s="52"/>
      <c r="THB16" s="52"/>
      <c r="THC16" s="52"/>
      <c r="THD16" s="52"/>
      <c r="THE16" s="52"/>
      <c r="THF16" s="52"/>
      <c r="THG16" s="52"/>
      <c r="THH16" s="52"/>
      <c r="THI16" s="52"/>
      <c r="THJ16" s="52"/>
      <c r="THK16" s="52"/>
      <c r="THL16" s="52"/>
      <c r="THM16" s="52"/>
      <c r="THN16" s="52"/>
      <c r="THO16" s="52"/>
      <c r="THP16" s="52"/>
      <c r="THQ16" s="52"/>
      <c r="THR16" s="52"/>
      <c r="THS16" s="52"/>
      <c r="THT16" s="52"/>
      <c r="THU16" s="52"/>
      <c r="THV16" s="52"/>
      <c r="THW16" s="52"/>
      <c r="THX16" s="52"/>
      <c r="THY16" s="52"/>
      <c r="THZ16" s="52"/>
      <c r="TIA16" s="52"/>
      <c r="TIB16" s="52"/>
      <c r="TIC16" s="52"/>
      <c r="TID16" s="52"/>
      <c r="TIE16" s="52"/>
      <c r="TIF16" s="52"/>
      <c r="TIG16" s="52"/>
      <c r="TIH16" s="52"/>
      <c r="TII16" s="52"/>
      <c r="TIJ16" s="52"/>
      <c r="TIK16" s="52"/>
      <c r="TIL16" s="52"/>
      <c r="TIM16" s="52"/>
      <c r="TIN16" s="52"/>
      <c r="TIO16" s="52"/>
      <c r="TIP16" s="52"/>
      <c r="TIQ16" s="52"/>
      <c r="TIR16" s="52"/>
      <c r="TIS16" s="52"/>
      <c r="TIT16" s="52"/>
      <c r="TIU16" s="52"/>
      <c r="TIV16" s="52"/>
      <c r="TIW16" s="52"/>
      <c r="TIX16" s="52"/>
      <c r="TIY16" s="52"/>
      <c r="TIZ16" s="52"/>
      <c r="TJA16" s="52"/>
      <c r="TJB16" s="52"/>
      <c r="TJC16" s="52"/>
      <c r="TJD16" s="52"/>
      <c r="TJE16" s="52"/>
      <c r="TJF16" s="52"/>
      <c r="TJG16" s="52"/>
      <c r="TJH16" s="52"/>
      <c r="TJI16" s="52"/>
      <c r="TJJ16" s="52"/>
      <c r="TJK16" s="52"/>
      <c r="TJL16" s="52"/>
      <c r="TJM16" s="52"/>
      <c r="TJN16" s="52"/>
      <c r="TJO16" s="52"/>
      <c r="TJP16" s="52"/>
      <c r="TJQ16" s="52"/>
      <c r="TJR16" s="52"/>
      <c r="TJS16" s="52"/>
      <c r="TJT16" s="52"/>
      <c r="TJU16" s="52"/>
      <c r="TJV16" s="52"/>
      <c r="TJW16" s="52"/>
      <c r="TJX16" s="52"/>
      <c r="TJY16" s="52"/>
      <c r="TJZ16" s="52"/>
      <c r="TKA16" s="52"/>
      <c r="TKB16" s="52"/>
      <c r="TKC16" s="52"/>
      <c r="TKD16" s="52"/>
      <c r="TKE16" s="52"/>
      <c r="TKF16" s="52"/>
      <c r="TKG16" s="52"/>
      <c r="TKH16" s="52"/>
      <c r="TKI16" s="52"/>
      <c r="TKJ16" s="52"/>
      <c r="TKK16" s="52"/>
      <c r="TKL16" s="52"/>
      <c r="TKM16" s="52"/>
      <c r="TKN16" s="52"/>
      <c r="TKO16" s="52"/>
      <c r="TKP16" s="52"/>
      <c r="TKQ16" s="52"/>
      <c r="TKR16" s="52"/>
      <c r="TKS16" s="52"/>
      <c r="TKT16" s="52"/>
      <c r="TKU16" s="52"/>
      <c r="TKV16" s="52"/>
      <c r="TKW16" s="52"/>
      <c r="TKX16" s="52"/>
      <c r="TKY16" s="52"/>
      <c r="TKZ16" s="52"/>
      <c r="TLA16" s="52"/>
      <c r="TLB16" s="52"/>
      <c r="TLC16" s="52"/>
      <c r="TLD16" s="52"/>
      <c r="TLE16" s="52"/>
      <c r="TLF16" s="52"/>
      <c r="TLG16" s="52"/>
      <c r="TLH16" s="52"/>
      <c r="TLI16" s="52"/>
      <c r="TLJ16" s="52"/>
      <c r="TLK16" s="52"/>
      <c r="TLL16" s="52"/>
      <c r="TLM16" s="52"/>
      <c r="TLN16" s="52"/>
      <c r="TLO16" s="52"/>
      <c r="TLP16" s="52"/>
      <c r="TLQ16" s="52"/>
      <c r="TLR16" s="52"/>
      <c r="TLS16" s="52"/>
      <c r="TLT16" s="52"/>
      <c r="TLU16" s="52"/>
      <c r="TLV16" s="52"/>
      <c r="TLW16" s="52"/>
      <c r="TLX16" s="52"/>
      <c r="TLY16" s="52"/>
      <c r="TLZ16" s="52"/>
      <c r="TMA16" s="52"/>
      <c r="TMB16" s="52"/>
      <c r="TMC16" s="52"/>
      <c r="TMD16" s="52"/>
      <c r="TME16" s="52"/>
      <c r="TMF16" s="52"/>
      <c r="TMG16" s="52"/>
      <c r="TMH16" s="52"/>
      <c r="TMI16" s="52"/>
      <c r="TMJ16" s="52"/>
      <c r="TMK16" s="52"/>
      <c r="TML16" s="52"/>
      <c r="TMM16" s="52"/>
      <c r="TMN16" s="52"/>
      <c r="TMO16" s="52"/>
      <c r="TMP16" s="52"/>
      <c r="TMQ16" s="52"/>
      <c r="TMR16" s="52"/>
      <c r="TMS16" s="52"/>
      <c r="TMT16" s="52"/>
      <c r="TMU16" s="52"/>
      <c r="TMV16" s="52"/>
      <c r="TMW16" s="52"/>
      <c r="TMX16" s="52"/>
      <c r="TMY16" s="52"/>
      <c r="TMZ16" s="52"/>
      <c r="TNA16" s="52"/>
      <c r="TNB16" s="52"/>
      <c r="TNC16" s="52"/>
      <c r="TND16" s="52"/>
      <c r="TNE16" s="52"/>
      <c r="TNF16" s="52"/>
      <c r="TNG16" s="52"/>
      <c r="TNH16" s="52"/>
      <c r="TNI16" s="52"/>
      <c r="TNJ16" s="52"/>
      <c r="TNK16" s="52"/>
      <c r="TNL16" s="52"/>
      <c r="TNM16" s="52"/>
      <c r="TNN16" s="52"/>
      <c r="TNO16" s="52"/>
      <c r="TNP16" s="52"/>
      <c r="TNQ16" s="52"/>
      <c r="TNR16" s="52"/>
      <c r="TNS16" s="52"/>
      <c r="TNT16" s="52"/>
      <c r="TNU16" s="52"/>
      <c r="TNV16" s="52"/>
      <c r="TNW16" s="52"/>
      <c r="TNX16" s="52"/>
      <c r="TNY16" s="52"/>
      <c r="TNZ16" s="52"/>
      <c r="TOA16" s="52"/>
      <c r="TOB16" s="52"/>
      <c r="TOC16" s="52"/>
      <c r="TOD16" s="52"/>
      <c r="TOE16" s="52"/>
      <c r="TOF16" s="52"/>
      <c r="TOG16" s="52"/>
      <c r="TOH16" s="52"/>
      <c r="TOI16" s="52"/>
      <c r="TOJ16" s="52"/>
      <c r="TOK16" s="52"/>
      <c r="TOL16" s="52"/>
      <c r="TOM16" s="52"/>
      <c r="TON16" s="52"/>
      <c r="TOO16" s="52"/>
      <c r="TOP16" s="52"/>
      <c r="TOQ16" s="52"/>
      <c r="TOR16" s="52"/>
      <c r="TOS16" s="52"/>
      <c r="TOT16" s="52"/>
      <c r="TOU16" s="52"/>
      <c r="TOV16" s="52"/>
      <c r="TOW16" s="52"/>
      <c r="TOX16" s="52"/>
      <c r="TOY16" s="52"/>
      <c r="TOZ16" s="52"/>
      <c r="TPA16" s="52"/>
      <c r="TPB16" s="52"/>
      <c r="TPC16" s="52"/>
      <c r="TPD16" s="52"/>
      <c r="TPE16" s="52"/>
      <c r="TPF16" s="52"/>
      <c r="TPG16" s="52"/>
      <c r="TPH16" s="52"/>
      <c r="TPI16" s="52"/>
      <c r="TPJ16" s="52"/>
      <c r="TPK16" s="52"/>
      <c r="TPL16" s="52"/>
      <c r="TPM16" s="52"/>
      <c r="TPN16" s="52"/>
      <c r="TPO16" s="52"/>
      <c r="TPP16" s="52"/>
      <c r="TPQ16" s="52"/>
      <c r="TPR16" s="52"/>
      <c r="TPS16" s="52"/>
      <c r="TPT16" s="52"/>
      <c r="TPU16" s="52"/>
      <c r="TPV16" s="52"/>
      <c r="TPW16" s="52"/>
      <c r="TPX16" s="52"/>
      <c r="TPY16" s="52"/>
      <c r="TPZ16" s="52"/>
      <c r="TQA16" s="52"/>
      <c r="TQB16" s="52"/>
      <c r="TQC16" s="52"/>
      <c r="TQD16" s="52"/>
      <c r="TQE16" s="52"/>
      <c r="TQF16" s="52"/>
      <c r="TQG16" s="52"/>
      <c r="TQH16" s="52"/>
      <c r="TQI16" s="52"/>
      <c r="TQJ16" s="52"/>
      <c r="TQK16" s="52"/>
      <c r="TQL16" s="52"/>
      <c r="TQM16" s="52"/>
      <c r="TQN16" s="52"/>
      <c r="TQO16" s="52"/>
      <c r="TQP16" s="52"/>
      <c r="TQQ16" s="52"/>
      <c r="TQR16" s="52"/>
      <c r="TQS16" s="52"/>
      <c r="TQT16" s="52"/>
      <c r="TQU16" s="52"/>
      <c r="TQV16" s="52"/>
      <c r="TQW16" s="52"/>
      <c r="TQX16" s="52"/>
      <c r="TQY16" s="52"/>
      <c r="TQZ16" s="52"/>
      <c r="TRA16" s="52"/>
      <c r="TRB16" s="52"/>
      <c r="TRC16" s="52"/>
      <c r="TRD16" s="52"/>
      <c r="TRE16" s="52"/>
      <c r="TRF16" s="52"/>
      <c r="TRG16" s="52"/>
      <c r="TRH16" s="52"/>
      <c r="TRI16" s="52"/>
      <c r="TRJ16" s="52"/>
      <c r="TRK16" s="52"/>
      <c r="TRL16" s="52"/>
      <c r="TRM16" s="52"/>
      <c r="TRN16" s="52"/>
      <c r="TRO16" s="52"/>
      <c r="TRP16" s="52"/>
      <c r="TRQ16" s="52"/>
      <c r="TRR16" s="52"/>
      <c r="TRS16" s="52"/>
      <c r="TRT16" s="52"/>
      <c r="TRU16" s="52"/>
      <c r="TRV16" s="52"/>
      <c r="TRW16" s="52"/>
      <c r="TRX16" s="52"/>
      <c r="TRY16" s="52"/>
      <c r="TRZ16" s="52"/>
      <c r="TSA16" s="52"/>
      <c r="TSB16" s="52"/>
      <c r="TSC16" s="52"/>
      <c r="TSD16" s="52"/>
      <c r="TSE16" s="52"/>
      <c r="TSF16" s="52"/>
      <c r="TSG16" s="52"/>
      <c r="TSH16" s="52"/>
      <c r="TSI16" s="52"/>
      <c r="TSJ16" s="52"/>
      <c r="TSK16" s="52"/>
      <c r="TSL16" s="52"/>
      <c r="TSM16" s="52"/>
      <c r="TSN16" s="52"/>
      <c r="TSO16" s="52"/>
      <c r="TSP16" s="52"/>
      <c r="TSQ16" s="52"/>
      <c r="TSR16" s="52"/>
      <c r="TSS16" s="52"/>
      <c r="TST16" s="52"/>
      <c r="TSU16" s="52"/>
      <c r="TSV16" s="52"/>
      <c r="TSW16" s="52"/>
      <c r="TSX16" s="52"/>
      <c r="TSY16" s="52"/>
      <c r="TSZ16" s="52"/>
      <c r="TTA16" s="52"/>
      <c r="TTB16" s="52"/>
      <c r="TTC16" s="52"/>
      <c r="TTD16" s="52"/>
      <c r="TTE16" s="52"/>
      <c r="TTF16" s="52"/>
      <c r="TTG16" s="52"/>
      <c r="TTH16" s="52"/>
      <c r="TTI16" s="52"/>
      <c r="TTJ16" s="52"/>
      <c r="TTK16" s="52"/>
      <c r="TTL16" s="52"/>
      <c r="TTM16" s="52"/>
      <c r="TTN16" s="52"/>
      <c r="TTO16" s="52"/>
      <c r="TTP16" s="52"/>
      <c r="TTQ16" s="52"/>
      <c r="TTR16" s="52"/>
      <c r="TTS16" s="52"/>
      <c r="TTT16" s="52"/>
      <c r="TTU16" s="52"/>
      <c r="TTV16" s="52"/>
      <c r="TTW16" s="52"/>
      <c r="TTX16" s="52"/>
      <c r="TTY16" s="52"/>
      <c r="TTZ16" s="52"/>
      <c r="TUA16" s="52"/>
      <c r="TUB16" s="52"/>
      <c r="TUC16" s="52"/>
      <c r="TUD16" s="52"/>
      <c r="TUE16" s="52"/>
      <c r="TUF16" s="52"/>
      <c r="TUG16" s="52"/>
      <c r="TUH16" s="52"/>
      <c r="TUI16" s="52"/>
      <c r="TUJ16" s="52"/>
      <c r="TUK16" s="52"/>
      <c r="TUL16" s="52"/>
      <c r="TUM16" s="52"/>
      <c r="TUN16" s="52"/>
      <c r="TUO16" s="52"/>
      <c r="TUP16" s="52"/>
      <c r="TUQ16" s="52"/>
      <c r="TUR16" s="52"/>
      <c r="TUS16" s="52"/>
      <c r="TUT16" s="52"/>
      <c r="TUU16" s="52"/>
      <c r="TUV16" s="52"/>
      <c r="TUW16" s="52"/>
      <c r="TUX16" s="52"/>
      <c r="TUY16" s="52"/>
      <c r="TUZ16" s="52"/>
      <c r="TVA16" s="52"/>
      <c r="TVB16" s="52"/>
      <c r="TVC16" s="52"/>
      <c r="TVD16" s="52"/>
      <c r="TVE16" s="52"/>
      <c r="TVF16" s="52"/>
      <c r="TVG16" s="52"/>
      <c r="TVH16" s="52"/>
      <c r="TVI16" s="52"/>
      <c r="TVJ16" s="52"/>
      <c r="TVK16" s="52"/>
      <c r="TVL16" s="52"/>
      <c r="TVM16" s="52"/>
      <c r="TVN16" s="52"/>
      <c r="TVO16" s="52"/>
      <c r="TVP16" s="52"/>
      <c r="TVQ16" s="52"/>
      <c r="TVR16" s="52"/>
      <c r="TVS16" s="52"/>
      <c r="TVT16" s="52"/>
      <c r="TVU16" s="52"/>
      <c r="TVV16" s="52"/>
      <c r="TVW16" s="52"/>
      <c r="TVX16" s="52"/>
      <c r="TVY16" s="52"/>
      <c r="TVZ16" s="52"/>
      <c r="TWA16" s="52"/>
      <c r="TWB16" s="52"/>
      <c r="TWC16" s="52"/>
      <c r="TWD16" s="52"/>
      <c r="TWE16" s="52"/>
      <c r="TWF16" s="52"/>
      <c r="TWG16" s="52"/>
      <c r="TWH16" s="52"/>
      <c r="TWI16" s="52"/>
      <c r="TWJ16" s="52"/>
      <c r="TWK16" s="52"/>
      <c r="TWL16" s="52"/>
      <c r="TWM16" s="52"/>
      <c r="TWN16" s="52"/>
      <c r="TWO16" s="52"/>
      <c r="TWP16" s="52"/>
      <c r="TWQ16" s="52"/>
      <c r="TWR16" s="52"/>
      <c r="TWS16" s="52"/>
      <c r="TWT16" s="52"/>
      <c r="TWU16" s="52"/>
      <c r="TWV16" s="52"/>
      <c r="TWW16" s="52"/>
      <c r="TWX16" s="52"/>
      <c r="TWY16" s="52"/>
      <c r="TWZ16" s="52"/>
      <c r="TXA16" s="52"/>
      <c r="TXB16" s="52"/>
      <c r="TXC16" s="52"/>
      <c r="TXD16" s="52"/>
      <c r="TXE16" s="52"/>
      <c r="TXF16" s="52"/>
      <c r="TXG16" s="52"/>
      <c r="TXH16" s="52"/>
      <c r="TXI16" s="52"/>
      <c r="TXJ16" s="52"/>
      <c r="TXK16" s="52"/>
      <c r="TXL16" s="52"/>
      <c r="TXM16" s="52"/>
      <c r="TXN16" s="52"/>
      <c r="TXO16" s="52"/>
      <c r="TXP16" s="52"/>
      <c r="TXQ16" s="52"/>
      <c r="TXR16" s="52"/>
      <c r="TXS16" s="52"/>
      <c r="TXT16" s="52"/>
      <c r="TXU16" s="52"/>
      <c r="TXV16" s="52"/>
      <c r="TXW16" s="52"/>
      <c r="TXX16" s="52"/>
      <c r="TXY16" s="52"/>
      <c r="TXZ16" s="52"/>
      <c r="TYA16" s="52"/>
      <c r="TYB16" s="52"/>
      <c r="TYC16" s="52"/>
      <c r="TYD16" s="52"/>
      <c r="TYE16" s="52"/>
      <c r="TYF16" s="52"/>
      <c r="TYG16" s="52"/>
      <c r="TYH16" s="52"/>
      <c r="TYI16" s="52"/>
      <c r="TYJ16" s="52"/>
      <c r="TYK16" s="52"/>
      <c r="TYL16" s="52"/>
      <c r="TYM16" s="52"/>
      <c r="TYN16" s="52"/>
      <c r="TYO16" s="52"/>
      <c r="TYP16" s="52"/>
      <c r="TYQ16" s="52"/>
      <c r="TYR16" s="52"/>
      <c r="TYS16" s="52"/>
      <c r="TYT16" s="52"/>
      <c r="TYU16" s="52"/>
      <c r="TYV16" s="52"/>
      <c r="TYW16" s="52"/>
      <c r="TYX16" s="52"/>
      <c r="TYY16" s="52"/>
      <c r="TYZ16" s="52"/>
      <c r="TZA16" s="52"/>
      <c r="TZB16" s="52"/>
      <c r="TZC16" s="52"/>
      <c r="TZD16" s="52"/>
      <c r="TZE16" s="52"/>
      <c r="TZF16" s="52"/>
      <c r="TZG16" s="52"/>
      <c r="TZH16" s="52"/>
      <c r="TZI16" s="52"/>
      <c r="TZJ16" s="52"/>
      <c r="TZK16" s="52"/>
      <c r="TZL16" s="52"/>
      <c r="TZM16" s="52"/>
      <c r="TZN16" s="52"/>
      <c r="TZO16" s="52"/>
      <c r="TZP16" s="52"/>
      <c r="TZQ16" s="52"/>
      <c r="TZR16" s="52"/>
      <c r="TZS16" s="52"/>
      <c r="TZT16" s="52"/>
      <c r="TZU16" s="52"/>
      <c r="TZV16" s="52"/>
      <c r="TZW16" s="52"/>
      <c r="TZX16" s="52"/>
      <c r="TZY16" s="52"/>
      <c r="TZZ16" s="52"/>
      <c r="UAA16" s="52"/>
      <c r="UAB16" s="52"/>
      <c r="UAC16" s="52"/>
      <c r="UAD16" s="52"/>
      <c r="UAE16" s="52"/>
      <c r="UAF16" s="52"/>
      <c r="UAG16" s="52"/>
      <c r="UAH16" s="52"/>
      <c r="UAI16" s="52"/>
      <c r="UAJ16" s="52"/>
      <c r="UAK16" s="52"/>
      <c r="UAL16" s="52"/>
      <c r="UAM16" s="52"/>
      <c r="UAN16" s="52"/>
      <c r="UAO16" s="52"/>
      <c r="UAP16" s="52"/>
      <c r="UAQ16" s="52"/>
      <c r="UAR16" s="52"/>
      <c r="UAS16" s="52"/>
      <c r="UAT16" s="52"/>
      <c r="UAU16" s="52"/>
      <c r="UAV16" s="52"/>
      <c r="UAW16" s="52"/>
      <c r="UAX16" s="52"/>
      <c r="UAY16" s="52"/>
      <c r="UAZ16" s="52"/>
      <c r="UBA16" s="52"/>
      <c r="UBB16" s="52"/>
      <c r="UBC16" s="52"/>
      <c r="UBD16" s="52"/>
      <c r="UBE16" s="52"/>
      <c r="UBF16" s="52"/>
      <c r="UBG16" s="52"/>
      <c r="UBH16" s="52"/>
      <c r="UBI16" s="52"/>
      <c r="UBJ16" s="52"/>
      <c r="UBK16" s="52"/>
      <c r="UBL16" s="52"/>
      <c r="UBM16" s="52"/>
      <c r="UBN16" s="52"/>
      <c r="UBO16" s="52"/>
      <c r="UBP16" s="52"/>
      <c r="UBQ16" s="52"/>
      <c r="UBR16" s="52"/>
      <c r="UBS16" s="52"/>
      <c r="UBT16" s="52"/>
      <c r="UBU16" s="52"/>
      <c r="UBV16" s="52"/>
      <c r="UBW16" s="52"/>
      <c r="UBX16" s="52"/>
      <c r="UBY16" s="52"/>
      <c r="UBZ16" s="52"/>
      <c r="UCA16" s="52"/>
      <c r="UCB16" s="52"/>
      <c r="UCC16" s="52"/>
      <c r="UCD16" s="52"/>
      <c r="UCE16" s="52"/>
      <c r="UCF16" s="52"/>
      <c r="UCG16" s="52"/>
      <c r="UCH16" s="52"/>
      <c r="UCI16" s="52"/>
      <c r="UCJ16" s="52"/>
      <c r="UCK16" s="52"/>
      <c r="UCL16" s="52"/>
      <c r="UCM16" s="52"/>
      <c r="UCN16" s="52"/>
      <c r="UCO16" s="52"/>
      <c r="UCP16" s="52"/>
      <c r="UCQ16" s="52"/>
      <c r="UCR16" s="52"/>
      <c r="UCS16" s="52"/>
      <c r="UCT16" s="52"/>
      <c r="UCU16" s="52"/>
      <c r="UCV16" s="52"/>
      <c r="UCW16" s="52"/>
      <c r="UCX16" s="52"/>
      <c r="UCY16" s="52"/>
      <c r="UCZ16" s="52"/>
      <c r="UDA16" s="52"/>
      <c r="UDB16" s="52"/>
      <c r="UDC16" s="52"/>
      <c r="UDD16" s="52"/>
      <c r="UDE16" s="52"/>
      <c r="UDF16" s="52"/>
      <c r="UDG16" s="52"/>
      <c r="UDH16" s="52"/>
      <c r="UDI16" s="52"/>
      <c r="UDJ16" s="52"/>
      <c r="UDK16" s="52"/>
      <c r="UDL16" s="52"/>
      <c r="UDM16" s="52"/>
      <c r="UDN16" s="52"/>
      <c r="UDO16" s="52"/>
      <c r="UDP16" s="52"/>
      <c r="UDQ16" s="52"/>
      <c r="UDR16" s="52"/>
      <c r="UDS16" s="52"/>
      <c r="UDT16" s="52"/>
      <c r="UDU16" s="52"/>
      <c r="UDV16" s="52"/>
      <c r="UDW16" s="52"/>
      <c r="UDX16" s="52"/>
      <c r="UDY16" s="52"/>
      <c r="UDZ16" s="52"/>
      <c r="UEA16" s="52"/>
      <c r="UEB16" s="52"/>
      <c r="UEC16" s="52"/>
      <c r="UED16" s="52"/>
      <c r="UEE16" s="52"/>
      <c r="UEF16" s="52"/>
      <c r="UEG16" s="52"/>
      <c r="UEH16" s="52"/>
      <c r="UEI16" s="52"/>
      <c r="UEJ16" s="52"/>
      <c r="UEK16" s="52"/>
      <c r="UEL16" s="52"/>
      <c r="UEM16" s="52"/>
      <c r="UEN16" s="52"/>
      <c r="UEO16" s="52"/>
      <c r="UEP16" s="52"/>
      <c r="UEQ16" s="52"/>
      <c r="UER16" s="52"/>
      <c r="UES16" s="52"/>
      <c r="UET16" s="52"/>
      <c r="UEU16" s="52"/>
      <c r="UEV16" s="52"/>
      <c r="UEW16" s="52"/>
      <c r="UEX16" s="52"/>
      <c r="UEY16" s="52"/>
      <c r="UEZ16" s="52"/>
      <c r="UFA16" s="52"/>
      <c r="UFB16" s="52"/>
      <c r="UFC16" s="52"/>
      <c r="UFD16" s="52"/>
      <c r="UFE16" s="52"/>
      <c r="UFF16" s="52"/>
      <c r="UFG16" s="52"/>
      <c r="UFH16" s="52"/>
      <c r="UFI16" s="52"/>
      <c r="UFJ16" s="52"/>
      <c r="UFK16" s="52"/>
      <c r="UFL16" s="52"/>
      <c r="UFM16" s="52"/>
      <c r="UFN16" s="52"/>
      <c r="UFO16" s="52"/>
      <c r="UFP16" s="52"/>
      <c r="UFQ16" s="52"/>
      <c r="UFR16" s="52"/>
      <c r="UFS16" s="52"/>
      <c r="UFT16" s="52"/>
      <c r="UFU16" s="52"/>
      <c r="UFV16" s="52"/>
      <c r="UFW16" s="52"/>
      <c r="UFX16" s="52"/>
      <c r="UFY16" s="52"/>
      <c r="UFZ16" s="52"/>
      <c r="UGA16" s="52"/>
      <c r="UGB16" s="52"/>
      <c r="UGC16" s="52"/>
      <c r="UGD16" s="52"/>
      <c r="UGE16" s="52"/>
      <c r="UGF16" s="52"/>
      <c r="UGG16" s="52"/>
      <c r="UGH16" s="52"/>
      <c r="UGI16" s="52"/>
      <c r="UGJ16" s="52"/>
      <c r="UGK16" s="52"/>
      <c r="UGL16" s="52"/>
      <c r="UGM16" s="52"/>
      <c r="UGN16" s="52"/>
      <c r="UGO16" s="52"/>
      <c r="UGP16" s="52"/>
      <c r="UGQ16" s="52"/>
      <c r="UGR16" s="52"/>
      <c r="UGS16" s="52"/>
      <c r="UGT16" s="52"/>
      <c r="UGU16" s="52"/>
      <c r="UGV16" s="52"/>
      <c r="UGW16" s="52"/>
      <c r="UGX16" s="52"/>
      <c r="UGY16" s="52"/>
      <c r="UGZ16" s="52"/>
      <c r="UHA16" s="52"/>
      <c r="UHB16" s="52"/>
      <c r="UHC16" s="52"/>
      <c r="UHD16" s="52"/>
      <c r="UHE16" s="52"/>
      <c r="UHF16" s="52"/>
      <c r="UHG16" s="52"/>
      <c r="UHH16" s="52"/>
      <c r="UHI16" s="52"/>
      <c r="UHJ16" s="52"/>
      <c r="UHK16" s="52"/>
      <c r="UHL16" s="52"/>
      <c r="UHM16" s="52"/>
      <c r="UHN16" s="52"/>
      <c r="UHO16" s="52"/>
      <c r="UHP16" s="52"/>
      <c r="UHQ16" s="52"/>
      <c r="UHR16" s="52"/>
      <c r="UHS16" s="52"/>
      <c r="UHT16" s="52"/>
      <c r="UHU16" s="52"/>
      <c r="UHV16" s="52"/>
      <c r="UHW16" s="52"/>
      <c r="UHX16" s="52"/>
      <c r="UHY16" s="52"/>
      <c r="UHZ16" s="52"/>
      <c r="UIA16" s="52"/>
      <c r="UIB16" s="52"/>
      <c r="UIC16" s="52"/>
      <c r="UID16" s="52"/>
      <c r="UIE16" s="52"/>
      <c r="UIF16" s="52"/>
      <c r="UIG16" s="52"/>
      <c r="UIH16" s="52"/>
      <c r="UII16" s="52"/>
      <c r="UIJ16" s="52"/>
      <c r="UIK16" s="52"/>
      <c r="UIL16" s="52"/>
      <c r="UIM16" s="52"/>
      <c r="UIN16" s="52"/>
      <c r="UIO16" s="52"/>
      <c r="UIP16" s="52"/>
      <c r="UIQ16" s="52"/>
      <c r="UIR16" s="52"/>
      <c r="UIS16" s="52"/>
      <c r="UIT16" s="52"/>
      <c r="UIU16" s="52"/>
      <c r="UIV16" s="52"/>
      <c r="UIW16" s="52"/>
      <c r="UIX16" s="52"/>
      <c r="UIY16" s="52"/>
      <c r="UIZ16" s="52"/>
      <c r="UJA16" s="52"/>
      <c r="UJB16" s="52"/>
      <c r="UJC16" s="52"/>
      <c r="UJD16" s="52"/>
      <c r="UJE16" s="52"/>
      <c r="UJF16" s="52"/>
      <c r="UJG16" s="52"/>
      <c r="UJH16" s="52"/>
      <c r="UJI16" s="52"/>
      <c r="UJJ16" s="52"/>
      <c r="UJK16" s="52"/>
      <c r="UJL16" s="52"/>
      <c r="UJM16" s="52"/>
      <c r="UJN16" s="52"/>
      <c r="UJO16" s="52"/>
      <c r="UJP16" s="52"/>
      <c r="UJQ16" s="52"/>
      <c r="UJR16" s="52"/>
      <c r="UJS16" s="52"/>
      <c r="UJT16" s="52"/>
      <c r="UJU16" s="52"/>
      <c r="UJV16" s="52"/>
      <c r="UJW16" s="52"/>
      <c r="UJX16" s="52"/>
      <c r="UJY16" s="52"/>
      <c r="UJZ16" s="52"/>
      <c r="UKA16" s="52"/>
      <c r="UKB16" s="52"/>
      <c r="UKC16" s="52"/>
      <c r="UKD16" s="52"/>
      <c r="UKE16" s="52"/>
      <c r="UKF16" s="52"/>
      <c r="UKG16" s="52"/>
      <c r="UKH16" s="52"/>
      <c r="UKI16" s="52"/>
      <c r="UKJ16" s="52"/>
      <c r="UKK16" s="52"/>
      <c r="UKL16" s="52"/>
      <c r="UKM16" s="52"/>
      <c r="UKN16" s="52"/>
      <c r="UKO16" s="52"/>
      <c r="UKP16" s="52"/>
      <c r="UKQ16" s="52"/>
      <c r="UKR16" s="52"/>
      <c r="UKS16" s="52"/>
      <c r="UKT16" s="52"/>
      <c r="UKU16" s="52"/>
      <c r="UKV16" s="52"/>
      <c r="UKW16" s="52"/>
      <c r="UKX16" s="52"/>
      <c r="UKY16" s="52"/>
      <c r="UKZ16" s="52"/>
      <c r="ULA16" s="52"/>
      <c r="ULB16" s="52"/>
      <c r="ULC16" s="52"/>
      <c r="ULD16" s="52"/>
      <c r="ULE16" s="52"/>
      <c r="ULF16" s="52"/>
      <c r="ULG16" s="52"/>
      <c r="ULH16" s="52"/>
      <c r="ULI16" s="52"/>
      <c r="ULJ16" s="52"/>
      <c r="ULK16" s="52"/>
      <c r="ULL16" s="52"/>
      <c r="ULM16" s="52"/>
      <c r="ULN16" s="52"/>
      <c r="ULO16" s="52"/>
      <c r="ULP16" s="52"/>
      <c r="ULQ16" s="52"/>
      <c r="ULR16" s="52"/>
      <c r="ULS16" s="52"/>
      <c r="ULT16" s="52"/>
      <c r="ULU16" s="52"/>
      <c r="ULV16" s="52"/>
      <c r="ULW16" s="52"/>
      <c r="ULX16" s="52"/>
      <c r="ULY16" s="52"/>
      <c r="ULZ16" s="52"/>
      <c r="UMA16" s="52"/>
      <c r="UMB16" s="52"/>
      <c r="UMC16" s="52"/>
      <c r="UMD16" s="52"/>
      <c r="UME16" s="52"/>
      <c r="UMF16" s="52"/>
      <c r="UMG16" s="52"/>
      <c r="UMH16" s="52"/>
      <c r="UMI16" s="52"/>
      <c r="UMJ16" s="52"/>
      <c r="UMK16" s="52"/>
      <c r="UML16" s="52"/>
      <c r="UMM16" s="52"/>
      <c r="UMN16" s="52"/>
      <c r="UMO16" s="52"/>
      <c r="UMP16" s="52"/>
      <c r="UMQ16" s="52"/>
      <c r="UMR16" s="52"/>
      <c r="UMS16" s="52"/>
      <c r="UMT16" s="52"/>
      <c r="UMU16" s="52"/>
      <c r="UMV16" s="52"/>
      <c r="UMW16" s="52"/>
      <c r="UMX16" s="52"/>
      <c r="UMY16" s="52"/>
      <c r="UMZ16" s="52"/>
      <c r="UNA16" s="52"/>
      <c r="UNB16" s="52"/>
      <c r="UNC16" s="52"/>
      <c r="UND16" s="52"/>
      <c r="UNE16" s="52"/>
      <c r="UNF16" s="52"/>
      <c r="UNG16" s="52"/>
      <c r="UNH16" s="52"/>
      <c r="UNI16" s="52"/>
      <c r="UNJ16" s="52"/>
      <c r="UNK16" s="52"/>
      <c r="UNL16" s="52"/>
      <c r="UNM16" s="52"/>
      <c r="UNN16" s="52"/>
      <c r="UNO16" s="52"/>
      <c r="UNP16" s="52"/>
      <c r="UNQ16" s="52"/>
      <c r="UNR16" s="52"/>
      <c r="UNS16" s="52"/>
      <c r="UNT16" s="52"/>
      <c r="UNU16" s="52"/>
      <c r="UNV16" s="52"/>
      <c r="UNW16" s="52"/>
      <c r="UNX16" s="52"/>
      <c r="UNY16" s="52"/>
      <c r="UNZ16" s="52"/>
      <c r="UOA16" s="52"/>
      <c r="UOB16" s="52"/>
      <c r="UOC16" s="52"/>
      <c r="UOD16" s="52"/>
      <c r="UOE16" s="52"/>
      <c r="UOF16" s="52"/>
      <c r="UOG16" s="52"/>
      <c r="UOH16" s="52"/>
      <c r="UOI16" s="52"/>
      <c r="UOJ16" s="52"/>
      <c r="UOK16" s="52"/>
      <c r="UOL16" s="52"/>
      <c r="UOM16" s="52"/>
      <c r="UON16" s="52"/>
      <c r="UOO16" s="52"/>
      <c r="UOP16" s="52"/>
      <c r="UOQ16" s="52"/>
      <c r="UOR16" s="52"/>
      <c r="UOS16" s="52"/>
      <c r="UOT16" s="52"/>
      <c r="UOU16" s="52"/>
      <c r="UOV16" s="52"/>
      <c r="UOW16" s="52"/>
      <c r="UOX16" s="52"/>
      <c r="UOY16" s="52"/>
      <c r="UOZ16" s="52"/>
      <c r="UPA16" s="52"/>
      <c r="UPB16" s="52"/>
      <c r="UPC16" s="52"/>
      <c r="UPD16" s="52"/>
      <c r="UPE16" s="52"/>
      <c r="UPF16" s="52"/>
      <c r="UPG16" s="52"/>
      <c r="UPH16" s="52"/>
      <c r="UPI16" s="52"/>
      <c r="UPJ16" s="52"/>
      <c r="UPK16" s="52"/>
      <c r="UPL16" s="52"/>
      <c r="UPM16" s="52"/>
      <c r="UPN16" s="52"/>
      <c r="UPO16" s="52"/>
      <c r="UPP16" s="52"/>
      <c r="UPQ16" s="52"/>
      <c r="UPR16" s="52"/>
      <c r="UPS16" s="52"/>
      <c r="UPT16" s="52"/>
      <c r="UPU16" s="52"/>
      <c r="UPV16" s="52"/>
      <c r="UPW16" s="52"/>
      <c r="UPX16" s="52"/>
      <c r="UPY16" s="52"/>
      <c r="UPZ16" s="52"/>
      <c r="UQA16" s="52"/>
      <c r="UQB16" s="52"/>
      <c r="UQC16" s="52"/>
      <c r="UQD16" s="52"/>
      <c r="UQE16" s="52"/>
      <c r="UQF16" s="52"/>
      <c r="UQG16" s="52"/>
      <c r="UQH16" s="52"/>
      <c r="UQI16" s="52"/>
      <c r="UQJ16" s="52"/>
      <c r="UQK16" s="52"/>
      <c r="UQL16" s="52"/>
      <c r="UQM16" s="52"/>
      <c r="UQN16" s="52"/>
      <c r="UQO16" s="52"/>
      <c r="UQP16" s="52"/>
      <c r="UQQ16" s="52"/>
      <c r="UQR16" s="52"/>
      <c r="UQS16" s="52"/>
      <c r="UQT16" s="52"/>
      <c r="UQU16" s="52"/>
      <c r="UQV16" s="52"/>
      <c r="UQW16" s="52"/>
      <c r="UQX16" s="52"/>
      <c r="UQY16" s="52"/>
      <c r="UQZ16" s="52"/>
      <c r="URA16" s="52"/>
      <c r="URB16" s="52"/>
      <c r="URC16" s="52"/>
      <c r="URD16" s="52"/>
      <c r="URE16" s="52"/>
      <c r="URF16" s="52"/>
      <c r="URG16" s="52"/>
      <c r="URH16" s="52"/>
      <c r="URI16" s="52"/>
      <c r="URJ16" s="52"/>
      <c r="URK16" s="52"/>
      <c r="URL16" s="52"/>
      <c r="URM16" s="52"/>
      <c r="URN16" s="52"/>
      <c r="URO16" s="52"/>
      <c r="URP16" s="52"/>
      <c r="URQ16" s="52"/>
      <c r="URR16" s="52"/>
      <c r="URS16" s="52"/>
      <c r="URT16" s="52"/>
      <c r="URU16" s="52"/>
      <c r="URV16" s="52"/>
      <c r="URW16" s="52"/>
      <c r="URX16" s="52"/>
      <c r="URY16" s="52"/>
      <c r="URZ16" s="52"/>
      <c r="USA16" s="52"/>
      <c r="USB16" s="52"/>
      <c r="USC16" s="52"/>
      <c r="USD16" s="52"/>
      <c r="USE16" s="52"/>
      <c r="USF16" s="52"/>
      <c r="USG16" s="52"/>
      <c r="USH16" s="52"/>
      <c r="USI16" s="52"/>
      <c r="USJ16" s="52"/>
      <c r="USK16" s="52"/>
      <c r="USL16" s="52"/>
      <c r="USM16" s="52"/>
      <c r="USN16" s="52"/>
      <c r="USO16" s="52"/>
      <c r="USP16" s="52"/>
      <c r="USQ16" s="52"/>
      <c r="USR16" s="52"/>
      <c r="USS16" s="52"/>
      <c r="UST16" s="52"/>
      <c r="USU16" s="52"/>
      <c r="USV16" s="52"/>
      <c r="USW16" s="52"/>
      <c r="USX16" s="52"/>
      <c r="USY16" s="52"/>
      <c r="USZ16" s="52"/>
      <c r="UTA16" s="52"/>
      <c r="UTB16" s="52"/>
      <c r="UTC16" s="52"/>
      <c r="UTD16" s="52"/>
      <c r="UTE16" s="52"/>
      <c r="UTF16" s="52"/>
      <c r="UTG16" s="52"/>
      <c r="UTH16" s="52"/>
      <c r="UTI16" s="52"/>
      <c r="UTJ16" s="52"/>
      <c r="UTK16" s="52"/>
      <c r="UTL16" s="52"/>
      <c r="UTM16" s="52"/>
      <c r="UTN16" s="52"/>
      <c r="UTO16" s="52"/>
      <c r="UTP16" s="52"/>
      <c r="UTQ16" s="52"/>
      <c r="UTR16" s="52"/>
      <c r="UTS16" s="52"/>
      <c r="UTT16" s="52"/>
      <c r="UTU16" s="52"/>
      <c r="UTV16" s="52"/>
      <c r="UTW16" s="52"/>
      <c r="UTX16" s="52"/>
      <c r="UTY16" s="52"/>
      <c r="UTZ16" s="52"/>
      <c r="UUA16" s="52"/>
      <c r="UUB16" s="52"/>
      <c r="UUC16" s="52"/>
      <c r="UUD16" s="52"/>
      <c r="UUE16" s="52"/>
      <c r="UUF16" s="52"/>
      <c r="UUG16" s="52"/>
      <c r="UUH16" s="52"/>
      <c r="UUI16" s="52"/>
      <c r="UUJ16" s="52"/>
      <c r="UUK16" s="52"/>
      <c r="UUL16" s="52"/>
      <c r="UUM16" s="52"/>
      <c r="UUN16" s="52"/>
      <c r="UUO16" s="52"/>
      <c r="UUP16" s="52"/>
      <c r="UUQ16" s="52"/>
      <c r="UUR16" s="52"/>
      <c r="UUS16" s="52"/>
      <c r="UUT16" s="52"/>
      <c r="UUU16" s="52"/>
      <c r="UUV16" s="52"/>
      <c r="UUW16" s="52"/>
      <c r="UUX16" s="52"/>
      <c r="UUY16" s="52"/>
      <c r="UUZ16" s="52"/>
      <c r="UVA16" s="52"/>
      <c r="UVB16" s="52"/>
      <c r="UVC16" s="52"/>
      <c r="UVD16" s="52"/>
      <c r="UVE16" s="52"/>
      <c r="UVF16" s="52"/>
      <c r="UVG16" s="52"/>
      <c r="UVH16" s="52"/>
      <c r="UVI16" s="52"/>
      <c r="UVJ16" s="52"/>
      <c r="UVK16" s="52"/>
      <c r="UVL16" s="52"/>
      <c r="UVM16" s="52"/>
      <c r="UVN16" s="52"/>
      <c r="UVO16" s="52"/>
      <c r="UVP16" s="52"/>
      <c r="UVQ16" s="52"/>
      <c r="UVR16" s="52"/>
      <c r="UVS16" s="52"/>
      <c r="UVT16" s="52"/>
      <c r="UVU16" s="52"/>
      <c r="UVV16" s="52"/>
      <c r="UVW16" s="52"/>
      <c r="UVX16" s="52"/>
      <c r="UVY16" s="52"/>
      <c r="UVZ16" s="52"/>
      <c r="UWA16" s="52"/>
      <c r="UWB16" s="52"/>
      <c r="UWC16" s="52"/>
      <c r="UWD16" s="52"/>
      <c r="UWE16" s="52"/>
      <c r="UWF16" s="52"/>
      <c r="UWG16" s="52"/>
      <c r="UWH16" s="52"/>
      <c r="UWI16" s="52"/>
      <c r="UWJ16" s="52"/>
      <c r="UWK16" s="52"/>
      <c r="UWL16" s="52"/>
      <c r="UWM16" s="52"/>
      <c r="UWN16" s="52"/>
      <c r="UWO16" s="52"/>
      <c r="UWP16" s="52"/>
      <c r="UWQ16" s="52"/>
      <c r="UWR16" s="52"/>
      <c r="UWS16" s="52"/>
      <c r="UWT16" s="52"/>
      <c r="UWU16" s="52"/>
      <c r="UWV16" s="52"/>
      <c r="UWW16" s="52"/>
      <c r="UWX16" s="52"/>
      <c r="UWY16" s="52"/>
      <c r="UWZ16" s="52"/>
      <c r="UXA16" s="52"/>
      <c r="UXB16" s="52"/>
      <c r="UXC16" s="52"/>
      <c r="UXD16" s="52"/>
      <c r="UXE16" s="52"/>
      <c r="UXF16" s="52"/>
      <c r="UXG16" s="52"/>
      <c r="UXH16" s="52"/>
      <c r="UXI16" s="52"/>
      <c r="UXJ16" s="52"/>
      <c r="UXK16" s="52"/>
      <c r="UXL16" s="52"/>
      <c r="UXM16" s="52"/>
      <c r="UXN16" s="52"/>
      <c r="UXO16" s="52"/>
      <c r="UXP16" s="52"/>
      <c r="UXQ16" s="52"/>
      <c r="UXR16" s="52"/>
      <c r="UXS16" s="52"/>
      <c r="UXT16" s="52"/>
      <c r="UXU16" s="52"/>
      <c r="UXV16" s="52"/>
      <c r="UXW16" s="52"/>
      <c r="UXX16" s="52"/>
      <c r="UXY16" s="52"/>
      <c r="UXZ16" s="52"/>
      <c r="UYA16" s="52"/>
      <c r="UYB16" s="52"/>
      <c r="UYC16" s="52"/>
      <c r="UYD16" s="52"/>
      <c r="UYE16" s="52"/>
      <c r="UYF16" s="52"/>
      <c r="UYG16" s="52"/>
      <c r="UYH16" s="52"/>
      <c r="UYI16" s="52"/>
      <c r="UYJ16" s="52"/>
      <c r="UYK16" s="52"/>
      <c r="UYL16" s="52"/>
      <c r="UYM16" s="52"/>
      <c r="UYN16" s="52"/>
      <c r="UYO16" s="52"/>
      <c r="UYP16" s="52"/>
      <c r="UYQ16" s="52"/>
      <c r="UYR16" s="52"/>
      <c r="UYS16" s="52"/>
      <c r="UYT16" s="52"/>
      <c r="UYU16" s="52"/>
      <c r="UYV16" s="52"/>
      <c r="UYW16" s="52"/>
      <c r="UYX16" s="52"/>
      <c r="UYY16" s="52"/>
      <c r="UYZ16" s="52"/>
      <c r="UZA16" s="52"/>
      <c r="UZB16" s="52"/>
      <c r="UZC16" s="52"/>
      <c r="UZD16" s="52"/>
      <c r="UZE16" s="52"/>
      <c r="UZF16" s="52"/>
      <c r="UZG16" s="52"/>
      <c r="UZH16" s="52"/>
      <c r="UZI16" s="52"/>
      <c r="UZJ16" s="52"/>
      <c r="UZK16" s="52"/>
      <c r="UZL16" s="52"/>
      <c r="UZM16" s="52"/>
      <c r="UZN16" s="52"/>
      <c r="UZO16" s="52"/>
      <c r="UZP16" s="52"/>
      <c r="UZQ16" s="52"/>
      <c r="UZR16" s="52"/>
      <c r="UZS16" s="52"/>
      <c r="UZT16" s="52"/>
      <c r="UZU16" s="52"/>
      <c r="UZV16" s="52"/>
      <c r="UZW16" s="52"/>
      <c r="UZX16" s="52"/>
      <c r="UZY16" s="52"/>
      <c r="UZZ16" s="52"/>
      <c r="VAA16" s="52"/>
      <c r="VAB16" s="52"/>
      <c r="VAC16" s="52"/>
      <c r="VAD16" s="52"/>
      <c r="VAE16" s="52"/>
      <c r="VAF16" s="52"/>
      <c r="VAG16" s="52"/>
      <c r="VAH16" s="52"/>
      <c r="VAI16" s="52"/>
      <c r="VAJ16" s="52"/>
      <c r="VAK16" s="52"/>
      <c r="VAL16" s="52"/>
      <c r="VAM16" s="52"/>
      <c r="VAN16" s="52"/>
      <c r="VAO16" s="52"/>
      <c r="VAP16" s="52"/>
      <c r="VAQ16" s="52"/>
      <c r="VAR16" s="52"/>
      <c r="VAS16" s="52"/>
      <c r="VAT16" s="52"/>
      <c r="VAU16" s="52"/>
      <c r="VAV16" s="52"/>
      <c r="VAW16" s="52"/>
      <c r="VAX16" s="52"/>
      <c r="VAY16" s="52"/>
      <c r="VAZ16" s="52"/>
      <c r="VBA16" s="52"/>
      <c r="VBB16" s="52"/>
      <c r="VBC16" s="52"/>
      <c r="VBD16" s="52"/>
      <c r="VBE16" s="52"/>
      <c r="VBF16" s="52"/>
      <c r="VBG16" s="52"/>
      <c r="VBH16" s="52"/>
      <c r="VBI16" s="52"/>
      <c r="VBJ16" s="52"/>
      <c r="VBK16" s="52"/>
      <c r="VBL16" s="52"/>
      <c r="VBM16" s="52"/>
      <c r="VBN16" s="52"/>
      <c r="VBO16" s="52"/>
      <c r="VBP16" s="52"/>
      <c r="VBQ16" s="52"/>
      <c r="VBR16" s="52"/>
      <c r="VBS16" s="52"/>
      <c r="VBT16" s="52"/>
      <c r="VBU16" s="52"/>
      <c r="VBV16" s="52"/>
      <c r="VBW16" s="52"/>
      <c r="VBX16" s="52"/>
      <c r="VBY16" s="52"/>
      <c r="VBZ16" s="52"/>
      <c r="VCA16" s="52"/>
      <c r="VCB16" s="52"/>
      <c r="VCC16" s="52"/>
      <c r="VCD16" s="52"/>
      <c r="VCE16" s="52"/>
      <c r="VCF16" s="52"/>
      <c r="VCG16" s="52"/>
      <c r="VCH16" s="52"/>
      <c r="VCI16" s="52"/>
      <c r="VCJ16" s="52"/>
      <c r="VCK16" s="52"/>
      <c r="VCL16" s="52"/>
      <c r="VCM16" s="52"/>
      <c r="VCN16" s="52"/>
      <c r="VCO16" s="52"/>
      <c r="VCP16" s="52"/>
      <c r="VCQ16" s="52"/>
      <c r="VCR16" s="52"/>
      <c r="VCS16" s="52"/>
      <c r="VCT16" s="52"/>
      <c r="VCU16" s="52"/>
      <c r="VCV16" s="52"/>
      <c r="VCW16" s="52"/>
      <c r="VCX16" s="52"/>
      <c r="VCY16" s="52"/>
      <c r="VCZ16" s="52"/>
      <c r="VDA16" s="52"/>
      <c r="VDB16" s="52"/>
      <c r="VDC16" s="52"/>
      <c r="VDD16" s="52"/>
      <c r="VDE16" s="52"/>
      <c r="VDF16" s="52"/>
      <c r="VDG16" s="52"/>
      <c r="VDH16" s="52"/>
      <c r="VDI16" s="52"/>
      <c r="VDJ16" s="52"/>
      <c r="VDK16" s="52"/>
      <c r="VDL16" s="52"/>
      <c r="VDM16" s="52"/>
      <c r="VDN16" s="52"/>
      <c r="VDO16" s="52"/>
      <c r="VDP16" s="52"/>
      <c r="VDQ16" s="52"/>
      <c r="VDR16" s="52"/>
      <c r="VDS16" s="52"/>
      <c r="VDT16" s="52"/>
      <c r="VDU16" s="52"/>
      <c r="VDV16" s="52"/>
      <c r="VDW16" s="52"/>
      <c r="VDX16" s="52"/>
      <c r="VDY16" s="52"/>
      <c r="VDZ16" s="52"/>
      <c r="VEA16" s="52"/>
      <c r="VEB16" s="52"/>
      <c r="VEC16" s="52"/>
      <c r="VED16" s="52"/>
      <c r="VEE16" s="52"/>
      <c r="VEF16" s="52"/>
      <c r="VEG16" s="52"/>
      <c r="VEH16" s="52"/>
      <c r="VEI16" s="52"/>
      <c r="VEJ16" s="52"/>
      <c r="VEK16" s="52"/>
      <c r="VEL16" s="52"/>
      <c r="VEM16" s="52"/>
      <c r="VEN16" s="52"/>
      <c r="VEO16" s="52"/>
      <c r="VEP16" s="52"/>
      <c r="VEQ16" s="52"/>
      <c r="VER16" s="52"/>
      <c r="VES16" s="52"/>
      <c r="VET16" s="52"/>
      <c r="VEU16" s="52"/>
      <c r="VEV16" s="52"/>
      <c r="VEW16" s="52"/>
      <c r="VEX16" s="52"/>
      <c r="VEY16" s="52"/>
      <c r="VEZ16" s="52"/>
      <c r="VFA16" s="52"/>
      <c r="VFB16" s="52"/>
      <c r="VFC16" s="52"/>
      <c r="VFD16" s="52"/>
      <c r="VFE16" s="52"/>
      <c r="VFF16" s="52"/>
      <c r="VFG16" s="52"/>
      <c r="VFH16" s="52"/>
      <c r="VFI16" s="52"/>
      <c r="VFJ16" s="52"/>
      <c r="VFK16" s="52"/>
      <c r="VFL16" s="52"/>
      <c r="VFM16" s="52"/>
      <c r="VFN16" s="52"/>
      <c r="VFO16" s="52"/>
      <c r="VFP16" s="52"/>
      <c r="VFQ16" s="52"/>
      <c r="VFR16" s="52"/>
      <c r="VFS16" s="52"/>
      <c r="VFT16" s="52"/>
      <c r="VFU16" s="52"/>
      <c r="VFV16" s="52"/>
      <c r="VFW16" s="52"/>
      <c r="VFX16" s="52"/>
      <c r="VFY16" s="52"/>
      <c r="VFZ16" s="52"/>
      <c r="VGA16" s="52"/>
      <c r="VGB16" s="52"/>
      <c r="VGC16" s="52"/>
      <c r="VGD16" s="52"/>
      <c r="VGE16" s="52"/>
      <c r="VGF16" s="52"/>
      <c r="VGG16" s="52"/>
      <c r="VGH16" s="52"/>
      <c r="VGI16" s="52"/>
      <c r="VGJ16" s="52"/>
      <c r="VGK16" s="52"/>
      <c r="VGL16" s="52"/>
      <c r="VGM16" s="52"/>
      <c r="VGN16" s="52"/>
      <c r="VGO16" s="52"/>
      <c r="VGP16" s="52"/>
      <c r="VGQ16" s="52"/>
      <c r="VGR16" s="52"/>
      <c r="VGS16" s="52"/>
      <c r="VGT16" s="52"/>
      <c r="VGU16" s="52"/>
      <c r="VGV16" s="52"/>
      <c r="VGW16" s="52"/>
      <c r="VGX16" s="52"/>
      <c r="VGY16" s="52"/>
      <c r="VGZ16" s="52"/>
      <c r="VHA16" s="52"/>
      <c r="VHB16" s="52"/>
      <c r="VHC16" s="52"/>
      <c r="VHD16" s="52"/>
      <c r="VHE16" s="52"/>
      <c r="VHF16" s="52"/>
      <c r="VHG16" s="52"/>
      <c r="VHH16" s="52"/>
      <c r="VHI16" s="52"/>
      <c r="VHJ16" s="52"/>
      <c r="VHK16" s="52"/>
      <c r="VHL16" s="52"/>
      <c r="VHM16" s="52"/>
      <c r="VHN16" s="52"/>
      <c r="VHO16" s="52"/>
      <c r="VHP16" s="52"/>
      <c r="VHQ16" s="52"/>
      <c r="VHR16" s="52"/>
      <c r="VHS16" s="52"/>
      <c r="VHT16" s="52"/>
      <c r="VHU16" s="52"/>
      <c r="VHV16" s="52"/>
      <c r="VHW16" s="52"/>
      <c r="VHX16" s="52"/>
      <c r="VHY16" s="52"/>
      <c r="VHZ16" s="52"/>
      <c r="VIA16" s="52"/>
      <c r="VIB16" s="52"/>
      <c r="VIC16" s="52"/>
      <c r="VID16" s="52"/>
      <c r="VIE16" s="52"/>
      <c r="VIF16" s="52"/>
      <c r="VIG16" s="52"/>
      <c r="VIH16" s="52"/>
      <c r="VII16" s="52"/>
      <c r="VIJ16" s="52"/>
      <c r="VIK16" s="52"/>
      <c r="VIL16" s="52"/>
      <c r="VIM16" s="52"/>
      <c r="VIN16" s="52"/>
      <c r="VIO16" s="52"/>
      <c r="VIP16" s="52"/>
      <c r="VIQ16" s="52"/>
      <c r="VIR16" s="52"/>
      <c r="VIS16" s="52"/>
      <c r="VIT16" s="52"/>
      <c r="VIU16" s="52"/>
      <c r="VIV16" s="52"/>
      <c r="VIW16" s="52"/>
      <c r="VIX16" s="52"/>
      <c r="VIY16" s="52"/>
      <c r="VIZ16" s="52"/>
      <c r="VJA16" s="52"/>
      <c r="VJB16" s="52"/>
      <c r="VJC16" s="52"/>
      <c r="VJD16" s="52"/>
      <c r="VJE16" s="52"/>
      <c r="VJF16" s="52"/>
      <c r="VJG16" s="52"/>
      <c r="VJH16" s="52"/>
      <c r="VJI16" s="52"/>
      <c r="VJJ16" s="52"/>
      <c r="VJK16" s="52"/>
      <c r="VJL16" s="52"/>
      <c r="VJM16" s="52"/>
      <c r="VJN16" s="52"/>
      <c r="VJO16" s="52"/>
      <c r="VJP16" s="52"/>
      <c r="VJQ16" s="52"/>
      <c r="VJR16" s="52"/>
      <c r="VJS16" s="52"/>
      <c r="VJT16" s="52"/>
      <c r="VJU16" s="52"/>
      <c r="VJV16" s="52"/>
      <c r="VJW16" s="52"/>
      <c r="VJX16" s="52"/>
      <c r="VJY16" s="52"/>
      <c r="VJZ16" s="52"/>
      <c r="VKA16" s="52"/>
      <c r="VKB16" s="52"/>
      <c r="VKC16" s="52"/>
      <c r="VKD16" s="52"/>
      <c r="VKE16" s="52"/>
      <c r="VKF16" s="52"/>
      <c r="VKG16" s="52"/>
      <c r="VKH16" s="52"/>
      <c r="VKI16" s="52"/>
      <c r="VKJ16" s="52"/>
      <c r="VKK16" s="52"/>
      <c r="VKL16" s="52"/>
      <c r="VKM16" s="52"/>
      <c r="VKN16" s="52"/>
      <c r="VKO16" s="52"/>
      <c r="VKP16" s="52"/>
      <c r="VKQ16" s="52"/>
      <c r="VKR16" s="52"/>
      <c r="VKS16" s="52"/>
      <c r="VKT16" s="52"/>
      <c r="VKU16" s="52"/>
      <c r="VKV16" s="52"/>
      <c r="VKW16" s="52"/>
      <c r="VKX16" s="52"/>
      <c r="VKY16" s="52"/>
      <c r="VKZ16" s="52"/>
      <c r="VLA16" s="52"/>
      <c r="VLB16" s="52"/>
      <c r="VLC16" s="52"/>
      <c r="VLD16" s="52"/>
      <c r="VLE16" s="52"/>
      <c r="VLF16" s="52"/>
      <c r="VLG16" s="52"/>
      <c r="VLH16" s="52"/>
      <c r="VLI16" s="52"/>
      <c r="VLJ16" s="52"/>
      <c r="VLK16" s="52"/>
      <c r="VLL16" s="52"/>
      <c r="VLM16" s="52"/>
      <c r="VLN16" s="52"/>
      <c r="VLO16" s="52"/>
      <c r="VLP16" s="52"/>
      <c r="VLQ16" s="52"/>
      <c r="VLR16" s="52"/>
      <c r="VLS16" s="52"/>
      <c r="VLT16" s="52"/>
      <c r="VLU16" s="52"/>
      <c r="VLV16" s="52"/>
      <c r="VLW16" s="52"/>
      <c r="VLX16" s="52"/>
      <c r="VLY16" s="52"/>
      <c r="VLZ16" s="52"/>
      <c r="VMA16" s="52"/>
      <c r="VMB16" s="52"/>
      <c r="VMC16" s="52"/>
      <c r="VMD16" s="52"/>
      <c r="VME16" s="52"/>
      <c r="VMF16" s="52"/>
      <c r="VMG16" s="52"/>
      <c r="VMH16" s="52"/>
      <c r="VMI16" s="52"/>
      <c r="VMJ16" s="52"/>
      <c r="VMK16" s="52"/>
      <c r="VML16" s="52"/>
      <c r="VMM16" s="52"/>
      <c r="VMN16" s="52"/>
      <c r="VMO16" s="52"/>
      <c r="VMP16" s="52"/>
      <c r="VMQ16" s="52"/>
      <c r="VMR16" s="52"/>
      <c r="VMS16" s="52"/>
      <c r="VMT16" s="52"/>
      <c r="VMU16" s="52"/>
      <c r="VMV16" s="52"/>
      <c r="VMW16" s="52"/>
      <c r="VMX16" s="52"/>
      <c r="VMY16" s="52"/>
      <c r="VMZ16" s="52"/>
      <c r="VNA16" s="52"/>
      <c r="VNB16" s="52"/>
      <c r="VNC16" s="52"/>
      <c r="VND16" s="52"/>
      <c r="VNE16" s="52"/>
      <c r="VNF16" s="52"/>
      <c r="VNG16" s="52"/>
      <c r="VNH16" s="52"/>
      <c r="VNI16" s="52"/>
      <c r="VNJ16" s="52"/>
      <c r="VNK16" s="52"/>
      <c r="VNL16" s="52"/>
      <c r="VNM16" s="52"/>
      <c r="VNN16" s="52"/>
      <c r="VNO16" s="52"/>
      <c r="VNP16" s="52"/>
      <c r="VNQ16" s="52"/>
      <c r="VNR16" s="52"/>
      <c r="VNS16" s="52"/>
      <c r="VNT16" s="52"/>
      <c r="VNU16" s="52"/>
      <c r="VNV16" s="52"/>
      <c r="VNW16" s="52"/>
      <c r="VNX16" s="52"/>
      <c r="VNY16" s="52"/>
      <c r="VNZ16" s="52"/>
      <c r="VOA16" s="52"/>
      <c r="VOB16" s="52"/>
      <c r="VOC16" s="52"/>
      <c r="VOD16" s="52"/>
      <c r="VOE16" s="52"/>
      <c r="VOF16" s="52"/>
      <c r="VOG16" s="52"/>
      <c r="VOH16" s="52"/>
      <c r="VOI16" s="52"/>
      <c r="VOJ16" s="52"/>
      <c r="VOK16" s="52"/>
      <c r="VOL16" s="52"/>
      <c r="VOM16" s="52"/>
      <c r="VON16" s="52"/>
      <c r="VOO16" s="52"/>
      <c r="VOP16" s="52"/>
      <c r="VOQ16" s="52"/>
      <c r="VOR16" s="52"/>
      <c r="VOS16" s="52"/>
      <c r="VOT16" s="52"/>
      <c r="VOU16" s="52"/>
      <c r="VOV16" s="52"/>
      <c r="VOW16" s="52"/>
      <c r="VOX16" s="52"/>
      <c r="VOY16" s="52"/>
      <c r="VOZ16" s="52"/>
      <c r="VPA16" s="52"/>
      <c r="VPB16" s="52"/>
      <c r="VPC16" s="52"/>
      <c r="VPD16" s="52"/>
      <c r="VPE16" s="52"/>
      <c r="VPF16" s="52"/>
      <c r="VPG16" s="52"/>
      <c r="VPH16" s="52"/>
      <c r="VPI16" s="52"/>
      <c r="VPJ16" s="52"/>
      <c r="VPK16" s="52"/>
      <c r="VPL16" s="52"/>
      <c r="VPM16" s="52"/>
      <c r="VPN16" s="52"/>
      <c r="VPO16" s="52"/>
      <c r="VPP16" s="52"/>
      <c r="VPQ16" s="52"/>
      <c r="VPR16" s="52"/>
      <c r="VPS16" s="52"/>
      <c r="VPT16" s="52"/>
      <c r="VPU16" s="52"/>
      <c r="VPV16" s="52"/>
      <c r="VPW16" s="52"/>
      <c r="VPX16" s="52"/>
      <c r="VPY16" s="52"/>
      <c r="VPZ16" s="52"/>
      <c r="VQA16" s="52"/>
      <c r="VQB16" s="52"/>
      <c r="VQC16" s="52"/>
      <c r="VQD16" s="52"/>
      <c r="VQE16" s="52"/>
      <c r="VQF16" s="52"/>
      <c r="VQG16" s="52"/>
      <c r="VQH16" s="52"/>
      <c r="VQI16" s="52"/>
      <c r="VQJ16" s="52"/>
      <c r="VQK16" s="52"/>
      <c r="VQL16" s="52"/>
      <c r="VQM16" s="52"/>
      <c r="VQN16" s="52"/>
      <c r="VQO16" s="52"/>
      <c r="VQP16" s="52"/>
      <c r="VQQ16" s="52"/>
      <c r="VQR16" s="52"/>
      <c r="VQS16" s="52"/>
      <c r="VQT16" s="52"/>
      <c r="VQU16" s="52"/>
      <c r="VQV16" s="52"/>
      <c r="VQW16" s="52"/>
      <c r="VQX16" s="52"/>
      <c r="VQY16" s="52"/>
      <c r="VQZ16" s="52"/>
      <c r="VRA16" s="52"/>
      <c r="VRB16" s="52"/>
      <c r="VRC16" s="52"/>
      <c r="VRD16" s="52"/>
      <c r="VRE16" s="52"/>
      <c r="VRF16" s="52"/>
      <c r="VRG16" s="52"/>
      <c r="VRH16" s="52"/>
      <c r="VRI16" s="52"/>
      <c r="VRJ16" s="52"/>
      <c r="VRK16" s="52"/>
      <c r="VRL16" s="52"/>
      <c r="VRM16" s="52"/>
      <c r="VRN16" s="52"/>
      <c r="VRO16" s="52"/>
      <c r="VRP16" s="52"/>
      <c r="VRQ16" s="52"/>
      <c r="VRR16" s="52"/>
      <c r="VRS16" s="52"/>
      <c r="VRT16" s="52"/>
      <c r="VRU16" s="52"/>
      <c r="VRV16" s="52"/>
      <c r="VRW16" s="52"/>
      <c r="VRX16" s="52"/>
      <c r="VRY16" s="52"/>
      <c r="VRZ16" s="52"/>
      <c r="VSA16" s="52"/>
      <c r="VSB16" s="52"/>
      <c r="VSC16" s="52"/>
      <c r="VSD16" s="52"/>
      <c r="VSE16" s="52"/>
      <c r="VSF16" s="52"/>
      <c r="VSG16" s="52"/>
      <c r="VSH16" s="52"/>
      <c r="VSI16" s="52"/>
      <c r="VSJ16" s="52"/>
      <c r="VSK16" s="52"/>
      <c r="VSL16" s="52"/>
      <c r="VSM16" s="52"/>
      <c r="VSN16" s="52"/>
      <c r="VSO16" s="52"/>
      <c r="VSP16" s="52"/>
      <c r="VSQ16" s="52"/>
      <c r="VSR16" s="52"/>
      <c r="VSS16" s="52"/>
      <c r="VST16" s="52"/>
      <c r="VSU16" s="52"/>
      <c r="VSV16" s="52"/>
      <c r="VSW16" s="52"/>
      <c r="VSX16" s="52"/>
      <c r="VSY16" s="52"/>
      <c r="VSZ16" s="52"/>
      <c r="VTA16" s="52"/>
      <c r="VTB16" s="52"/>
      <c r="VTC16" s="52"/>
      <c r="VTD16" s="52"/>
      <c r="VTE16" s="52"/>
      <c r="VTF16" s="52"/>
      <c r="VTG16" s="52"/>
      <c r="VTH16" s="52"/>
      <c r="VTI16" s="52"/>
      <c r="VTJ16" s="52"/>
      <c r="VTK16" s="52"/>
      <c r="VTL16" s="52"/>
      <c r="VTM16" s="52"/>
      <c r="VTN16" s="52"/>
      <c r="VTO16" s="52"/>
      <c r="VTP16" s="52"/>
      <c r="VTQ16" s="52"/>
      <c r="VTR16" s="52"/>
      <c r="VTS16" s="52"/>
      <c r="VTT16" s="52"/>
      <c r="VTU16" s="52"/>
      <c r="VTV16" s="52"/>
      <c r="VTW16" s="52"/>
      <c r="VTX16" s="52"/>
      <c r="VTY16" s="52"/>
      <c r="VTZ16" s="52"/>
      <c r="VUA16" s="52"/>
      <c r="VUB16" s="52"/>
      <c r="VUC16" s="52"/>
      <c r="VUD16" s="52"/>
      <c r="VUE16" s="52"/>
      <c r="VUF16" s="52"/>
      <c r="VUG16" s="52"/>
      <c r="VUH16" s="52"/>
      <c r="VUI16" s="52"/>
      <c r="VUJ16" s="52"/>
      <c r="VUK16" s="52"/>
      <c r="VUL16" s="52"/>
      <c r="VUM16" s="52"/>
      <c r="VUN16" s="52"/>
      <c r="VUO16" s="52"/>
      <c r="VUP16" s="52"/>
      <c r="VUQ16" s="52"/>
      <c r="VUR16" s="52"/>
      <c r="VUS16" s="52"/>
      <c r="VUT16" s="52"/>
      <c r="VUU16" s="52"/>
      <c r="VUV16" s="52"/>
      <c r="VUW16" s="52"/>
      <c r="VUX16" s="52"/>
      <c r="VUY16" s="52"/>
      <c r="VUZ16" s="52"/>
      <c r="VVA16" s="52"/>
      <c r="VVB16" s="52"/>
      <c r="VVC16" s="52"/>
      <c r="VVD16" s="52"/>
      <c r="VVE16" s="52"/>
      <c r="VVF16" s="52"/>
      <c r="VVG16" s="52"/>
      <c r="VVH16" s="52"/>
      <c r="VVI16" s="52"/>
      <c r="VVJ16" s="52"/>
      <c r="VVK16" s="52"/>
      <c r="VVL16" s="52"/>
      <c r="VVM16" s="52"/>
      <c r="VVN16" s="52"/>
      <c r="VVO16" s="52"/>
      <c r="VVP16" s="52"/>
      <c r="VVQ16" s="52"/>
      <c r="VVR16" s="52"/>
      <c r="VVS16" s="52"/>
      <c r="VVT16" s="52"/>
      <c r="VVU16" s="52"/>
      <c r="VVV16" s="52"/>
      <c r="VVW16" s="52"/>
      <c r="VVX16" s="52"/>
      <c r="VVY16" s="52"/>
      <c r="VVZ16" s="52"/>
      <c r="VWA16" s="52"/>
      <c r="VWB16" s="52"/>
      <c r="VWC16" s="52"/>
      <c r="VWD16" s="52"/>
      <c r="VWE16" s="52"/>
      <c r="VWF16" s="52"/>
      <c r="VWG16" s="52"/>
      <c r="VWH16" s="52"/>
      <c r="VWI16" s="52"/>
      <c r="VWJ16" s="52"/>
      <c r="VWK16" s="52"/>
      <c r="VWL16" s="52"/>
      <c r="VWM16" s="52"/>
      <c r="VWN16" s="52"/>
      <c r="VWO16" s="52"/>
      <c r="VWP16" s="52"/>
      <c r="VWQ16" s="52"/>
      <c r="VWR16" s="52"/>
      <c r="VWS16" s="52"/>
      <c r="VWT16" s="52"/>
      <c r="VWU16" s="52"/>
      <c r="VWV16" s="52"/>
      <c r="VWW16" s="52"/>
      <c r="VWX16" s="52"/>
      <c r="VWY16" s="52"/>
      <c r="VWZ16" s="52"/>
      <c r="VXA16" s="52"/>
      <c r="VXB16" s="52"/>
      <c r="VXC16" s="52"/>
      <c r="VXD16" s="52"/>
      <c r="VXE16" s="52"/>
      <c r="VXF16" s="52"/>
      <c r="VXG16" s="52"/>
      <c r="VXH16" s="52"/>
      <c r="VXI16" s="52"/>
      <c r="VXJ16" s="52"/>
      <c r="VXK16" s="52"/>
      <c r="VXL16" s="52"/>
      <c r="VXM16" s="52"/>
      <c r="VXN16" s="52"/>
      <c r="VXO16" s="52"/>
      <c r="VXP16" s="52"/>
      <c r="VXQ16" s="52"/>
      <c r="VXR16" s="52"/>
      <c r="VXS16" s="52"/>
      <c r="VXT16" s="52"/>
      <c r="VXU16" s="52"/>
      <c r="VXV16" s="52"/>
      <c r="VXW16" s="52"/>
      <c r="VXX16" s="52"/>
      <c r="VXY16" s="52"/>
      <c r="VXZ16" s="52"/>
      <c r="VYA16" s="52"/>
      <c r="VYB16" s="52"/>
      <c r="VYC16" s="52"/>
      <c r="VYD16" s="52"/>
      <c r="VYE16" s="52"/>
      <c r="VYF16" s="52"/>
      <c r="VYG16" s="52"/>
      <c r="VYH16" s="52"/>
      <c r="VYI16" s="52"/>
      <c r="VYJ16" s="52"/>
      <c r="VYK16" s="52"/>
      <c r="VYL16" s="52"/>
      <c r="VYM16" s="52"/>
      <c r="VYN16" s="52"/>
      <c r="VYO16" s="52"/>
      <c r="VYP16" s="52"/>
      <c r="VYQ16" s="52"/>
      <c r="VYR16" s="52"/>
      <c r="VYS16" s="52"/>
      <c r="VYT16" s="52"/>
      <c r="VYU16" s="52"/>
      <c r="VYV16" s="52"/>
      <c r="VYW16" s="52"/>
      <c r="VYX16" s="52"/>
      <c r="VYY16" s="52"/>
      <c r="VYZ16" s="52"/>
      <c r="VZA16" s="52"/>
      <c r="VZB16" s="52"/>
      <c r="VZC16" s="52"/>
      <c r="VZD16" s="52"/>
      <c r="VZE16" s="52"/>
      <c r="VZF16" s="52"/>
      <c r="VZG16" s="52"/>
      <c r="VZH16" s="52"/>
      <c r="VZI16" s="52"/>
      <c r="VZJ16" s="52"/>
      <c r="VZK16" s="52"/>
      <c r="VZL16" s="52"/>
      <c r="VZM16" s="52"/>
      <c r="VZN16" s="52"/>
      <c r="VZO16" s="52"/>
      <c r="VZP16" s="52"/>
      <c r="VZQ16" s="52"/>
      <c r="VZR16" s="52"/>
      <c r="VZS16" s="52"/>
      <c r="VZT16" s="52"/>
      <c r="VZU16" s="52"/>
      <c r="VZV16" s="52"/>
      <c r="VZW16" s="52"/>
      <c r="VZX16" s="52"/>
      <c r="VZY16" s="52"/>
      <c r="VZZ16" s="52"/>
      <c r="WAA16" s="52"/>
      <c r="WAB16" s="52"/>
      <c r="WAC16" s="52"/>
      <c r="WAD16" s="52"/>
      <c r="WAE16" s="52"/>
      <c r="WAF16" s="52"/>
      <c r="WAG16" s="52"/>
      <c r="WAH16" s="52"/>
      <c r="WAI16" s="52"/>
      <c r="WAJ16" s="52"/>
      <c r="WAK16" s="52"/>
      <c r="WAL16" s="52"/>
      <c r="WAM16" s="52"/>
      <c r="WAN16" s="52"/>
      <c r="WAO16" s="52"/>
      <c r="WAP16" s="52"/>
      <c r="WAQ16" s="52"/>
      <c r="WAR16" s="52"/>
      <c r="WAS16" s="52"/>
      <c r="WAT16" s="52"/>
      <c r="WAU16" s="52"/>
      <c r="WAV16" s="52"/>
      <c r="WAW16" s="52"/>
      <c r="WAX16" s="52"/>
      <c r="WAY16" s="52"/>
      <c r="WAZ16" s="52"/>
      <c r="WBA16" s="52"/>
      <c r="WBB16" s="52"/>
      <c r="WBC16" s="52"/>
      <c r="WBD16" s="52"/>
      <c r="WBE16" s="52"/>
      <c r="WBF16" s="52"/>
      <c r="WBG16" s="52"/>
      <c r="WBH16" s="52"/>
      <c r="WBI16" s="52"/>
      <c r="WBJ16" s="52"/>
      <c r="WBK16" s="52"/>
      <c r="WBL16" s="52"/>
      <c r="WBM16" s="52"/>
      <c r="WBN16" s="52"/>
      <c r="WBO16" s="52"/>
      <c r="WBP16" s="52"/>
      <c r="WBQ16" s="52"/>
      <c r="WBR16" s="52"/>
      <c r="WBS16" s="52"/>
      <c r="WBT16" s="52"/>
      <c r="WBU16" s="52"/>
      <c r="WBV16" s="52"/>
      <c r="WBW16" s="52"/>
      <c r="WBX16" s="52"/>
      <c r="WBY16" s="52"/>
      <c r="WBZ16" s="52"/>
      <c r="WCA16" s="52"/>
      <c r="WCB16" s="52"/>
      <c r="WCC16" s="52"/>
      <c r="WCD16" s="52"/>
      <c r="WCE16" s="52"/>
      <c r="WCF16" s="52"/>
      <c r="WCG16" s="52"/>
      <c r="WCH16" s="52"/>
      <c r="WCI16" s="52"/>
      <c r="WCJ16" s="52"/>
      <c r="WCK16" s="52"/>
      <c r="WCL16" s="52"/>
      <c r="WCM16" s="52"/>
      <c r="WCN16" s="52"/>
      <c r="WCO16" s="52"/>
      <c r="WCP16" s="52"/>
      <c r="WCQ16" s="52"/>
      <c r="WCR16" s="52"/>
      <c r="WCS16" s="52"/>
      <c r="WCT16" s="52"/>
      <c r="WCU16" s="52"/>
      <c r="WCV16" s="52"/>
      <c r="WCW16" s="52"/>
      <c r="WCX16" s="52"/>
      <c r="WCY16" s="52"/>
      <c r="WCZ16" s="52"/>
      <c r="WDA16" s="52"/>
      <c r="WDB16" s="52"/>
      <c r="WDC16" s="52"/>
      <c r="WDD16" s="52"/>
      <c r="WDE16" s="52"/>
      <c r="WDF16" s="52"/>
      <c r="WDG16" s="52"/>
      <c r="WDH16" s="52"/>
      <c r="WDI16" s="52"/>
      <c r="WDJ16" s="52"/>
      <c r="WDK16" s="52"/>
      <c r="WDL16" s="52"/>
      <c r="WDM16" s="52"/>
      <c r="WDN16" s="52"/>
      <c r="WDO16" s="52"/>
      <c r="WDP16" s="52"/>
      <c r="WDQ16" s="52"/>
      <c r="WDR16" s="52"/>
      <c r="WDS16" s="52"/>
      <c r="WDT16" s="52"/>
      <c r="WDU16" s="52"/>
      <c r="WDV16" s="52"/>
      <c r="WDW16" s="52"/>
      <c r="WDX16" s="52"/>
      <c r="WDY16" s="52"/>
      <c r="WDZ16" s="52"/>
      <c r="WEA16" s="52"/>
      <c r="WEB16" s="52"/>
      <c r="WEC16" s="52"/>
      <c r="WED16" s="52"/>
      <c r="WEE16" s="52"/>
      <c r="WEF16" s="52"/>
      <c r="WEG16" s="52"/>
      <c r="WEH16" s="52"/>
      <c r="WEI16" s="52"/>
      <c r="WEJ16" s="52"/>
      <c r="WEK16" s="52"/>
      <c r="WEL16" s="52"/>
      <c r="WEM16" s="52"/>
      <c r="WEN16" s="52"/>
      <c r="WEO16" s="52"/>
      <c r="WEP16" s="52"/>
      <c r="WEQ16" s="52"/>
      <c r="WER16" s="52"/>
      <c r="WES16" s="52"/>
      <c r="WET16" s="52"/>
      <c r="WEU16" s="52"/>
      <c r="WEV16" s="52"/>
      <c r="WEW16" s="52"/>
      <c r="WEX16" s="52"/>
      <c r="WEY16" s="52"/>
      <c r="WEZ16" s="52"/>
      <c r="WFA16" s="52"/>
      <c r="WFB16" s="52"/>
      <c r="WFC16" s="52"/>
      <c r="WFD16" s="52"/>
      <c r="WFE16" s="52"/>
      <c r="WFF16" s="52"/>
      <c r="WFG16" s="52"/>
      <c r="WFH16" s="52"/>
      <c r="WFI16" s="52"/>
      <c r="WFJ16" s="52"/>
      <c r="WFK16" s="52"/>
      <c r="WFL16" s="52"/>
      <c r="WFM16" s="52"/>
      <c r="WFN16" s="52"/>
      <c r="WFO16" s="52"/>
      <c r="WFP16" s="52"/>
      <c r="WFQ16" s="52"/>
      <c r="WFR16" s="52"/>
      <c r="WFS16" s="52"/>
      <c r="WFT16" s="52"/>
      <c r="WFU16" s="52"/>
      <c r="WFV16" s="52"/>
      <c r="WFW16" s="52"/>
      <c r="WFX16" s="52"/>
      <c r="WFY16" s="52"/>
      <c r="WFZ16" s="52"/>
      <c r="WGA16" s="52"/>
      <c r="WGB16" s="52"/>
      <c r="WGC16" s="52"/>
      <c r="WGD16" s="52"/>
      <c r="WGE16" s="52"/>
      <c r="WGF16" s="52"/>
      <c r="WGG16" s="52"/>
      <c r="WGH16" s="52"/>
      <c r="WGI16" s="52"/>
      <c r="WGJ16" s="52"/>
      <c r="WGK16" s="52"/>
      <c r="WGL16" s="52"/>
      <c r="WGM16" s="52"/>
      <c r="WGN16" s="52"/>
      <c r="WGO16" s="52"/>
      <c r="WGP16" s="52"/>
      <c r="WGQ16" s="52"/>
      <c r="WGR16" s="52"/>
      <c r="WGS16" s="52"/>
      <c r="WGT16" s="52"/>
      <c r="WGU16" s="52"/>
      <c r="WGV16" s="52"/>
      <c r="WGW16" s="52"/>
      <c r="WGX16" s="52"/>
      <c r="WGY16" s="52"/>
      <c r="WGZ16" s="52"/>
      <c r="WHA16" s="52"/>
      <c r="WHB16" s="52"/>
      <c r="WHC16" s="52"/>
      <c r="WHD16" s="52"/>
      <c r="WHE16" s="52"/>
      <c r="WHF16" s="52"/>
      <c r="WHG16" s="52"/>
      <c r="WHH16" s="52"/>
      <c r="WHI16" s="52"/>
      <c r="WHJ16" s="52"/>
      <c r="WHK16" s="52"/>
      <c r="WHL16" s="52"/>
      <c r="WHM16" s="52"/>
      <c r="WHN16" s="52"/>
      <c r="WHO16" s="52"/>
      <c r="WHP16" s="52"/>
      <c r="WHQ16" s="52"/>
      <c r="WHR16" s="52"/>
      <c r="WHS16" s="52"/>
      <c r="WHT16" s="52"/>
      <c r="WHU16" s="52"/>
      <c r="WHV16" s="52"/>
      <c r="WHW16" s="52"/>
      <c r="WHX16" s="52"/>
      <c r="WHY16" s="52"/>
      <c r="WHZ16" s="52"/>
      <c r="WIA16" s="52"/>
      <c r="WIB16" s="52"/>
      <c r="WIC16" s="52"/>
      <c r="WID16" s="52"/>
      <c r="WIE16" s="52"/>
      <c r="WIF16" s="52"/>
      <c r="WIG16" s="52"/>
      <c r="WIH16" s="52"/>
      <c r="WII16" s="52"/>
      <c r="WIJ16" s="52"/>
      <c r="WIK16" s="52"/>
      <c r="WIL16" s="52"/>
      <c r="WIM16" s="52"/>
      <c r="WIN16" s="52"/>
      <c r="WIO16" s="52"/>
      <c r="WIP16" s="52"/>
      <c r="WIQ16" s="52"/>
      <c r="WIR16" s="52"/>
      <c r="WIS16" s="52"/>
      <c r="WIT16" s="52"/>
      <c r="WIU16" s="52"/>
      <c r="WIV16" s="52"/>
      <c r="WIW16" s="52"/>
      <c r="WIX16" s="52"/>
      <c r="WIY16" s="52"/>
      <c r="WIZ16" s="52"/>
      <c r="WJA16" s="52"/>
      <c r="WJB16" s="52"/>
      <c r="WJC16" s="52"/>
      <c r="WJD16" s="52"/>
      <c r="WJE16" s="52"/>
      <c r="WJF16" s="52"/>
      <c r="WJG16" s="52"/>
      <c r="WJH16" s="52"/>
      <c r="WJI16" s="52"/>
      <c r="WJJ16" s="52"/>
      <c r="WJK16" s="52"/>
      <c r="WJL16" s="52"/>
      <c r="WJM16" s="52"/>
      <c r="WJN16" s="52"/>
      <c r="WJO16" s="52"/>
      <c r="WJP16" s="52"/>
      <c r="WJQ16" s="52"/>
      <c r="WJR16" s="52"/>
      <c r="WJS16" s="52"/>
      <c r="WJT16" s="52"/>
      <c r="WJU16" s="52"/>
      <c r="WJV16" s="52"/>
      <c r="WJW16" s="52"/>
      <c r="WJX16" s="52"/>
      <c r="WJY16" s="52"/>
      <c r="WJZ16" s="52"/>
      <c r="WKA16" s="52"/>
      <c r="WKB16" s="52"/>
      <c r="WKC16" s="52"/>
      <c r="WKD16" s="52"/>
      <c r="WKE16" s="52"/>
      <c r="WKF16" s="52"/>
      <c r="WKG16" s="52"/>
      <c r="WKH16" s="52"/>
      <c r="WKI16" s="52"/>
      <c r="WKJ16" s="52"/>
      <c r="WKK16" s="52"/>
      <c r="WKL16" s="52"/>
      <c r="WKM16" s="52"/>
      <c r="WKN16" s="52"/>
      <c r="WKO16" s="52"/>
      <c r="WKP16" s="52"/>
      <c r="WKQ16" s="52"/>
      <c r="WKR16" s="52"/>
      <c r="WKS16" s="52"/>
      <c r="WKT16" s="52"/>
      <c r="WKU16" s="52"/>
      <c r="WKV16" s="52"/>
      <c r="WKW16" s="52"/>
      <c r="WKX16" s="52"/>
      <c r="WKY16" s="52"/>
      <c r="WKZ16" s="52"/>
      <c r="WLA16" s="52"/>
      <c r="WLB16" s="52"/>
      <c r="WLC16" s="52"/>
      <c r="WLD16" s="52"/>
      <c r="WLE16" s="52"/>
      <c r="WLF16" s="52"/>
      <c r="WLG16" s="52"/>
      <c r="WLH16" s="52"/>
      <c r="WLI16" s="52"/>
      <c r="WLJ16" s="52"/>
      <c r="WLK16" s="52"/>
      <c r="WLL16" s="52"/>
      <c r="WLM16" s="52"/>
      <c r="WLN16" s="52"/>
      <c r="WLO16" s="52"/>
      <c r="WLP16" s="52"/>
      <c r="WLQ16" s="52"/>
      <c r="WLR16" s="52"/>
      <c r="WLS16" s="52"/>
      <c r="WLT16" s="52"/>
      <c r="WLU16" s="52"/>
      <c r="WLV16" s="52"/>
      <c r="WLW16" s="52"/>
      <c r="WLX16" s="52"/>
      <c r="WLY16" s="52"/>
      <c r="WLZ16" s="52"/>
      <c r="WMA16" s="52"/>
      <c r="WMB16" s="52"/>
      <c r="WMC16" s="52"/>
      <c r="WMD16" s="52"/>
      <c r="WME16" s="52"/>
      <c r="WMF16" s="52"/>
      <c r="WMG16" s="52"/>
      <c r="WMH16" s="52"/>
      <c r="WMI16" s="52"/>
      <c r="WMJ16" s="52"/>
      <c r="WMK16" s="52"/>
      <c r="WML16" s="52"/>
      <c r="WMM16" s="52"/>
      <c r="WMN16" s="52"/>
      <c r="WMO16" s="52"/>
      <c r="WMP16" s="52"/>
      <c r="WMQ16" s="52"/>
      <c r="WMR16" s="52"/>
      <c r="WMS16" s="52"/>
      <c r="WMT16" s="52"/>
      <c r="WMU16" s="52"/>
      <c r="WMV16" s="52"/>
      <c r="WMW16" s="52"/>
      <c r="WMX16" s="52"/>
      <c r="WMY16" s="52"/>
      <c r="WMZ16" s="52"/>
      <c r="WNA16" s="52"/>
      <c r="WNB16" s="52"/>
      <c r="WNC16" s="52"/>
      <c r="WND16" s="52"/>
      <c r="WNE16" s="52"/>
      <c r="WNF16" s="52"/>
      <c r="WNG16" s="52"/>
      <c r="WNH16" s="52"/>
      <c r="WNI16" s="52"/>
      <c r="WNJ16" s="52"/>
      <c r="WNK16" s="52"/>
      <c r="WNL16" s="52"/>
      <c r="WNM16" s="52"/>
      <c r="WNN16" s="52"/>
      <c r="WNO16" s="52"/>
      <c r="WNP16" s="52"/>
      <c r="WNQ16" s="52"/>
      <c r="WNR16" s="52"/>
      <c r="WNS16" s="52"/>
      <c r="WNT16" s="52"/>
      <c r="WNU16" s="52"/>
      <c r="WNV16" s="52"/>
      <c r="WNW16" s="52"/>
      <c r="WNX16" s="52"/>
      <c r="WNY16" s="52"/>
      <c r="WNZ16" s="52"/>
      <c r="WOA16" s="52"/>
      <c r="WOB16" s="52"/>
      <c r="WOC16" s="52"/>
      <c r="WOD16" s="52"/>
      <c r="WOE16" s="52"/>
      <c r="WOF16" s="52"/>
      <c r="WOG16" s="52"/>
      <c r="WOH16" s="52"/>
      <c r="WOI16" s="52"/>
      <c r="WOJ16" s="52"/>
      <c r="WOK16" s="52"/>
      <c r="WOL16" s="52"/>
      <c r="WOM16" s="52"/>
      <c r="WON16" s="52"/>
      <c r="WOO16" s="52"/>
      <c r="WOP16" s="52"/>
      <c r="WOQ16" s="52"/>
      <c r="WOR16" s="52"/>
      <c r="WOS16" s="52"/>
      <c r="WOT16" s="52"/>
      <c r="WOU16" s="52"/>
      <c r="WOV16" s="52"/>
      <c r="WOW16" s="52"/>
      <c r="WOX16" s="52"/>
      <c r="WOY16" s="52"/>
      <c r="WOZ16" s="52"/>
      <c r="WPA16" s="52"/>
      <c r="WPB16" s="52"/>
      <c r="WPC16" s="52"/>
      <c r="WPD16" s="52"/>
      <c r="WPE16" s="52"/>
      <c r="WPF16" s="52"/>
      <c r="WPG16" s="52"/>
      <c r="WPH16" s="52"/>
      <c r="WPI16" s="52"/>
      <c r="WPJ16" s="52"/>
      <c r="WPK16" s="52"/>
      <c r="WPL16" s="52"/>
      <c r="WPM16" s="52"/>
      <c r="WPN16" s="52"/>
      <c r="WPO16" s="52"/>
      <c r="WPP16" s="52"/>
      <c r="WPQ16" s="52"/>
      <c r="WPR16" s="52"/>
      <c r="WPS16" s="52"/>
      <c r="WPT16" s="52"/>
      <c r="WPU16" s="52"/>
      <c r="WPV16" s="52"/>
      <c r="WPW16" s="52"/>
      <c r="WPX16" s="52"/>
      <c r="WPY16" s="52"/>
      <c r="WPZ16" s="52"/>
      <c r="WQA16" s="52"/>
      <c r="WQB16" s="52"/>
      <c r="WQC16" s="52"/>
      <c r="WQD16" s="52"/>
      <c r="WQE16" s="52"/>
      <c r="WQF16" s="52"/>
      <c r="WQG16" s="52"/>
      <c r="WQH16" s="52"/>
      <c r="WQI16" s="52"/>
      <c r="WQJ16" s="52"/>
      <c r="WQK16" s="52"/>
      <c r="WQL16" s="52"/>
      <c r="WQM16" s="52"/>
      <c r="WQN16" s="52"/>
      <c r="WQO16" s="52"/>
      <c r="WQP16" s="52"/>
      <c r="WQQ16" s="52"/>
      <c r="WQR16" s="52"/>
      <c r="WQS16" s="52"/>
      <c r="WQT16" s="52"/>
      <c r="WQU16" s="52"/>
      <c r="WQV16" s="52"/>
      <c r="WQW16" s="52"/>
      <c r="WQX16" s="52"/>
      <c r="WQY16" s="52"/>
      <c r="WQZ16" s="52"/>
      <c r="WRA16" s="52"/>
      <c r="WRB16" s="52"/>
      <c r="WRC16" s="52"/>
      <c r="WRD16" s="52"/>
      <c r="WRE16" s="52"/>
      <c r="WRF16" s="52"/>
      <c r="WRG16" s="52"/>
      <c r="WRH16" s="52"/>
      <c r="WRI16" s="52"/>
      <c r="WRJ16" s="52"/>
      <c r="WRK16" s="52"/>
      <c r="WRL16" s="52"/>
      <c r="WRM16" s="52"/>
      <c r="WRN16" s="52"/>
      <c r="WRO16" s="52"/>
      <c r="WRP16" s="52"/>
      <c r="WRQ16" s="52"/>
      <c r="WRR16" s="52"/>
      <c r="WRS16" s="52"/>
      <c r="WRT16" s="52"/>
      <c r="WRU16" s="52"/>
      <c r="WRV16" s="52"/>
      <c r="WRW16" s="52"/>
      <c r="WRX16" s="52"/>
      <c r="WRY16" s="52"/>
      <c r="WRZ16" s="52"/>
      <c r="WSA16" s="52"/>
      <c r="WSB16" s="52"/>
      <c r="WSC16" s="52"/>
      <c r="WSD16" s="52"/>
      <c r="WSE16" s="52"/>
      <c r="WSF16" s="52"/>
      <c r="WSG16" s="52"/>
      <c r="WSH16" s="52"/>
      <c r="WSI16" s="52"/>
      <c r="WSJ16" s="52"/>
      <c r="WSK16" s="52"/>
      <c r="WSL16" s="52"/>
      <c r="WSM16" s="52"/>
      <c r="WSN16" s="52"/>
      <c r="WSO16" s="52"/>
      <c r="WSP16" s="52"/>
      <c r="WSQ16" s="52"/>
      <c r="WSR16" s="52"/>
      <c r="WSS16" s="52"/>
      <c r="WST16" s="52"/>
      <c r="WSU16" s="52"/>
      <c r="WSV16" s="52"/>
      <c r="WSW16" s="52"/>
      <c r="WSX16" s="52"/>
      <c r="WSY16" s="52"/>
      <c r="WSZ16" s="52"/>
      <c r="WTA16" s="52"/>
      <c r="WTB16" s="52"/>
      <c r="WTC16" s="52"/>
      <c r="WTD16" s="52"/>
      <c r="WTE16" s="52"/>
      <c r="WTF16" s="52"/>
      <c r="WTG16" s="52"/>
      <c r="WTH16" s="52"/>
      <c r="WTI16" s="52"/>
      <c r="WTJ16" s="52"/>
      <c r="WTK16" s="52"/>
      <c r="WTL16" s="52"/>
      <c r="WTM16" s="52"/>
      <c r="WTN16" s="52"/>
      <c r="WTO16" s="52"/>
      <c r="WTP16" s="52"/>
      <c r="WTQ16" s="52"/>
      <c r="WTR16" s="52"/>
      <c r="WTS16" s="52"/>
      <c r="WTT16" s="52"/>
      <c r="WTU16" s="52"/>
      <c r="WTV16" s="52"/>
      <c r="WTW16" s="52"/>
      <c r="WTX16" s="52"/>
      <c r="WTY16" s="52"/>
      <c r="WTZ16" s="52"/>
      <c r="WUA16" s="52"/>
      <c r="WUB16" s="52"/>
      <c r="WUC16" s="52"/>
      <c r="WUD16" s="52"/>
      <c r="WUE16" s="52"/>
      <c r="WUF16" s="52"/>
      <c r="WUG16" s="52"/>
      <c r="WUH16" s="52"/>
      <c r="WUI16" s="52"/>
      <c r="WUJ16" s="52"/>
      <c r="WUK16" s="52"/>
      <c r="WUL16" s="52"/>
      <c r="WUM16" s="52"/>
      <c r="WUN16" s="52"/>
      <c r="WUO16" s="52"/>
      <c r="WUP16" s="52"/>
      <c r="WUQ16" s="52"/>
      <c r="WUR16" s="52"/>
      <c r="WUS16" s="52"/>
      <c r="WUT16" s="52"/>
      <c r="WUU16" s="52"/>
      <c r="WUV16" s="52"/>
      <c r="WUW16" s="52"/>
      <c r="WUX16" s="52"/>
      <c r="WUY16" s="52"/>
      <c r="WUZ16" s="52"/>
      <c r="WVA16" s="52"/>
      <c r="WVB16" s="52"/>
      <c r="WVC16" s="52"/>
      <c r="WVD16" s="52"/>
      <c r="WVE16" s="52"/>
      <c r="WVF16" s="52"/>
      <c r="WVG16" s="52"/>
      <c r="WVH16" s="52"/>
      <c r="WVI16" s="52"/>
      <c r="WVJ16" s="52"/>
      <c r="WVK16" s="52"/>
      <c r="WVL16" s="52"/>
      <c r="WVM16" s="52"/>
    </row>
    <row r="17" spans="2:16133" s="53" customFormat="1" x14ac:dyDescent="0.2">
      <c r="B17" s="61"/>
      <c r="C17" s="66"/>
      <c r="D17" s="67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  <c r="AML17" s="52"/>
      <c r="AMM17" s="52"/>
      <c r="AMN17" s="52"/>
      <c r="AMO17" s="52"/>
      <c r="AMP17" s="52"/>
      <c r="AMQ17" s="52"/>
      <c r="AMR17" s="52"/>
      <c r="AMS17" s="52"/>
      <c r="AMT17" s="52"/>
      <c r="AMU17" s="52"/>
      <c r="AMV17" s="52"/>
      <c r="AMW17" s="52"/>
      <c r="AMX17" s="52"/>
      <c r="AMY17" s="52"/>
      <c r="AMZ17" s="52"/>
      <c r="ANA17" s="52"/>
      <c r="ANB17" s="52"/>
      <c r="ANC17" s="52"/>
      <c r="AND17" s="52"/>
      <c r="ANE17" s="52"/>
      <c r="ANF17" s="52"/>
      <c r="ANG17" s="52"/>
      <c r="ANH17" s="52"/>
      <c r="ANI17" s="52"/>
      <c r="ANJ17" s="52"/>
      <c r="ANK17" s="52"/>
      <c r="ANL17" s="52"/>
      <c r="ANM17" s="52"/>
      <c r="ANN17" s="52"/>
      <c r="ANO17" s="52"/>
      <c r="ANP17" s="52"/>
      <c r="ANQ17" s="52"/>
      <c r="ANR17" s="52"/>
      <c r="ANS17" s="52"/>
      <c r="ANT17" s="52"/>
      <c r="ANU17" s="52"/>
      <c r="ANV17" s="52"/>
      <c r="ANW17" s="52"/>
      <c r="ANX17" s="52"/>
      <c r="ANY17" s="52"/>
      <c r="ANZ17" s="52"/>
      <c r="AOA17" s="52"/>
      <c r="AOB17" s="52"/>
      <c r="AOC17" s="52"/>
      <c r="AOD17" s="52"/>
      <c r="AOE17" s="52"/>
      <c r="AOF17" s="52"/>
      <c r="AOG17" s="52"/>
      <c r="AOH17" s="52"/>
      <c r="AOI17" s="52"/>
      <c r="AOJ17" s="52"/>
      <c r="AOK17" s="52"/>
      <c r="AOL17" s="52"/>
      <c r="AOM17" s="52"/>
      <c r="AON17" s="52"/>
      <c r="AOO17" s="52"/>
      <c r="AOP17" s="52"/>
      <c r="AOQ17" s="52"/>
      <c r="AOR17" s="52"/>
      <c r="AOS17" s="52"/>
      <c r="AOT17" s="52"/>
      <c r="AOU17" s="52"/>
      <c r="AOV17" s="52"/>
      <c r="AOW17" s="52"/>
      <c r="AOX17" s="52"/>
      <c r="AOY17" s="52"/>
      <c r="AOZ17" s="52"/>
      <c r="APA17" s="52"/>
      <c r="APB17" s="52"/>
      <c r="APC17" s="52"/>
      <c r="APD17" s="52"/>
      <c r="APE17" s="52"/>
      <c r="APF17" s="52"/>
      <c r="APG17" s="52"/>
      <c r="APH17" s="52"/>
      <c r="API17" s="52"/>
      <c r="APJ17" s="52"/>
      <c r="APK17" s="52"/>
      <c r="APL17" s="52"/>
      <c r="APM17" s="52"/>
      <c r="APN17" s="52"/>
      <c r="APO17" s="52"/>
      <c r="APP17" s="52"/>
      <c r="APQ17" s="52"/>
      <c r="APR17" s="52"/>
      <c r="APS17" s="52"/>
      <c r="APT17" s="52"/>
      <c r="APU17" s="52"/>
      <c r="APV17" s="52"/>
      <c r="APW17" s="52"/>
      <c r="APX17" s="52"/>
      <c r="APY17" s="52"/>
      <c r="APZ17" s="52"/>
      <c r="AQA17" s="52"/>
      <c r="AQB17" s="52"/>
      <c r="AQC17" s="52"/>
      <c r="AQD17" s="52"/>
      <c r="AQE17" s="52"/>
      <c r="AQF17" s="52"/>
      <c r="AQG17" s="52"/>
      <c r="AQH17" s="52"/>
      <c r="AQI17" s="52"/>
      <c r="AQJ17" s="52"/>
      <c r="AQK17" s="52"/>
      <c r="AQL17" s="52"/>
      <c r="AQM17" s="52"/>
      <c r="AQN17" s="52"/>
      <c r="AQO17" s="52"/>
      <c r="AQP17" s="52"/>
      <c r="AQQ17" s="52"/>
      <c r="AQR17" s="52"/>
      <c r="AQS17" s="52"/>
      <c r="AQT17" s="52"/>
      <c r="AQU17" s="52"/>
      <c r="AQV17" s="52"/>
      <c r="AQW17" s="52"/>
      <c r="AQX17" s="52"/>
      <c r="AQY17" s="52"/>
      <c r="AQZ17" s="52"/>
      <c r="ARA17" s="52"/>
      <c r="ARB17" s="52"/>
      <c r="ARC17" s="52"/>
      <c r="ARD17" s="52"/>
      <c r="ARE17" s="52"/>
      <c r="ARF17" s="52"/>
      <c r="ARG17" s="52"/>
      <c r="ARH17" s="52"/>
      <c r="ARI17" s="52"/>
      <c r="ARJ17" s="52"/>
      <c r="ARK17" s="52"/>
      <c r="ARL17" s="52"/>
      <c r="ARM17" s="52"/>
      <c r="ARN17" s="52"/>
      <c r="ARO17" s="52"/>
      <c r="ARP17" s="52"/>
      <c r="ARQ17" s="52"/>
      <c r="ARR17" s="52"/>
      <c r="ARS17" s="52"/>
      <c r="ART17" s="52"/>
      <c r="ARU17" s="52"/>
      <c r="ARV17" s="52"/>
      <c r="ARW17" s="52"/>
      <c r="ARX17" s="52"/>
      <c r="ARY17" s="52"/>
      <c r="ARZ17" s="52"/>
      <c r="ASA17" s="52"/>
      <c r="ASB17" s="52"/>
      <c r="ASC17" s="52"/>
      <c r="ASD17" s="52"/>
      <c r="ASE17" s="52"/>
      <c r="ASF17" s="52"/>
      <c r="ASG17" s="52"/>
      <c r="ASH17" s="52"/>
      <c r="ASI17" s="52"/>
      <c r="ASJ17" s="52"/>
      <c r="ASK17" s="52"/>
      <c r="ASL17" s="52"/>
      <c r="ASM17" s="52"/>
      <c r="ASN17" s="52"/>
      <c r="ASO17" s="52"/>
      <c r="ASP17" s="52"/>
      <c r="ASQ17" s="52"/>
      <c r="ASR17" s="52"/>
      <c r="ASS17" s="52"/>
      <c r="AST17" s="52"/>
      <c r="ASU17" s="52"/>
      <c r="ASV17" s="52"/>
      <c r="ASW17" s="52"/>
      <c r="ASX17" s="52"/>
      <c r="ASY17" s="52"/>
      <c r="ASZ17" s="52"/>
      <c r="ATA17" s="52"/>
      <c r="ATB17" s="52"/>
      <c r="ATC17" s="52"/>
      <c r="ATD17" s="52"/>
      <c r="ATE17" s="52"/>
      <c r="ATF17" s="52"/>
      <c r="ATG17" s="52"/>
      <c r="ATH17" s="52"/>
      <c r="ATI17" s="52"/>
      <c r="ATJ17" s="52"/>
      <c r="ATK17" s="52"/>
      <c r="ATL17" s="52"/>
      <c r="ATM17" s="52"/>
      <c r="ATN17" s="52"/>
      <c r="ATO17" s="52"/>
      <c r="ATP17" s="52"/>
      <c r="ATQ17" s="52"/>
      <c r="ATR17" s="52"/>
      <c r="ATS17" s="52"/>
      <c r="ATT17" s="52"/>
      <c r="ATU17" s="52"/>
      <c r="ATV17" s="52"/>
      <c r="ATW17" s="52"/>
      <c r="ATX17" s="52"/>
      <c r="ATY17" s="52"/>
      <c r="ATZ17" s="52"/>
      <c r="AUA17" s="52"/>
      <c r="AUB17" s="52"/>
      <c r="AUC17" s="52"/>
      <c r="AUD17" s="52"/>
      <c r="AUE17" s="52"/>
      <c r="AUF17" s="52"/>
      <c r="AUG17" s="52"/>
      <c r="AUH17" s="52"/>
      <c r="AUI17" s="52"/>
      <c r="AUJ17" s="52"/>
      <c r="AUK17" s="52"/>
      <c r="AUL17" s="52"/>
      <c r="AUM17" s="52"/>
      <c r="AUN17" s="52"/>
      <c r="AUO17" s="52"/>
      <c r="AUP17" s="52"/>
      <c r="AUQ17" s="52"/>
      <c r="AUR17" s="52"/>
      <c r="AUS17" s="52"/>
      <c r="AUT17" s="52"/>
      <c r="AUU17" s="52"/>
      <c r="AUV17" s="52"/>
      <c r="AUW17" s="52"/>
      <c r="AUX17" s="52"/>
      <c r="AUY17" s="52"/>
      <c r="AUZ17" s="52"/>
      <c r="AVA17" s="52"/>
      <c r="AVB17" s="52"/>
      <c r="AVC17" s="52"/>
      <c r="AVD17" s="52"/>
      <c r="AVE17" s="52"/>
      <c r="AVF17" s="52"/>
      <c r="AVG17" s="52"/>
      <c r="AVH17" s="52"/>
      <c r="AVI17" s="52"/>
      <c r="AVJ17" s="52"/>
      <c r="AVK17" s="52"/>
      <c r="AVL17" s="52"/>
      <c r="AVM17" s="52"/>
      <c r="AVN17" s="52"/>
      <c r="AVO17" s="52"/>
      <c r="AVP17" s="52"/>
      <c r="AVQ17" s="52"/>
      <c r="AVR17" s="52"/>
      <c r="AVS17" s="52"/>
      <c r="AVT17" s="52"/>
      <c r="AVU17" s="52"/>
      <c r="AVV17" s="52"/>
      <c r="AVW17" s="52"/>
      <c r="AVX17" s="52"/>
      <c r="AVY17" s="52"/>
      <c r="AVZ17" s="52"/>
      <c r="AWA17" s="52"/>
      <c r="AWB17" s="52"/>
      <c r="AWC17" s="52"/>
      <c r="AWD17" s="52"/>
      <c r="AWE17" s="52"/>
      <c r="AWF17" s="52"/>
      <c r="AWG17" s="52"/>
      <c r="AWH17" s="52"/>
      <c r="AWI17" s="52"/>
      <c r="AWJ17" s="52"/>
      <c r="AWK17" s="52"/>
      <c r="AWL17" s="52"/>
      <c r="AWM17" s="52"/>
      <c r="AWN17" s="52"/>
      <c r="AWO17" s="52"/>
      <c r="AWP17" s="52"/>
      <c r="AWQ17" s="52"/>
      <c r="AWR17" s="52"/>
      <c r="AWS17" s="52"/>
      <c r="AWT17" s="52"/>
      <c r="AWU17" s="52"/>
      <c r="AWV17" s="52"/>
      <c r="AWW17" s="52"/>
      <c r="AWX17" s="52"/>
      <c r="AWY17" s="52"/>
      <c r="AWZ17" s="52"/>
      <c r="AXA17" s="52"/>
      <c r="AXB17" s="52"/>
      <c r="AXC17" s="52"/>
      <c r="AXD17" s="52"/>
      <c r="AXE17" s="52"/>
      <c r="AXF17" s="52"/>
      <c r="AXG17" s="52"/>
      <c r="AXH17" s="52"/>
      <c r="AXI17" s="52"/>
      <c r="AXJ17" s="52"/>
      <c r="AXK17" s="52"/>
      <c r="AXL17" s="52"/>
      <c r="AXM17" s="52"/>
      <c r="AXN17" s="52"/>
      <c r="AXO17" s="52"/>
      <c r="AXP17" s="52"/>
      <c r="AXQ17" s="52"/>
      <c r="AXR17" s="52"/>
      <c r="AXS17" s="52"/>
      <c r="AXT17" s="52"/>
      <c r="AXU17" s="52"/>
      <c r="AXV17" s="52"/>
      <c r="AXW17" s="52"/>
      <c r="AXX17" s="52"/>
      <c r="AXY17" s="52"/>
      <c r="AXZ17" s="52"/>
      <c r="AYA17" s="52"/>
      <c r="AYB17" s="52"/>
      <c r="AYC17" s="52"/>
      <c r="AYD17" s="52"/>
      <c r="AYE17" s="52"/>
      <c r="AYF17" s="52"/>
      <c r="AYG17" s="52"/>
      <c r="AYH17" s="52"/>
      <c r="AYI17" s="52"/>
      <c r="AYJ17" s="52"/>
      <c r="AYK17" s="52"/>
      <c r="AYL17" s="52"/>
      <c r="AYM17" s="52"/>
      <c r="AYN17" s="52"/>
      <c r="AYO17" s="52"/>
      <c r="AYP17" s="52"/>
      <c r="AYQ17" s="52"/>
      <c r="AYR17" s="52"/>
      <c r="AYS17" s="52"/>
      <c r="AYT17" s="52"/>
      <c r="AYU17" s="52"/>
      <c r="AYV17" s="52"/>
      <c r="AYW17" s="52"/>
      <c r="AYX17" s="52"/>
      <c r="AYY17" s="52"/>
      <c r="AYZ17" s="52"/>
      <c r="AZA17" s="52"/>
      <c r="AZB17" s="52"/>
      <c r="AZC17" s="52"/>
      <c r="AZD17" s="52"/>
      <c r="AZE17" s="52"/>
      <c r="AZF17" s="52"/>
      <c r="AZG17" s="52"/>
      <c r="AZH17" s="52"/>
      <c r="AZI17" s="52"/>
      <c r="AZJ17" s="52"/>
      <c r="AZK17" s="52"/>
      <c r="AZL17" s="52"/>
      <c r="AZM17" s="52"/>
      <c r="AZN17" s="52"/>
      <c r="AZO17" s="52"/>
      <c r="AZP17" s="52"/>
      <c r="AZQ17" s="52"/>
      <c r="AZR17" s="52"/>
      <c r="AZS17" s="52"/>
      <c r="AZT17" s="52"/>
      <c r="AZU17" s="52"/>
      <c r="AZV17" s="52"/>
      <c r="AZW17" s="52"/>
      <c r="AZX17" s="52"/>
      <c r="AZY17" s="52"/>
      <c r="AZZ17" s="52"/>
      <c r="BAA17" s="52"/>
      <c r="BAB17" s="52"/>
      <c r="BAC17" s="52"/>
      <c r="BAD17" s="52"/>
      <c r="BAE17" s="52"/>
      <c r="BAF17" s="52"/>
      <c r="BAG17" s="52"/>
      <c r="BAH17" s="52"/>
      <c r="BAI17" s="52"/>
      <c r="BAJ17" s="52"/>
      <c r="BAK17" s="52"/>
      <c r="BAL17" s="52"/>
      <c r="BAM17" s="52"/>
      <c r="BAN17" s="52"/>
      <c r="BAO17" s="52"/>
      <c r="BAP17" s="52"/>
      <c r="BAQ17" s="52"/>
      <c r="BAR17" s="52"/>
      <c r="BAS17" s="52"/>
      <c r="BAT17" s="52"/>
      <c r="BAU17" s="52"/>
      <c r="BAV17" s="52"/>
      <c r="BAW17" s="52"/>
      <c r="BAX17" s="52"/>
      <c r="BAY17" s="52"/>
      <c r="BAZ17" s="52"/>
      <c r="BBA17" s="52"/>
      <c r="BBB17" s="52"/>
      <c r="BBC17" s="52"/>
      <c r="BBD17" s="52"/>
      <c r="BBE17" s="52"/>
      <c r="BBF17" s="52"/>
      <c r="BBG17" s="52"/>
      <c r="BBH17" s="52"/>
      <c r="BBI17" s="52"/>
      <c r="BBJ17" s="52"/>
      <c r="BBK17" s="52"/>
      <c r="BBL17" s="52"/>
      <c r="BBM17" s="52"/>
      <c r="BBN17" s="52"/>
      <c r="BBO17" s="52"/>
      <c r="BBP17" s="52"/>
      <c r="BBQ17" s="52"/>
      <c r="BBR17" s="52"/>
      <c r="BBS17" s="52"/>
      <c r="BBT17" s="52"/>
      <c r="BBU17" s="52"/>
      <c r="BBV17" s="52"/>
      <c r="BBW17" s="52"/>
      <c r="BBX17" s="52"/>
      <c r="BBY17" s="52"/>
      <c r="BBZ17" s="52"/>
      <c r="BCA17" s="52"/>
      <c r="BCB17" s="52"/>
      <c r="BCC17" s="52"/>
      <c r="BCD17" s="52"/>
      <c r="BCE17" s="52"/>
      <c r="BCF17" s="52"/>
      <c r="BCG17" s="52"/>
      <c r="BCH17" s="52"/>
      <c r="BCI17" s="52"/>
      <c r="BCJ17" s="52"/>
      <c r="BCK17" s="52"/>
      <c r="BCL17" s="52"/>
      <c r="BCM17" s="52"/>
      <c r="BCN17" s="52"/>
      <c r="BCO17" s="52"/>
      <c r="BCP17" s="52"/>
      <c r="BCQ17" s="52"/>
      <c r="BCR17" s="52"/>
      <c r="BCS17" s="52"/>
      <c r="BCT17" s="52"/>
      <c r="BCU17" s="52"/>
      <c r="BCV17" s="52"/>
      <c r="BCW17" s="52"/>
      <c r="BCX17" s="52"/>
      <c r="BCY17" s="52"/>
      <c r="BCZ17" s="52"/>
      <c r="BDA17" s="52"/>
      <c r="BDB17" s="52"/>
      <c r="BDC17" s="52"/>
      <c r="BDD17" s="52"/>
      <c r="BDE17" s="52"/>
      <c r="BDF17" s="52"/>
      <c r="BDG17" s="52"/>
      <c r="BDH17" s="52"/>
      <c r="BDI17" s="52"/>
      <c r="BDJ17" s="52"/>
      <c r="BDK17" s="52"/>
      <c r="BDL17" s="52"/>
      <c r="BDM17" s="52"/>
      <c r="BDN17" s="52"/>
      <c r="BDO17" s="52"/>
      <c r="BDP17" s="52"/>
      <c r="BDQ17" s="52"/>
      <c r="BDR17" s="52"/>
      <c r="BDS17" s="52"/>
      <c r="BDT17" s="52"/>
      <c r="BDU17" s="52"/>
      <c r="BDV17" s="52"/>
      <c r="BDW17" s="52"/>
      <c r="BDX17" s="52"/>
      <c r="BDY17" s="52"/>
      <c r="BDZ17" s="52"/>
      <c r="BEA17" s="52"/>
      <c r="BEB17" s="52"/>
      <c r="BEC17" s="52"/>
      <c r="BED17" s="52"/>
      <c r="BEE17" s="52"/>
      <c r="BEF17" s="52"/>
      <c r="BEG17" s="52"/>
      <c r="BEH17" s="52"/>
      <c r="BEI17" s="52"/>
      <c r="BEJ17" s="52"/>
      <c r="BEK17" s="52"/>
      <c r="BEL17" s="52"/>
      <c r="BEM17" s="52"/>
      <c r="BEN17" s="52"/>
      <c r="BEO17" s="52"/>
      <c r="BEP17" s="52"/>
      <c r="BEQ17" s="52"/>
      <c r="BER17" s="52"/>
      <c r="BES17" s="52"/>
      <c r="BET17" s="52"/>
      <c r="BEU17" s="52"/>
      <c r="BEV17" s="52"/>
      <c r="BEW17" s="52"/>
      <c r="BEX17" s="52"/>
      <c r="BEY17" s="52"/>
      <c r="BEZ17" s="52"/>
      <c r="BFA17" s="52"/>
      <c r="BFB17" s="52"/>
      <c r="BFC17" s="52"/>
      <c r="BFD17" s="52"/>
      <c r="BFE17" s="52"/>
      <c r="BFF17" s="52"/>
      <c r="BFG17" s="52"/>
      <c r="BFH17" s="52"/>
      <c r="BFI17" s="52"/>
      <c r="BFJ17" s="52"/>
      <c r="BFK17" s="52"/>
      <c r="BFL17" s="52"/>
      <c r="BFM17" s="52"/>
      <c r="BFN17" s="52"/>
      <c r="BFO17" s="52"/>
      <c r="BFP17" s="52"/>
      <c r="BFQ17" s="52"/>
      <c r="BFR17" s="52"/>
      <c r="BFS17" s="52"/>
      <c r="BFT17" s="52"/>
      <c r="BFU17" s="52"/>
      <c r="BFV17" s="52"/>
      <c r="BFW17" s="52"/>
      <c r="BFX17" s="52"/>
      <c r="BFY17" s="52"/>
      <c r="BFZ17" s="52"/>
      <c r="BGA17" s="52"/>
      <c r="BGB17" s="52"/>
      <c r="BGC17" s="52"/>
      <c r="BGD17" s="52"/>
      <c r="BGE17" s="52"/>
      <c r="BGF17" s="52"/>
      <c r="BGG17" s="52"/>
      <c r="BGH17" s="52"/>
      <c r="BGI17" s="52"/>
      <c r="BGJ17" s="52"/>
      <c r="BGK17" s="52"/>
      <c r="BGL17" s="52"/>
      <c r="BGM17" s="52"/>
      <c r="BGN17" s="52"/>
      <c r="BGO17" s="52"/>
      <c r="BGP17" s="52"/>
      <c r="BGQ17" s="52"/>
      <c r="BGR17" s="52"/>
      <c r="BGS17" s="52"/>
      <c r="BGT17" s="52"/>
      <c r="BGU17" s="52"/>
      <c r="BGV17" s="52"/>
      <c r="BGW17" s="52"/>
      <c r="BGX17" s="52"/>
      <c r="BGY17" s="52"/>
      <c r="BGZ17" s="52"/>
      <c r="BHA17" s="52"/>
      <c r="BHB17" s="52"/>
      <c r="BHC17" s="52"/>
      <c r="BHD17" s="52"/>
      <c r="BHE17" s="52"/>
      <c r="BHF17" s="52"/>
      <c r="BHG17" s="52"/>
      <c r="BHH17" s="52"/>
      <c r="BHI17" s="52"/>
      <c r="BHJ17" s="52"/>
      <c r="BHK17" s="52"/>
      <c r="BHL17" s="52"/>
      <c r="BHM17" s="52"/>
      <c r="BHN17" s="52"/>
      <c r="BHO17" s="52"/>
      <c r="BHP17" s="52"/>
      <c r="BHQ17" s="52"/>
      <c r="BHR17" s="52"/>
      <c r="BHS17" s="52"/>
      <c r="BHT17" s="52"/>
      <c r="BHU17" s="52"/>
      <c r="BHV17" s="52"/>
      <c r="BHW17" s="52"/>
      <c r="BHX17" s="52"/>
      <c r="BHY17" s="52"/>
      <c r="BHZ17" s="52"/>
      <c r="BIA17" s="52"/>
      <c r="BIB17" s="52"/>
      <c r="BIC17" s="52"/>
      <c r="BID17" s="52"/>
      <c r="BIE17" s="52"/>
      <c r="BIF17" s="52"/>
      <c r="BIG17" s="52"/>
      <c r="BIH17" s="52"/>
      <c r="BII17" s="52"/>
      <c r="BIJ17" s="52"/>
      <c r="BIK17" s="52"/>
      <c r="BIL17" s="52"/>
      <c r="BIM17" s="52"/>
      <c r="BIN17" s="52"/>
      <c r="BIO17" s="52"/>
      <c r="BIP17" s="52"/>
      <c r="BIQ17" s="52"/>
      <c r="BIR17" s="52"/>
      <c r="BIS17" s="52"/>
      <c r="BIT17" s="52"/>
      <c r="BIU17" s="52"/>
      <c r="BIV17" s="52"/>
      <c r="BIW17" s="52"/>
      <c r="BIX17" s="52"/>
      <c r="BIY17" s="52"/>
      <c r="BIZ17" s="52"/>
      <c r="BJA17" s="52"/>
      <c r="BJB17" s="52"/>
      <c r="BJC17" s="52"/>
      <c r="BJD17" s="52"/>
      <c r="BJE17" s="52"/>
      <c r="BJF17" s="52"/>
      <c r="BJG17" s="52"/>
      <c r="BJH17" s="52"/>
      <c r="BJI17" s="52"/>
      <c r="BJJ17" s="52"/>
      <c r="BJK17" s="52"/>
      <c r="BJL17" s="52"/>
      <c r="BJM17" s="52"/>
      <c r="BJN17" s="52"/>
      <c r="BJO17" s="52"/>
      <c r="BJP17" s="52"/>
      <c r="BJQ17" s="52"/>
      <c r="BJR17" s="52"/>
      <c r="BJS17" s="52"/>
      <c r="BJT17" s="52"/>
      <c r="BJU17" s="52"/>
      <c r="BJV17" s="52"/>
      <c r="BJW17" s="52"/>
      <c r="BJX17" s="52"/>
      <c r="BJY17" s="52"/>
      <c r="BJZ17" s="52"/>
      <c r="BKA17" s="52"/>
      <c r="BKB17" s="52"/>
      <c r="BKC17" s="52"/>
      <c r="BKD17" s="52"/>
      <c r="BKE17" s="52"/>
      <c r="BKF17" s="52"/>
      <c r="BKG17" s="52"/>
      <c r="BKH17" s="52"/>
      <c r="BKI17" s="52"/>
      <c r="BKJ17" s="52"/>
      <c r="BKK17" s="52"/>
      <c r="BKL17" s="52"/>
      <c r="BKM17" s="52"/>
      <c r="BKN17" s="52"/>
      <c r="BKO17" s="52"/>
      <c r="BKP17" s="52"/>
      <c r="BKQ17" s="52"/>
      <c r="BKR17" s="52"/>
      <c r="BKS17" s="52"/>
      <c r="BKT17" s="52"/>
      <c r="BKU17" s="52"/>
      <c r="BKV17" s="52"/>
      <c r="BKW17" s="52"/>
      <c r="BKX17" s="52"/>
      <c r="BKY17" s="52"/>
      <c r="BKZ17" s="52"/>
      <c r="BLA17" s="52"/>
      <c r="BLB17" s="52"/>
      <c r="BLC17" s="52"/>
      <c r="BLD17" s="52"/>
      <c r="BLE17" s="52"/>
      <c r="BLF17" s="52"/>
      <c r="BLG17" s="52"/>
      <c r="BLH17" s="52"/>
      <c r="BLI17" s="52"/>
      <c r="BLJ17" s="52"/>
      <c r="BLK17" s="52"/>
      <c r="BLL17" s="52"/>
      <c r="BLM17" s="52"/>
      <c r="BLN17" s="52"/>
      <c r="BLO17" s="52"/>
      <c r="BLP17" s="52"/>
      <c r="BLQ17" s="52"/>
      <c r="BLR17" s="52"/>
      <c r="BLS17" s="52"/>
      <c r="BLT17" s="52"/>
      <c r="BLU17" s="52"/>
      <c r="BLV17" s="52"/>
      <c r="BLW17" s="52"/>
      <c r="BLX17" s="52"/>
      <c r="BLY17" s="52"/>
      <c r="BLZ17" s="52"/>
      <c r="BMA17" s="52"/>
      <c r="BMB17" s="52"/>
      <c r="BMC17" s="52"/>
      <c r="BMD17" s="52"/>
      <c r="BME17" s="52"/>
      <c r="BMF17" s="52"/>
      <c r="BMG17" s="52"/>
      <c r="BMH17" s="52"/>
      <c r="BMI17" s="52"/>
      <c r="BMJ17" s="52"/>
      <c r="BMK17" s="52"/>
      <c r="BML17" s="52"/>
      <c r="BMM17" s="52"/>
      <c r="BMN17" s="52"/>
      <c r="BMO17" s="52"/>
      <c r="BMP17" s="52"/>
      <c r="BMQ17" s="52"/>
      <c r="BMR17" s="52"/>
      <c r="BMS17" s="52"/>
      <c r="BMT17" s="52"/>
      <c r="BMU17" s="52"/>
      <c r="BMV17" s="52"/>
      <c r="BMW17" s="52"/>
      <c r="BMX17" s="52"/>
      <c r="BMY17" s="52"/>
      <c r="BMZ17" s="52"/>
      <c r="BNA17" s="52"/>
      <c r="BNB17" s="52"/>
      <c r="BNC17" s="52"/>
      <c r="BND17" s="52"/>
      <c r="BNE17" s="52"/>
      <c r="BNF17" s="52"/>
      <c r="BNG17" s="52"/>
      <c r="BNH17" s="52"/>
      <c r="BNI17" s="52"/>
      <c r="BNJ17" s="52"/>
      <c r="BNK17" s="52"/>
      <c r="BNL17" s="52"/>
      <c r="BNM17" s="52"/>
      <c r="BNN17" s="52"/>
      <c r="BNO17" s="52"/>
      <c r="BNP17" s="52"/>
      <c r="BNQ17" s="52"/>
      <c r="BNR17" s="52"/>
      <c r="BNS17" s="52"/>
      <c r="BNT17" s="52"/>
      <c r="BNU17" s="52"/>
      <c r="BNV17" s="52"/>
      <c r="BNW17" s="52"/>
      <c r="BNX17" s="52"/>
      <c r="BNY17" s="52"/>
      <c r="BNZ17" s="52"/>
      <c r="BOA17" s="52"/>
      <c r="BOB17" s="52"/>
      <c r="BOC17" s="52"/>
      <c r="BOD17" s="52"/>
      <c r="BOE17" s="52"/>
      <c r="BOF17" s="52"/>
      <c r="BOG17" s="52"/>
      <c r="BOH17" s="52"/>
      <c r="BOI17" s="52"/>
      <c r="BOJ17" s="52"/>
      <c r="BOK17" s="52"/>
      <c r="BOL17" s="52"/>
      <c r="BOM17" s="52"/>
      <c r="BON17" s="52"/>
      <c r="BOO17" s="52"/>
      <c r="BOP17" s="52"/>
      <c r="BOQ17" s="52"/>
      <c r="BOR17" s="52"/>
      <c r="BOS17" s="52"/>
      <c r="BOT17" s="52"/>
      <c r="BOU17" s="52"/>
      <c r="BOV17" s="52"/>
      <c r="BOW17" s="52"/>
      <c r="BOX17" s="52"/>
      <c r="BOY17" s="52"/>
      <c r="BOZ17" s="52"/>
      <c r="BPA17" s="52"/>
      <c r="BPB17" s="52"/>
      <c r="BPC17" s="52"/>
      <c r="BPD17" s="52"/>
      <c r="BPE17" s="52"/>
      <c r="BPF17" s="52"/>
      <c r="BPG17" s="52"/>
      <c r="BPH17" s="52"/>
      <c r="BPI17" s="52"/>
      <c r="BPJ17" s="52"/>
      <c r="BPK17" s="52"/>
      <c r="BPL17" s="52"/>
      <c r="BPM17" s="52"/>
      <c r="BPN17" s="52"/>
      <c r="BPO17" s="52"/>
      <c r="BPP17" s="52"/>
      <c r="BPQ17" s="52"/>
      <c r="BPR17" s="52"/>
      <c r="BPS17" s="52"/>
      <c r="BPT17" s="52"/>
      <c r="BPU17" s="52"/>
      <c r="BPV17" s="52"/>
      <c r="BPW17" s="52"/>
      <c r="BPX17" s="52"/>
      <c r="BPY17" s="52"/>
      <c r="BPZ17" s="52"/>
      <c r="BQA17" s="52"/>
      <c r="BQB17" s="52"/>
      <c r="BQC17" s="52"/>
      <c r="BQD17" s="52"/>
      <c r="BQE17" s="52"/>
      <c r="BQF17" s="52"/>
      <c r="BQG17" s="52"/>
      <c r="BQH17" s="52"/>
      <c r="BQI17" s="52"/>
      <c r="BQJ17" s="52"/>
      <c r="BQK17" s="52"/>
      <c r="BQL17" s="52"/>
      <c r="BQM17" s="52"/>
      <c r="BQN17" s="52"/>
      <c r="BQO17" s="52"/>
      <c r="BQP17" s="52"/>
      <c r="BQQ17" s="52"/>
      <c r="BQR17" s="52"/>
      <c r="BQS17" s="52"/>
      <c r="BQT17" s="52"/>
      <c r="BQU17" s="52"/>
      <c r="BQV17" s="52"/>
      <c r="BQW17" s="52"/>
      <c r="BQX17" s="52"/>
      <c r="BQY17" s="52"/>
      <c r="BQZ17" s="52"/>
      <c r="BRA17" s="52"/>
      <c r="BRB17" s="52"/>
      <c r="BRC17" s="52"/>
      <c r="BRD17" s="52"/>
      <c r="BRE17" s="52"/>
      <c r="BRF17" s="52"/>
      <c r="BRG17" s="52"/>
      <c r="BRH17" s="52"/>
      <c r="BRI17" s="52"/>
      <c r="BRJ17" s="52"/>
      <c r="BRK17" s="52"/>
      <c r="BRL17" s="52"/>
      <c r="BRM17" s="52"/>
      <c r="BRN17" s="52"/>
      <c r="BRO17" s="52"/>
      <c r="BRP17" s="52"/>
      <c r="BRQ17" s="52"/>
      <c r="BRR17" s="52"/>
      <c r="BRS17" s="52"/>
      <c r="BRT17" s="52"/>
      <c r="BRU17" s="52"/>
      <c r="BRV17" s="52"/>
      <c r="BRW17" s="52"/>
      <c r="BRX17" s="52"/>
      <c r="BRY17" s="52"/>
      <c r="BRZ17" s="52"/>
      <c r="BSA17" s="52"/>
      <c r="BSB17" s="52"/>
      <c r="BSC17" s="52"/>
      <c r="BSD17" s="52"/>
      <c r="BSE17" s="52"/>
      <c r="BSF17" s="52"/>
      <c r="BSG17" s="52"/>
      <c r="BSH17" s="52"/>
      <c r="BSI17" s="52"/>
      <c r="BSJ17" s="52"/>
      <c r="BSK17" s="52"/>
      <c r="BSL17" s="52"/>
      <c r="BSM17" s="52"/>
      <c r="BSN17" s="52"/>
      <c r="BSO17" s="52"/>
      <c r="BSP17" s="52"/>
      <c r="BSQ17" s="52"/>
      <c r="BSR17" s="52"/>
      <c r="BSS17" s="52"/>
      <c r="BST17" s="52"/>
      <c r="BSU17" s="52"/>
      <c r="BSV17" s="52"/>
      <c r="BSW17" s="52"/>
      <c r="BSX17" s="52"/>
      <c r="BSY17" s="52"/>
      <c r="BSZ17" s="52"/>
      <c r="BTA17" s="52"/>
      <c r="BTB17" s="52"/>
      <c r="BTC17" s="52"/>
      <c r="BTD17" s="52"/>
      <c r="BTE17" s="52"/>
      <c r="BTF17" s="52"/>
      <c r="BTG17" s="52"/>
      <c r="BTH17" s="52"/>
      <c r="BTI17" s="52"/>
      <c r="BTJ17" s="52"/>
      <c r="BTK17" s="52"/>
      <c r="BTL17" s="52"/>
      <c r="BTM17" s="52"/>
      <c r="BTN17" s="52"/>
      <c r="BTO17" s="52"/>
      <c r="BTP17" s="52"/>
      <c r="BTQ17" s="52"/>
      <c r="BTR17" s="52"/>
      <c r="BTS17" s="52"/>
      <c r="BTT17" s="52"/>
      <c r="BTU17" s="52"/>
      <c r="BTV17" s="52"/>
      <c r="BTW17" s="52"/>
      <c r="BTX17" s="52"/>
      <c r="BTY17" s="52"/>
      <c r="BTZ17" s="52"/>
      <c r="BUA17" s="52"/>
      <c r="BUB17" s="52"/>
      <c r="BUC17" s="52"/>
      <c r="BUD17" s="52"/>
      <c r="BUE17" s="52"/>
      <c r="BUF17" s="52"/>
      <c r="BUG17" s="52"/>
      <c r="BUH17" s="52"/>
      <c r="BUI17" s="52"/>
      <c r="BUJ17" s="52"/>
      <c r="BUK17" s="52"/>
      <c r="BUL17" s="52"/>
      <c r="BUM17" s="52"/>
      <c r="BUN17" s="52"/>
      <c r="BUO17" s="52"/>
      <c r="BUP17" s="52"/>
      <c r="BUQ17" s="52"/>
      <c r="BUR17" s="52"/>
      <c r="BUS17" s="52"/>
      <c r="BUT17" s="52"/>
      <c r="BUU17" s="52"/>
      <c r="BUV17" s="52"/>
      <c r="BUW17" s="52"/>
      <c r="BUX17" s="52"/>
      <c r="BUY17" s="52"/>
      <c r="BUZ17" s="52"/>
      <c r="BVA17" s="52"/>
      <c r="BVB17" s="52"/>
      <c r="BVC17" s="52"/>
      <c r="BVD17" s="52"/>
      <c r="BVE17" s="52"/>
      <c r="BVF17" s="52"/>
      <c r="BVG17" s="52"/>
      <c r="BVH17" s="52"/>
      <c r="BVI17" s="52"/>
      <c r="BVJ17" s="52"/>
      <c r="BVK17" s="52"/>
      <c r="BVL17" s="52"/>
      <c r="BVM17" s="52"/>
      <c r="BVN17" s="52"/>
      <c r="BVO17" s="52"/>
      <c r="BVP17" s="52"/>
      <c r="BVQ17" s="52"/>
      <c r="BVR17" s="52"/>
      <c r="BVS17" s="52"/>
      <c r="BVT17" s="52"/>
      <c r="BVU17" s="52"/>
      <c r="BVV17" s="52"/>
      <c r="BVW17" s="52"/>
      <c r="BVX17" s="52"/>
      <c r="BVY17" s="52"/>
      <c r="BVZ17" s="52"/>
      <c r="BWA17" s="52"/>
      <c r="BWB17" s="52"/>
      <c r="BWC17" s="52"/>
      <c r="BWD17" s="52"/>
      <c r="BWE17" s="52"/>
      <c r="BWF17" s="52"/>
      <c r="BWG17" s="52"/>
      <c r="BWH17" s="52"/>
      <c r="BWI17" s="52"/>
      <c r="BWJ17" s="52"/>
      <c r="BWK17" s="52"/>
      <c r="BWL17" s="52"/>
      <c r="BWM17" s="52"/>
      <c r="BWN17" s="52"/>
      <c r="BWO17" s="52"/>
      <c r="BWP17" s="52"/>
      <c r="BWQ17" s="52"/>
      <c r="BWR17" s="52"/>
      <c r="BWS17" s="52"/>
      <c r="BWT17" s="52"/>
      <c r="BWU17" s="52"/>
      <c r="BWV17" s="52"/>
      <c r="BWW17" s="52"/>
      <c r="BWX17" s="52"/>
      <c r="BWY17" s="52"/>
      <c r="BWZ17" s="52"/>
      <c r="BXA17" s="52"/>
      <c r="BXB17" s="52"/>
      <c r="BXC17" s="52"/>
      <c r="BXD17" s="52"/>
      <c r="BXE17" s="52"/>
      <c r="BXF17" s="52"/>
      <c r="BXG17" s="52"/>
      <c r="BXH17" s="52"/>
      <c r="BXI17" s="52"/>
      <c r="BXJ17" s="52"/>
      <c r="BXK17" s="52"/>
      <c r="BXL17" s="52"/>
      <c r="BXM17" s="52"/>
      <c r="BXN17" s="52"/>
      <c r="BXO17" s="52"/>
      <c r="BXP17" s="52"/>
      <c r="BXQ17" s="52"/>
      <c r="BXR17" s="52"/>
      <c r="BXS17" s="52"/>
      <c r="BXT17" s="52"/>
      <c r="BXU17" s="52"/>
      <c r="BXV17" s="52"/>
      <c r="BXW17" s="52"/>
      <c r="BXX17" s="52"/>
      <c r="BXY17" s="52"/>
      <c r="BXZ17" s="52"/>
      <c r="BYA17" s="52"/>
      <c r="BYB17" s="52"/>
      <c r="BYC17" s="52"/>
      <c r="BYD17" s="52"/>
      <c r="BYE17" s="52"/>
      <c r="BYF17" s="52"/>
      <c r="BYG17" s="52"/>
      <c r="BYH17" s="52"/>
      <c r="BYI17" s="52"/>
      <c r="BYJ17" s="52"/>
      <c r="BYK17" s="52"/>
      <c r="BYL17" s="52"/>
      <c r="BYM17" s="52"/>
      <c r="BYN17" s="52"/>
      <c r="BYO17" s="52"/>
      <c r="BYP17" s="52"/>
      <c r="BYQ17" s="52"/>
      <c r="BYR17" s="52"/>
      <c r="BYS17" s="52"/>
      <c r="BYT17" s="52"/>
      <c r="BYU17" s="52"/>
      <c r="BYV17" s="52"/>
      <c r="BYW17" s="52"/>
      <c r="BYX17" s="52"/>
      <c r="BYY17" s="52"/>
      <c r="BYZ17" s="52"/>
      <c r="BZA17" s="52"/>
      <c r="BZB17" s="52"/>
      <c r="BZC17" s="52"/>
      <c r="BZD17" s="52"/>
      <c r="BZE17" s="52"/>
      <c r="BZF17" s="52"/>
      <c r="BZG17" s="52"/>
      <c r="BZH17" s="52"/>
      <c r="BZI17" s="52"/>
      <c r="BZJ17" s="52"/>
      <c r="BZK17" s="52"/>
      <c r="BZL17" s="52"/>
      <c r="BZM17" s="52"/>
      <c r="BZN17" s="52"/>
      <c r="BZO17" s="52"/>
      <c r="BZP17" s="52"/>
      <c r="BZQ17" s="52"/>
      <c r="BZR17" s="52"/>
      <c r="BZS17" s="52"/>
      <c r="BZT17" s="52"/>
      <c r="BZU17" s="52"/>
      <c r="BZV17" s="52"/>
      <c r="BZW17" s="52"/>
      <c r="BZX17" s="52"/>
      <c r="BZY17" s="52"/>
      <c r="BZZ17" s="52"/>
      <c r="CAA17" s="52"/>
      <c r="CAB17" s="52"/>
      <c r="CAC17" s="52"/>
      <c r="CAD17" s="52"/>
      <c r="CAE17" s="52"/>
      <c r="CAF17" s="52"/>
      <c r="CAG17" s="52"/>
      <c r="CAH17" s="52"/>
      <c r="CAI17" s="52"/>
      <c r="CAJ17" s="52"/>
      <c r="CAK17" s="52"/>
      <c r="CAL17" s="52"/>
      <c r="CAM17" s="52"/>
      <c r="CAN17" s="52"/>
      <c r="CAO17" s="52"/>
      <c r="CAP17" s="52"/>
      <c r="CAQ17" s="52"/>
      <c r="CAR17" s="52"/>
      <c r="CAS17" s="52"/>
      <c r="CAT17" s="52"/>
      <c r="CAU17" s="52"/>
      <c r="CAV17" s="52"/>
      <c r="CAW17" s="52"/>
      <c r="CAX17" s="52"/>
      <c r="CAY17" s="52"/>
      <c r="CAZ17" s="52"/>
      <c r="CBA17" s="52"/>
      <c r="CBB17" s="52"/>
      <c r="CBC17" s="52"/>
      <c r="CBD17" s="52"/>
      <c r="CBE17" s="52"/>
      <c r="CBF17" s="52"/>
      <c r="CBG17" s="52"/>
      <c r="CBH17" s="52"/>
      <c r="CBI17" s="52"/>
      <c r="CBJ17" s="52"/>
      <c r="CBK17" s="52"/>
      <c r="CBL17" s="52"/>
      <c r="CBM17" s="52"/>
      <c r="CBN17" s="52"/>
      <c r="CBO17" s="52"/>
      <c r="CBP17" s="52"/>
      <c r="CBQ17" s="52"/>
      <c r="CBR17" s="52"/>
      <c r="CBS17" s="52"/>
      <c r="CBT17" s="52"/>
      <c r="CBU17" s="52"/>
      <c r="CBV17" s="52"/>
      <c r="CBW17" s="52"/>
      <c r="CBX17" s="52"/>
      <c r="CBY17" s="52"/>
      <c r="CBZ17" s="52"/>
      <c r="CCA17" s="52"/>
      <c r="CCB17" s="52"/>
      <c r="CCC17" s="52"/>
      <c r="CCD17" s="52"/>
      <c r="CCE17" s="52"/>
      <c r="CCF17" s="52"/>
      <c r="CCG17" s="52"/>
      <c r="CCH17" s="52"/>
      <c r="CCI17" s="52"/>
      <c r="CCJ17" s="52"/>
      <c r="CCK17" s="52"/>
      <c r="CCL17" s="52"/>
      <c r="CCM17" s="52"/>
      <c r="CCN17" s="52"/>
      <c r="CCO17" s="52"/>
      <c r="CCP17" s="52"/>
      <c r="CCQ17" s="52"/>
      <c r="CCR17" s="52"/>
      <c r="CCS17" s="52"/>
      <c r="CCT17" s="52"/>
      <c r="CCU17" s="52"/>
      <c r="CCV17" s="52"/>
      <c r="CCW17" s="52"/>
      <c r="CCX17" s="52"/>
      <c r="CCY17" s="52"/>
      <c r="CCZ17" s="52"/>
      <c r="CDA17" s="52"/>
      <c r="CDB17" s="52"/>
      <c r="CDC17" s="52"/>
      <c r="CDD17" s="52"/>
      <c r="CDE17" s="52"/>
      <c r="CDF17" s="52"/>
      <c r="CDG17" s="52"/>
      <c r="CDH17" s="52"/>
      <c r="CDI17" s="52"/>
      <c r="CDJ17" s="52"/>
      <c r="CDK17" s="52"/>
      <c r="CDL17" s="52"/>
      <c r="CDM17" s="52"/>
      <c r="CDN17" s="52"/>
      <c r="CDO17" s="52"/>
      <c r="CDP17" s="52"/>
      <c r="CDQ17" s="52"/>
      <c r="CDR17" s="52"/>
      <c r="CDS17" s="52"/>
      <c r="CDT17" s="52"/>
      <c r="CDU17" s="52"/>
      <c r="CDV17" s="52"/>
      <c r="CDW17" s="52"/>
      <c r="CDX17" s="52"/>
      <c r="CDY17" s="52"/>
      <c r="CDZ17" s="52"/>
      <c r="CEA17" s="52"/>
      <c r="CEB17" s="52"/>
      <c r="CEC17" s="52"/>
      <c r="CED17" s="52"/>
      <c r="CEE17" s="52"/>
      <c r="CEF17" s="52"/>
      <c r="CEG17" s="52"/>
      <c r="CEH17" s="52"/>
      <c r="CEI17" s="52"/>
      <c r="CEJ17" s="52"/>
      <c r="CEK17" s="52"/>
      <c r="CEL17" s="52"/>
      <c r="CEM17" s="52"/>
      <c r="CEN17" s="52"/>
      <c r="CEO17" s="52"/>
      <c r="CEP17" s="52"/>
      <c r="CEQ17" s="52"/>
      <c r="CER17" s="52"/>
      <c r="CES17" s="52"/>
      <c r="CET17" s="52"/>
      <c r="CEU17" s="52"/>
      <c r="CEV17" s="52"/>
      <c r="CEW17" s="52"/>
      <c r="CEX17" s="52"/>
      <c r="CEY17" s="52"/>
      <c r="CEZ17" s="52"/>
      <c r="CFA17" s="52"/>
      <c r="CFB17" s="52"/>
      <c r="CFC17" s="52"/>
      <c r="CFD17" s="52"/>
      <c r="CFE17" s="52"/>
      <c r="CFF17" s="52"/>
      <c r="CFG17" s="52"/>
      <c r="CFH17" s="52"/>
      <c r="CFI17" s="52"/>
      <c r="CFJ17" s="52"/>
      <c r="CFK17" s="52"/>
      <c r="CFL17" s="52"/>
      <c r="CFM17" s="52"/>
      <c r="CFN17" s="52"/>
      <c r="CFO17" s="52"/>
      <c r="CFP17" s="52"/>
      <c r="CFQ17" s="52"/>
      <c r="CFR17" s="52"/>
      <c r="CFS17" s="52"/>
      <c r="CFT17" s="52"/>
      <c r="CFU17" s="52"/>
      <c r="CFV17" s="52"/>
      <c r="CFW17" s="52"/>
      <c r="CFX17" s="52"/>
      <c r="CFY17" s="52"/>
      <c r="CFZ17" s="52"/>
      <c r="CGA17" s="52"/>
      <c r="CGB17" s="52"/>
      <c r="CGC17" s="52"/>
      <c r="CGD17" s="52"/>
      <c r="CGE17" s="52"/>
      <c r="CGF17" s="52"/>
      <c r="CGG17" s="52"/>
      <c r="CGH17" s="52"/>
      <c r="CGI17" s="52"/>
      <c r="CGJ17" s="52"/>
      <c r="CGK17" s="52"/>
      <c r="CGL17" s="52"/>
      <c r="CGM17" s="52"/>
      <c r="CGN17" s="52"/>
      <c r="CGO17" s="52"/>
      <c r="CGP17" s="52"/>
      <c r="CGQ17" s="52"/>
      <c r="CGR17" s="52"/>
      <c r="CGS17" s="52"/>
      <c r="CGT17" s="52"/>
      <c r="CGU17" s="52"/>
      <c r="CGV17" s="52"/>
      <c r="CGW17" s="52"/>
      <c r="CGX17" s="52"/>
      <c r="CGY17" s="52"/>
      <c r="CGZ17" s="52"/>
      <c r="CHA17" s="52"/>
      <c r="CHB17" s="52"/>
      <c r="CHC17" s="52"/>
      <c r="CHD17" s="52"/>
      <c r="CHE17" s="52"/>
      <c r="CHF17" s="52"/>
      <c r="CHG17" s="52"/>
      <c r="CHH17" s="52"/>
      <c r="CHI17" s="52"/>
      <c r="CHJ17" s="52"/>
      <c r="CHK17" s="52"/>
      <c r="CHL17" s="52"/>
      <c r="CHM17" s="52"/>
      <c r="CHN17" s="52"/>
      <c r="CHO17" s="52"/>
      <c r="CHP17" s="52"/>
      <c r="CHQ17" s="52"/>
      <c r="CHR17" s="52"/>
      <c r="CHS17" s="52"/>
      <c r="CHT17" s="52"/>
      <c r="CHU17" s="52"/>
      <c r="CHV17" s="52"/>
      <c r="CHW17" s="52"/>
      <c r="CHX17" s="52"/>
      <c r="CHY17" s="52"/>
      <c r="CHZ17" s="52"/>
      <c r="CIA17" s="52"/>
      <c r="CIB17" s="52"/>
      <c r="CIC17" s="52"/>
      <c r="CID17" s="52"/>
      <c r="CIE17" s="52"/>
      <c r="CIF17" s="52"/>
      <c r="CIG17" s="52"/>
      <c r="CIH17" s="52"/>
      <c r="CII17" s="52"/>
      <c r="CIJ17" s="52"/>
      <c r="CIK17" s="52"/>
      <c r="CIL17" s="52"/>
      <c r="CIM17" s="52"/>
      <c r="CIN17" s="52"/>
      <c r="CIO17" s="52"/>
      <c r="CIP17" s="52"/>
      <c r="CIQ17" s="52"/>
      <c r="CIR17" s="52"/>
      <c r="CIS17" s="52"/>
      <c r="CIT17" s="52"/>
      <c r="CIU17" s="52"/>
      <c r="CIV17" s="52"/>
      <c r="CIW17" s="52"/>
      <c r="CIX17" s="52"/>
      <c r="CIY17" s="52"/>
      <c r="CIZ17" s="52"/>
      <c r="CJA17" s="52"/>
      <c r="CJB17" s="52"/>
      <c r="CJC17" s="52"/>
      <c r="CJD17" s="52"/>
      <c r="CJE17" s="52"/>
      <c r="CJF17" s="52"/>
      <c r="CJG17" s="52"/>
      <c r="CJH17" s="52"/>
      <c r="CJI17" s="52"/>
      <c r="CJJ17" s="52"/>
      <c r="CJK17" s="52"/>
      <c r="CJL17" s="52"/>
      <c r="CJM17" s="52"/>
      <c r="CJN17" s="52"/>
      <c r="CJO17" s="52"/>
      <c r="CJP17" s="52"/>
      <c r="CJQ17" s="52"/>
      <c r="CJR17" s="52"/>
      <c r="CJS17" s="52"/>
      <c r="CJT17" s="52"/>
      <c r="CJU17" s="52"/>
      <c r="CJV17" s="52"/>
      <c r="CJW17" s="52"/>
      <c r="CJX17" s="52"/>
      <c r="CJY17" s="52"/>
      <c r="CJZ17" s="52"/>
      <c r="CKA17" s="52"/>
      <c r="CKB17" s="52"/>
      <c r="CKC17" s="52"/>
      <c r="CKD17" s="52"/>
      <c r="CKE17" s="52"/>
      <c r="CKF17" s="52"/>
      <c r="CKG17" s="52"/>
      <c r="CKH17" s="52"/>
      <c r="CKI17" s="52"/>
      <c r="CKJ17" s="52"/>
      <c r="CKK17" s="52"/>
      <c r="CKL17" s="52"/>
      <c r="CKM17" s="52"/>
      <c r="CKN17" s="52"/>
      <c r="CKO17" s="52"/>
      <c r="CKP17" s="52"/>
      <c r="CKQ17" s="52"/>
      <c r="CKR17" s="52"/>
      <c r="CKS17" s="52"/>
      <c r="CKT17" s="52"/>
      <c r="CKU17" s="52"/>
      <c r="CKV17" s="52"/>
      <c r="CKW17" s="52"/>
      <c r="CKX17" s="52"/>
      <c r="CKY17" s="52"/>
      <c r="CKZ17" s="52"/>
      <c r="CLA17" s="52"/>
      <c r="CLB17" s="52"/>
      <c r="CLC17" s="52"/>
      <c r="CLD17" s="52"/>
      <c r="CLE17" s="52"/>
      <c r="CLF17" s="52"/>
      <c r="CLG17" s="52"/>
      <c r="CLH17" s="52"/>
      <c r="CLI17" s="52"/>
      <c r="CLJ17" s="52"/>
      <c r="CLK17" s="52"/>
      <c r="CLL17" s="52"/>
      <c r="CLM17" s="52"/>
      <c r="CLN17" s="52"/>
      <c r="CLO17" s="52"/>
      <c r="CLP17" s="52"/>
      <c r="CLQ17" s="52"/>
      <c r="CLR17" s="52"/>
      <c r="CLS17" s="52"/>
      <c r="CLT17" s="52"/>
      <c r="CLU17" s="52"/>
      <c r="CLV17" s="52"/>
      <c r="CLW17" s="52"/>
      <c r="CLX17" s="52"/>
      <c r="CLY17" s="52"/>
      <c r="CLZ17" s="52"/>
      <c r="CMA17" s="52"/>
      <c r="CMB17" s="52"/>
      <c r="CMC17" s="52"/>
      <c r="CMD17" s="52"/>
      <c r="CME17" s="52"/>
      <c r="CMF17" s="52"/>
      <c r="CMG17" s="52"/>
      <c r="CMH17" s="52"/>
      <c r="CMI17" s="52"/>
      <c r="CMJ17" s="52"/>
      <c r="CMK17" s="52"/>
      <c r="CML17" s="52"/>
      <c r="CMM17" s="52"/>
      <c r="CMN17" s="52"/>
      <c r="CMO17" s="52"/>
      <c r="CMP17" s="52"/>
      <c r="CMQ17" s="52"/>
      <c r="CMR17" s="52"/>
      <c r="CMS17" s="52"/>
      <c r="CMT17" s="52"/>
      <c r="CMU17" s="52"/>
      <c r="CMV17" s="52"/>
      <c r="CMW17" s="52"/>
      <c r="CMX17" s="52"/>
      <c r="CMY17" s="52"/>
      <c r="CMZ17" s="52"/>
      <c r="CNA17" s="52"/>
      <c r="CNB17" s="52"/>
      <c r="CNC17" s="52"/>
      <c r="CND17" s="52"/>
      <c r="CNE17" s="52"/>
      <c r="CNF17" s="52"/>
      <c r="CNG17" s="52"/>
      <c r="CNH17" s="52"/>
      <c r="CNI17" s="52"/>
      <c r="CNJ17" s="52"/>
      <c r="CNK17" s="52"/>
      <c r="CNL17" s="52"/>
      <c r="CNM17" s="52"/>
      <c r="CNN17" s="52"/>
      <c r="CNO17" s="52"/>
      <c r="CNP17" s="52"/>
      <c r="CNQ17" s="52"/>
      <c r="CNR17" s="52"/>
      <c r="CNS17" s="52"/>
      <c r="CNT17" s="52"/>
      <c r="CNU17" s="52"/>
      <c r="CNV17" s="52"/>
      <c r="CNW17" s="52"/>
      <c r="CNX17" s="52"/>
      <c r="CNY17" s="52"/>
      <c r="CNZ17" s="52"/>
      <c r="COA17" s="52"/>
      <c r="COB17" s="52"/>
      <c r="COC17" s="52"/>
      <c r="COD17" s="52"/>
      <c r="COE17" s="52"/>
      <c r="COF17" s="52"/>
      <c r="COG17" s="52"/>
      <c r="COH17" s="52"/>
      <c r="COI17" s="52"/>
      <c r="COJ17" s="52"/>
      <c r="COK17" s="52"/>
      <c r="COL17" s="52"/>
      <c r="COM17" s="52"/>
      <c r="CON17" s="52"/>
      <c r="COO17" s="52"/>
      <c r="COP17" s="52"/>
      <c r="COQ17" s="52"/>
      <c r="COR17" s="52"/>
      <c r="COS17" s="52"/>
      <c r="COT17" s="52"/>
      <c r="COU17" s="52"/>
      <c r="COV17" s="52"/>
      <c r="COW17" s="52"/>
      <c r="COX17" s="52"/>
      <c r="COY17" s="52"/>
      <c r="COZ17" s="52"/>
      <c r="CPA17" s="52"/>
      <c r="CPB17" s="52"/>
      <c r="CPC17" s="52"/>
      <c r="CPD17" s="52"/>
      <c r="CPE17" s="52"/>
      <c r="CPF17" s="52"/>
      <c r="CPG17" s="52"/>
      <c r="CPH17" s="52"/>
      <c r="CPI17" s="52"/>
      <c r="CPJ17" s="52"/>
      <c r="CPK17" s="52"/>
      <c r="CPL17" s="52"/>
      <c r="CPM17" s="52"/>
      <c r="CPN17" s="52"/>
      <c r="CPO17" s="52"/>
      <c r="CPP17" s="52"/>
      <c r="CPQ17" s="52"/>
      <c r="CPR17" s="52"/>
      <c r="CPS17" s="52"/>
      <c r="CPT17" s="52"/>
      <c r="CPU17" s="52"/>
      <c r="CPV17" s="52"/>
      <c r="CPW17" s="52"/>
      <c r="CPX17" s="52"/>
      <c r="CPY17" s="52"/>
      <c r="CPZ17" s="52"/>
      <c r="CQA17" s="52"/>
      <c r="CQB17" s="52"/>
      <c r="CQC17" s="52"/>
      <c r="CQD17" s="52"/>
      <c r="CQE17" s="52"/>
      <c r="CQF17" s="52"/>
      <c r="CQG17" s="52"/>
      <c r="CQH17" s="52"/>
      <c r="CQI17" s="52"/>
      <c r="CQJ17" s="52"/>
      <c r="CQK17" s="52"/>
      <c r="CQL17" s="52"/>
      <c r="CQM17" s="52"/>
      <c r="CQN17" s="52"/>
      <c r="CQO17" s="52"/>
      <c r="CQP17" s="52"/>
      <c r="CQQ17" s="52"/>
      <c r="CQR17" s="52"/>
      <c r="CQS17" s="52"/>
      <c r="CQT17" s="52"/>
      <c r="CQU17" s="52"/>
      <c r="CQV17" s="52"/>
      <c r="CQW17" s="52"/>
      <c r="CQX17" s="52"/>
      <c r="CQY17" s="52"/>
      <c r="CQZ17" s="52"/>
      <c r="CRA17" s="52"/>
      <c r="CRB17" s="52"/>
      <c r="CRC17" s="52"/>
      <c r="CRD17" s="52"/>
      <c r="CRE17" s="52"/>
      <c r="CRF17" s="52"/>
      <c r="CRG17" s="52"/>
      <c r="CRH17" s="52"/>
      <c r="CRI17" s="52"/>
      <c r="CRJ17" s="52"/>
      <c r="CRK17" s="52"/>
      <c r="CRL17" s="52"/>
      <c r="CRM17" s="52"/>
      <c r="CRN17" s="52"/>
      <c r="CRO17" s="52"/>
      <c r="CRP17" s="52"/>
      <c r="CRQ17" s="52"/>
      <c r="CRR17" s="52"/>
      <c r="CRS17" s="52"/>
      <c r="CRT17" s="52"/>
      <c r="CRU17" s="52"/>
      <c r="CRV17" s="52"/>
      <c r="CRW17" s="52"/>
      <c r="CRX17" s="52"/>
      <c r="CRY17" s="52"/>
      <c r="CRZ17" s="52"/>
      <c r="CSA17" s="52"/>
      <c r="CSB17" s="52"/>
      <c r="CSC17" s="52"/>
      <c r="CSD17" s="52"/>
      <c r="CSE17" s="52"/>
      <c r="CSF17" s="52"/>
      <c r="CSG17" s="52"/>
      <c r="CSH17" s="52"/>
      <c r="CSI17" s="52"/>
      <c r="CSJ17" s="52"/>
      <c r="CSK17" s="52"/>
      <c r="CSL17" s="52"/>
      <c r="CSM17" s="52"/>
      <c r="CSN17" s="52"/>
      <c r="CSO17" s="52"/>
      <c r="CSP17" s="52"/>
      <c r="CSQ17" s="52"/>
      <c r="CSR17" s="52"/>
      <c r="CSS17" s="52"/>
      <c r="CST17" s="52"/>
      <c r="CSU17" s="52"/>
      <c r="CSV17" s="52"/>
      <c r="CSW17" s="52"/>
      <c r="CSX17" s="52"/>
      <c r="CSY17" s="52"/>
      <c r="CSZ17" s="52"/>
      <c r="CTA17" s="52"/>
      <c r="CTB17" s="52"/>
      <c r="CTC17" s="52"/>
      <c r="CTD17" s="52"/>
      <c r="CTE17" s="52"/>
      <c r="CTF17" s="52"/>
      <c r="CTG17" s="52"/>
      <c r="CTH17" s="52"/>
      <c r="CTI17" s="52"/>
      <c r="CTJ17" s="52"/>
      <c r="CTK17" s="52"/>
      <c r="CTL17" s="52"/>
      <c r="CTM17" s="52"/>
      <c r="CTN17" s="52"/>
      <c r="CTO17" s="52"/>
      <c r="CTP17" s="52"/>
      <c r="CTQ17" s="52"/>
      <c r="CTR17" s="52"/>
      <c r="CTS17" s="52"/>
      <c r="CTT17" s="52"/>
      <c r="CTU17" s="52"/>
      <c r="CTV17" s="52"/>
      <c r="CTW17" s="52"/>
      <c r="CTX17" s="52"/>
      <c r="CTY17" s="52"/>
      <c r="CTZ17" s="52"/>
      <c r="CUA17" s="52"/>
      <c r="CUB17" s="52"/>
      <c r="CUC17" s="52"/>
      <c r="CUD17" s="52"/>
      <c r="CUE17" s="52"/>
      <c r="CUF17" s="52"/>
      <c r="CUG17" s="52"/>
      <c r="CUH17" s="52"/>
      <c r="CUI17" s="52"/>
      <c r="CUJ17" s="52"/>
      <c r="CUK17" s="52"/>
      <c r="CUL17" s="52"/>
      <c r="CUM17" s="52"/>
      <c r="CUN17" s="52"/>
      <c r="CUO17" s="52"/>
      <c r="CUP17" s="52"/>
      <c r="CUQ17" s="52"/>
      <c r="CUR17" s="52"/>
      <c r="CUS17" s="52"/>
      <c r="CUT17" s="52"/>
      <c r="CUU17" s="52"/>
      <c r="CUV17" s="52"/>
      <c r="CUW17" s="52"/>
      <c r="CUX17" s="52"/>
      <c r="CUY17" s="52"/>
      <c r="CUZ17" s="52"/>
      <c r="CVA17" s="52"/>
      <c r="CVB17" s="52"/>
      <c r="CVC17" s="52"/>
      <c r="CVD17" s="52"/>
      <c r="CVE17" s="52"/>
      <c r="CVF17" s="52"/>
      <c r="CVG17" s="52"/>
      <c r="CVH17" s="52"/>
      <c r="CVI17" s="52"/>
      <c r="CVJ17" s="52"/>
      <c r="CVK17" s="52"/>
      <c r="CVL17" s="52"/>
      <c r="CVM17" s="52"/>
      <c r="CVN17" s="52"/>
      <c r="CVO17" s="52"/>
      <c r="CVP17" s="52"/>
      <c r="CVQ17" s="52"/>
      <c r="CVR17" s="52"/>
      <c r="CVS17" s="52"/>
      <c r="CVT17" s="52"/>
      <c r="CVU17" s="52"/>
      <c r="CVV17" s="52"/>
      <c r="CVW17" s="52"/>
      <c r="CVX17" s="52"/>
      <c r="CVY17" s="52"/>
      <c r="CVZ17" s="52"/>
      <c r="CWA17" s="52"/>
      <c r="CWB17" s="52"/>
      <c r="CWC17" s="52"/>
      <c r="CWD17" s="52"/>
      <c r="CWE17" s="52"/>
      <c r="CWF17" s="52"/>
      <c r="CWG17" s="52"/>
      <c r="CWH17" s="52"/>
      <c r="CWI17" s="52"/>
      <c r="CWJ17" s="52"/>
      <c r="CWK17" s="52"/>
      <c r="CWL17" s="52"/>
      <c r="CWM17" s="52"/>
      <c r="CWN17" s="52"/>
      <c r="CWO17" s="52"/>
      <c r="CWP17" s="52"/>
      <c r="CWQ17" s="52"/>
      <c r="CWR17" s="52"/>
      <c r="CWS17" s="52"/>
      <c r="CWT17" s="52"/>
      <c r="CWU17" s="52"/>
      <c r="CWV17" s="52"/>
      <c r="CWW17" s="52"/>
      <c r="CWX17" s="52"/>
      <c r="CWY17" s="52"/>
      <c r="CWZ17" s="52"/>
      <c r="CXA17" s="52"/>
      <c r="CXB17" s="52"/>
      <c r="CXC17" s="52"/>
      <c r="CXD17" s="52"/>
      <c r="CXE17" s="52"/>
      <c r="CXF17" s="52"/>
      <c r="CXG17" s="52"/>
      <c r="CXH17" s="52"/>
      <c r="CXI17" s="52"/>
      <c r="CXJ17" s="52"/>
      <c r="CXK17" s="52"/>
      <c r="CXL17" s="52"/>
      <c r="CXM17" s="52"/>
      <c r="CXN17" s="52"/>
      <c r="CXO17" s="52"/>
      <c r="CXP17" s="52"/>
      <c r="CXQ17" s="52"/>
      <c r="CXR17" s="52"/>
      <c r="CXS17" s="52"/>
      <c r="CXT17" s="52"/>
      <c r="CXU17" s="52"/>
      <c r="CXV17" s="52"/>
      <c r="CXW17" s="52"/>
      <c r="CXX17" s="52"/>
      <c r="CXY17" s="52"/>
      <c r="CXZ17" s="52"/>
      <c r="CYA17" s="52"/>
      <c r="CYB17" s="52"/>
      <c r="CYC17" s="52"/>
      <c r="CYD17" s="52"/>
      <c r="CYE17" s="52"/>
      <c r="CYF17" s="52"/>
      <c r="CYG17" s="52"/>
      <c r="CYH17" s="52"/>
      <c r="CYI17" s="52"/>
      <c r="CYJ17" s="52"/>
      <c r="CYK17" s="52"/>
      <c r="CYL17" s="52"/>
      <c r="CYM17" s="52"/>
      <c r="CYN17" s="52"/>
      <c r="CYO17" s="52"/>
      <c r="CYP17" s="52"/>
      <c r="CYQ17" s="52"/>
      <c r="CYR17" s="52"/>
      <c r="CYS17" s="52"/>
      <c r="CYT17" s="52"/>
      <c r="CYU17" s="52"/>
      <c r="CYV17" s="52"/>
      <c r="CYW17" s="52"/>
      <c r="CYX17" s="52"/>
      <c r="CYY17" s="52"/>
      <c r="CYZ17" s="52"/>
      <c r="CZA17" s="52"/>
      <c r="CZB17" s="52"/>
      <c r="CZC17" s="52"/>
      <c r="CZD17" s="52"/>
      <c r="CZE17" s="52"/>
      <c r="CZF17" s="52"/>
      <c r="CZG17" s="52"/>
      <c r="CZH17" s="52"/>
      <c r="CZI17" s="52"/>
      <c r="CZJ17" s="52"/>
      <c r="CZK17" s="52"/>
      <c r="CZL17" s="52"/>
      <c r="CZM17" s="52"/>
      <c r="CZN17" s="52"/>
      <c r="CZO17" s="52"/>
      <c r="CZP17" s="52"/>
      <c r="CZQ17" s="52"/>
      <c r="CZR17" s="52"/>
      <c r="CZS17" s="52"/>
      <c r="CZT17" s="52"/>
      <c r="CZU17" s="52"/>
      <c r="CZV17" s="52"/>
      <c r="CZW17" s="52"/>
      <c r="CZX17" s="52"/>
      <c r="CZY17" s="52"/>
      <c r="CZZ17" s="52"/>
      <c r="DAA17" s="52"/>
      <c r="DAB17" s="52"/>
      <c r="DAC17" s="52"/>
      <c r="DAD17" s="52"/>
      <c r="DAE17" s="52"/>
      <c r="DAF17" s="52"/>
      <c r="DAG17" s="52"/>
      <c r="DAH17" s="52"/>
      <c r="DAI17" s="52"/>
      <c r="DAJ17" s="52"/>
      <c r="DAK17" s="52"/>
      <c r="DAL17" s="52"/>
      <c r="DAM17" s="52"/>
      <c r="DAN17" s="52"/>
      <c r="DAO17" s="52"/>
      <c r="DAP17" s="52"/>
      <c r="DAQ17" s="52"/>
      <c r="DAR17" s="52"/>
      <c r="DAS17" s="52"/>
      <c r="DAT17" s="52"/>
      <c r="DAU17" s="52"/>
      <c r="DAV17" s="52"/>
      <c r="DAW17" s="52"/>
      <c r="DAX17" s="52"/>
      <c r="DAY17" s="52"/>
      <c r="DAZ17" s="52"/>
      <c r="DBA17" s="52"/>
      <c r="DBB17" s="52"/>
      <c r="DBC17" s="52"/>
      <c r="DBD17" s="52"/>
      <c r="DBE17" s="52"/>
      <c r="DBF17" s="52"/>
      <c r="DBG17" s="52"/>
      <c r="DBH17" s="52"/>
      <c r="DBI17" s="52"/>
      <c r="DBJ17" s="52"/>
      <c r="DBK17" s="52"/>
      <c r="DBL17" s="52"/>
      <c r="DBM17" s="52"/>
      <c r="DBN17" s="52"/>
      <c r="DBO17" s="52"/>
      <c r="DBP17" s="52"/>
      <c r="DBQ17" s="52"/>
      <c r="DBR17" s="52"/>
      <c r="DBS17" s="52"/>
      <c r="DBT17" s="52"/>
      <c r="DBU17" s="52"/>
      <c r="DBV17" s="52"/>
      <c r="DBW17" s="52"/>
      <c r="DBX17" s="52"/>
      <c r="DBY17" s="52"/>
      <c r="DBZ17" s="52"/>
      <c r="DCA17" s="52"/>
      <c r="DCB17" s="52"/>
      <c r="DCC17" s="52"/>
      <c r="DCD17" s="52"/>
      <c r="DCE17" s="52"/>
      <c r="DCF17" s="52"/>
      <c r="DCG17" s="52"/>
      <c r="DCH17" s="52"/>
      <c r="DCI17" s="52"/>
      <c r="DCJ17" s="52"/>
      <c r="DCK17" s="52"/>
      <c r="DCL17" s="52"/>
      <c r="DCM17" s="52"/>
      <c r="DCN17" s="52"/>
      <c r="DCO17" s="52"/>
      <c r="DCP17" s="52"/>
      <c r="DCQ17" s="52"/>
      <c r="DCR17" s="52"/>
      <c r="DCS17" s="52"/>
      <c r="DCT17" s="52"/>
      <c r="DCU17" s="52"/>
      <c r="DCV17" s="52"/>
      <c r="DCW17" s="52"/>
      <c r="DCX17" s="52"/>
      <c r="DCY17" s="52"/>
      <c r="DCZ17" s="52"/>
      <c r="DDA17" s="52"/>
      <c r="DDB17" s="52"/>
      <c r="DDC17" s="52"/>
      <c r="DDD17" s="52"/>
      <c r="DDE17" s="52"/>
      <c r="DDF17" s="52"/>
      <c r="DDG17" s="52"/>
      <c r="DDH17" s="52"/>
      <c r="DDI17" s="52"/>
      <c r="DDJ17" s="52"/>
      <c r="DDK17" s="52"/>
      <c r="DDL17" s="52"/>
      <c r="DDM17" s="52"/>
      <c r="DDN17" s="52"/>
      <c r="DDO17" s="52"/>
      <c r="DDP17" s="52"/>
      <c r="DDQ17" s="52"/>
      <c r="DDR17" s="52"/>
      <c r="DDS17" s="52"/>
      <c r="DDT17" s="52"/>
      <c r="DDU17" s="52"/>
      <c r="DDV17" s="52"/>
      <c r="DDW17" s="52"/>
      <c r="DDX17" s="52"/>
      <c r="DDY17" s="52"/>
      <c r="DDZ17" s="52"/>
      <c r="DEA17" s="52"/>
      <c r="DEB17" s="52"/>
      <c r="DEC17" s="52"/>
      <c r="DED17" s="52"/>
      <c r="DEE17" s="52"/>
      <c r="DEF17" s="52"/>
      <c r="DEG17" s="52"/>
      <c r="DEH17" s="52"/>
      <c r="DEI17" s="52"/>
      <c r="DEJ17" s="52"/>
      <c r="DEK17" s="52"/>
      <c r="DEL17" s="52"/>
      <c r="DEM17" s="52"/>
      <c r="DEN17" s="52"/>
      <c r="DEO17" s="52"/>
      <c r="DEP17" s="52"/>
      <c r="DEQ17" s="52"/>
      <c r="DER17" s="52"/>
      <c r="DES17" s="52"/>
      <c r="DET17" s="52"/>
      <c r="DEU17" s="52"/>
      <c r="DEV17" s="52"/>
      <c r="DEW17" s="52"/>
      <c r="DEX17" s="52"/>
      <c r="DEY17" s="52"/>
      <c r="DEZ17" s="52"/>
      <c r="DFA17" s="52"/>
      <c r="DFB17" s="52"/>
      <c r="DFC17" s="52"/>
      <c r="DFD17" s="52"/>
      <c r="DFE17" s="52"/>
      <c r="DFF17" s="52"/>
      <c r="DFG17" s="52"/>
      <c r="DFH17" s="52"/>
      <c r="DFI17" s="52"/>
      <c r="DFJ17" s="52"/>
      <c r="DFK17" s="52"/>
      <c r="DFL17" s="52"/>
      <c r="DFM17" s="52"/>
      <c r="DFN17" s="52"/>
      <c r="DFO17" s="52"/>
      <c r="DFP17" s="52"/>
      <c r="DFQ17" s="52"/>
      <c r="DFR17" s="52"/>
      <c r="DFS17" s="52"/>
      <c r="DFT17" s="52"/>
      <c r="DFU17" s="52"/>
      <c r="DFV17" s="52"/>
      <c r="DFW17" s="52"/>
      <c r="DFX17" s="52"/>
      <c r="DFY17" s="52"/>
      <c r="DFZ17" s="52"/>
      <c r="DGA17" s="52"/>
      <c r="DGB17" s="52"/>
      <c r="DGC17" s="52"/>
      <c r="DGD17" s="52"/>
      <c r="DGE17" s="52"/>
      <c r="DGF17" s="52"/>
      <c r="DGG17" s="52"/>
      <c r="DGH17" s="52"/>
      <c r="DGI17" s="52"/>
      <c r="DGJ17" s="52"/>
      <c r="DGK17" s="52"/>
      <c r="DGL17" s="52"/>
      <c r="DGM17" s="52"/>
      <c r="DGN17" s="52"/>
      <c r="DGO17" s="52"/>
      <c r="DGP17" s="52"/>
      <c r="DGQ17" s="52"/>
      <c r="DGR17" s="52"/>
      <c r="DGS17" s="52"/>
      <c r="DGT17" s="52"/>
      <c r="DGU17" s="52"/>
      <c r="DGV17" s="52"/>
      <c r="DGW17" s="52"/>
      <c r="DGX17" s="52"/>
      <c r="DGY17" s="52"/>
      <c r="DGZ17" s="52"/>
      <c r="DHA17" s="52"/>
      <c r="DHB17" s="52"/>
      <c r="DHC17" s="52"/>
      <c r="DHD17" s="52"/>
      <c r="DHE17" s="52"/>
      <c r="DHF17" s="52"/>
      <c r="DHG17" s="52"/>
      <c r="DHH17" s="52"/>
      <c r="DHI17" s="52"/>
      <c r="DHJ17" s="52"/>
      <c r="DHK17" s="52"/>
      <c r="DHL17" s="52"/>
      <c r="DHM17" s="52"/>
      <c r="DHN17" s="52"/>
      <c r="DHO17" s="52"/>
      <c r="DHP17" s="52"/>
      <c r="DHQ17" s="52"/>
      <c r="DHR17" s="52"/>
      <c r="DHS17" s="52"/>
      <c r="DHT17" s="52"/>
      <c r="DHU17" s="52"/>
      <c r="DHV17" s="52"/>
      <c r="DHW17" s="52"/>
      <c r="DHX17" s="52"/>
      <c r="DHY17" s="52"/>
      <c r="DHZ17" s="52"/>
      <c r="DIA17" s="52"/>
      <c r="DIB17" s="52"/>
      <c r="DIC17" s="52"/>
      <c r="DID17" s="52"/>
      <c r="DIE17" s="52"/>
      <c r="DIF17" s="52"/>
      <c r="DIG17" s="52"/>
      <c r="DIH17" s="52"/>
      <c r="DII17" s="52"/>
      <c r="DIJ17" s="52"/>
      <c r="DIK17" s="52"/>
      <c r="DIL17" s="52"/>
      <c r="DIM17" s="52"/>
      <c r="DIN17" s="52"/>
      <c r="DIO17" s="52"/>
      <c r="DIP17" s="52"/>
      <c r="DIQ17" s="52"/>
      <c r="DIR17" s="52"/>
      <c r="DIS17" s="52"/>
      <c r="DIT17" s="52"/>
      <c r="DIU17" s="52"/>
      <c r="DIV17" s="52"/>
      <c r="DIW17" s="52"/>
      <c r="DIX17" s="52"/>
      <c r="DIY17" s="52"/>
      <c r="DIZ17" s="52"/>
      <c r="DJA17" s="52"/>
      <c r="DJB17" s="52"/>
      <c r="DJC17" s="52"/>
      <c r="DJD17" s="52"/>
      <c r="DJE17" s="52"/>
      <c r="DJF17" s="52"/>
      <c r="DJG17" s="52"/>
      <c r="DJH17" s="52"/>
      <c r="DJI17" s="52"/>
      <c r="DJJ17" s="52"/>
      <c r="DJK17" s="52"/>
      <c r="DJL17" s="52"/>
      <c r="DJM17" s="52"/>
      <c r="DJN17" s="52"/>
      <c r="DJO17" s="52"/>
      <c r="DJP17" s="52"/>
      <c r="DJQ17" s="52"/>
      <c r="DJR17" s="52"/>
      <c r="DJS17" s="52"/>
      <c r="DJT17" s="52"/>
      <c r="DJU17" s="52"/>
      <c r="DJV17" s="52"/>
      <c r="DJW17" s="52"/>
      <c r="DJX17" s="52"/>
      <c r="DJY17" s="52"/>
      <c r="DJZ17" s="52"/>
      <c r="DKA17" s="52"/>
      <c r="DKB17" s="52"/>
      <c r="DKC17" s="52"/>
      <c r="DKD17" s="52"/>
      <c r="DKE17" s="52"/>
      <c r="DKF17" s="52"/>
      <c r="DKG17" s="52"/>
      <c r="DKH17" s="52"/>
      <c r="DKI17" s="52"/>
      <c r="DKJ17" s="52"/>
      <c r="DKK17" s="52"/>
      <c r="DKL17" s="52"/>
      <c r="DKM17" s="52"/>
      <c r="DKN17" s="52"/>
      <c r="DKO17" s="52"/>
      <c r="DKP17" s="52"/>
      <c r="DKQ17" s="52"/>
      <c r="DKR17" s="52"/>
      <c r="DKS17" s="52"/>
      <c r="DKT17" s="52"/>
      <c r="DKU17" s="52"/>
      <c r="DKV17" s="52"/>
      <c r="DKW17" s="52"/>
      <c r="DKX17" s="52"/>
      <c r="DKY17" s="52"/>
      <c r="DKZ17" s="52"/>
      <c r="DLA17" s="52"/>
      <c r="DLB17" s="52"/>
      <c r="DLC17" s="52"/>
      <c r="DLD17" s="52"/>
      <c r="DLE17" s="52"/>
      <c r="DLF17" s="52"/>
      <c r="DLG17" s="52"/>
      <c r="DLH17" s="52"/>
      <c r="DLI17" s="52"/>
      <c r="DLJ17" s="52"/>
      <c r="DLK17" s="52"/>
      <c r="DLL17" s="52"/>
      <c r="DLM17" s="52"/>
      <c r="DLN17" s="52"/>
      <c r="DLO17" s="52"/>
      <c r="DLP17" s="52"/>
      <c r="DLQ17" s="52"/>
      <c r="DLR17" s="52"/>
      <c r="DLS17" s="52"/>
      <c r="DLT17" s="52"/>
      <c r="DLU17" s="52"/>
      <c r="DLV17" s="52"/>
      <c r="DLW17" s="52"/>
      <c r="DLX17" s="52"/>
      <c r="DLY17" s="52"/>
      <c r="DLZ17" s="52"/>
      <c r="DMA17" s="52"/>
      <c r="DMB17" s="52"/>
      <c r="DMC17" s="52"/>
      <c r="DMD17" s="52"/>
      <c r="DME17" s="52"/>
      <c r="DMF17" s="52"/>
      <c r="DMG17" s="52"/>
      <c r="DMH17" s="52"/>
      <c r="DMI17" s="52"/>
      <c r="DMJ17" s="52"/>
      <c r="DMK17" s="52"/>
      <c r="DML17" s="52"/>
      <c r="DMM17" s="52"/>
      <c r="DMN17" s="52"/>
      <c r="DMO17" s="52"/>
      <c r="DMP17" s="52"/>
      <c r="DMQ17" s="52"/>
      <c r="DMR17" s="52"/>
      <c r="DMS17" s="52"/>
      <c r="DMT17" s="52"/>
      <c r="DMU17" s="52"/>
      <c r="DMV17" s="52"/>
      <c r="DMW17" s="52"/>
      <c r="DMX17" s="52"/>
      <c r="DMY17" s="52"/>
      <c r="DMZ17" s="52"/>
      <c r="DNA17" s="52"/>
      <c r="DNB17" s="52"/>
      <c r="DNC17" s="52"/>
      <c r="DND17" s="52"/>
      <c r="DNE17" s="52"/>
      <c r="DNF17" s="52"/>
      <c r="DNG17" s="52"/>
      <c r="DNH17" s="52"/>
      <c r="DNI17" s="52"/>
      <c r="DNJ17" s="52"/>
      <c r="DNK17" s="52"/>
      <c r="DNL17" s="52"/>
      <c r="DNM17" s="52"/>
      <c r="DNN17" s="52"/>
      <c r="DNO17" s="52"/>
      <c r="DNP17" s="52"/>
      <c r="DNQ17" s="52"/>
      <c r="DNR17" s="52"/>
      <c r="DNS17" s="52"/>
      <c r="DNT17" s="52"/>
      <c r="DNU17" s="52"/>
      <c r="DNV17" s="52"/>
      <c r="DNW17" s="52"/>
      <c r="DNX17" s="52"/>
      <c r="DNY17" s="52"/>
      <c r="DNZ17" s="52"/>
      <c r="DOA17" s="52"/>
      <c r="DOB17" s="52"/>
      <c r="DOC17" s="52"/>
      <c r="DOD17" s="52"/>
      <c r="DOE17" s="52"/>
      <c r="DOF17" s="52"/>
      <c r="DOG17" s="52"/>
      <c r="DOH17" s="52"/>
      <c r="DOI17" s="52"/>
      <c r="DOJ17" s="52"/>
      <c r="DOK17" s="52"/>
      <c r="DOL17" s="52"/>
      <c r="DOM17" s="52"/>
      <c r="DON17" s="52"/>
      <c r="DOO17" s="52"/>
      <c r="DOP17" s="52"/>
      <c r="DOQ17" s="52"/>
      <c r="DOR17" s="52"/>
      <c r="DOS17" s="52"/>
      <c r="DOT17" s="52"/>
      <c r="DOU17" s="52"/>
      <c r="DOV17" s="52"/>
      <c r="DOW17" s="52"/>
      <c r="DOX17" s="52"/>
      <c r="DOY17" s="52"/>
      <c r="DOZ17" s="52"/>
      <c r="DPA17" s="52"/>
      <c r="DPB17" s="52"/>
      <c r="DPC17" s="52"/>
      <c r="DPD17" s="52"/>
      <c r="DPE17" s="52"/>
      <c r="DPF17" s="52"/>
      <c r="DPG17" s="52"/>
      <c r="DPH17" s="52"/>
      <c r="DPI17" s="52"/>
      <c r="DPJ17" s="52"/>
      <c r="DPK17" s="52"/>
      <c r="DPL17" s="52"/>
      <c r="DPM17" s="52"/>
      <c r="DPN17" s="52"/>
      <c r="DPO17" s="52"/>
      <c r="DPP17" s="52"/>
      <c r="DPQ17" s="52"/>
      <c r="DPR17" s="52"/>
      <c r="DPS17" s="52"/>
      <c r="DPT17" s="52"/>
      <c r="DPU17" s="52"/>
      <c r="DPV17" s="52"/>
      <c r="DPW17" s="52"/>
      <c r="DPX17" s="52"/>
      <c r="DPY17" s="52"/>
      <c r="DPZ17" s="52"/>
      <c r="DQA17" s="52"/>
      <c r="DQB17" s="52"/>
      <c r="DQC17" s="52"/>
      <c r="DQD17" s="52"/>
      <c r="DQE17" s="52"/>
      <c r="DQF17" s="52"/>
      <c r="DQG17" s="52"/>
      <c r="DQH17" s="52"/>
      <c r="DQI17" s="52"/>
      <c r="DQJ17" s="52"/>
      <c r="DQK17" s="52"/>
      <c r="DQL17" s="52"/>
      <c r="DQM17" s="52"/>
      <c r="DQN17" s="52"/>
      <c r="DQO17" s="52"/>
      <c r="DQP17" s="52"/>
      <c r="DQQ17" s="52"/>
      <c r="DQR17" s="52"/>
      <c r="DQS17" s="52"/>
      <c r="DQT17" s="52"/>
      <c r="DQU17" s="52"/>
      <c r="DQV17" s="52"/>
      <c r="DQW17" s="52"/>
      <c r="DQX17" s="52"/>
      <c r="DQY17" s="52"/>
      <c r="DQZ17" s="52"/>
      <c r="DRA17" s="52"/>
      <c r="DRB17" s="52"/>
      <c r="DRC17" s="52"/>
      <c r="DRD17" s="52"/>
      <c r="DRE17" s="52"/>
      <c r="DRF17" s="52"/>
      <c r="DRG17" s="52"/>
      <c r="DRH17" s="52"/>
      <c r="DRI17" s="52"/>
      <c r="DRJ17" s="52"/>
      <c r="DRK17" s="52"/>
      <c r="DRL17" s="52"/>
      <c r="DRM17" s="52"/>
      <c r="DRN17" s="52"/>
      <c r="DRO17" s="52"/>
      <c r="DRP17" s="52"/>
      <c r="DRQ17" s="52"/>
      <c r="DRR17" s="52"/>
      <c r="DRS17" s="52"/>
      <c r="DRT17" s="52"/>
      <c r="DRU17" s="52"/>
      <c r="DRV17" s="52"/>
      <c r="DRW17" s="52"/>
      <c r="DRX17" s="52"/>
      <c r="DRY17" s="52"/>
      <c r="DRZ17" s="52"/>
      <c r="DSA17" s="52"/>
      <c r="DSB17" s="52"/>
      <c r="DSC17" s="52"/>
      <c r="DSD17" s="52"/>
      <c r="DSE17" s="52"/>
      <c r="DSF17" s="52"/>
      <c r="DSG17" s="52"/>
      <c r="DSH17" s="52"/>
      <c r="DSI17" s="52"/>
      <c r="DSJ17" s="52"/>
      <c r="DSK17" s="52"/>
      <c r="DSL17" s="52"/>
      <c r="DSM17" s="52"/>
      <c r="DSN17" s="52"/>
      <c r="DSO17" s="52"/>
      <c r="DSP17" s="52"/>
      <c r="DSQ17" s="52"/>
      <c r="DSR17" s="52"/>
      <c r="DSS17" s="52"/>
      <c r="DST17" s="52"/>
      <c r="DSU17" s="52"/>
      <c r="DSV17" s="52"/>
      <c r="DSW17" s="52"/>
      <c r="DSX17" s="52"/>
      <c r="DSY17" s="52"/>
      <c r="DSZ17" s="52"/>
      <c r="DTA17" s="52"/>
      <c r="DTB17" s="52"/>
      <c r="DTC17" s="52"/>
      <c r="DTD17" s="52"/>
      <c r="DTE17" s="52"/>
      <c r="DTF17" s="52"/>
      <c r="DTG17" s="52"/>
      <c r="DTH17" s="52"/>
      <c r="DTI17" s="52"/>
      <c r="DTJ17" s="52"/>
      <c r="DTK17" s="52"/>
      <c r="DTL17" s="52"/>
      <c r="DTM17" s="52"/>
      <c r="DTN17" s="52"/>
      <c r="DTO17" s="52"/>
      <c r="DTP17" s="52"/>
      <c r="DTQ17" s="52"/>
      <c r="DTR17" s="52"/>
      <c r="DTS17" s="52"/>
      <c r="DTT17" s="52"/>
      <c r="DTU17" s="52"/>
      <c r="DTV17" s="52"/>
      <c r="DTW17" s="52"/>
      <c r="DTX17" s="52"/>
      <c r="DTY17" s="52"/>
      <c r="DTZ17" s="52"/>
      <c r="DUA17" s="52"/>
      <c r="DUB17" s="52"/>
      <c r="DUC17" s="52"/>
      <c r="DUD17" s="52"/>
      <c r="DUE17" s="52"/>
      <c r="DUF17" s="52"/>
      <c r="DUG17" s="52"/>
      <c r="DUH17" s="52"/>
      <c r="DUI17" s="52"/>
      <c r="DUJ17" s="52"/>
      <c r="DUK17" s="52"/>
      <c r="DUL17" s="52"/>
      <c r="DUM17" s="52"/>
      <c r="DUN17" s="52"/>
      <c r="DUO17" s="52"/>
      <c r="DUP17" s="52"/>
      <c r="DUQ17" s="52"/>
      <c r="DUR17" s="52"/>
      <c r="DUS17" s="52"/>
      <c r="DUT17" s="52"/>
      <c r="DUU17" s="52"/>
      <c r="DUV17" s="52"/>
      <c r="DUW17" s="52"/>
      <c r="DUX17" s="52"/>
      <c r="DUY17" s="52"/>
      <c r="DUZ17" s="52"/>
      <c r="DVA17" s="52"/>
      <c r="DVB17" s="52"/>
      <c r="DVC17" s="52"/>
      <c r="DVD17" s="52"/>
      <c r="DVE17" s="52"/>
      <c r="DVF17" s="52"/>
      <c r="DVG17" s="52"/>
      <c r="DVH17" s="52"/>
      <c r="DVI17" s="52"/>
      <c r="DVJ17" s="52"/>
      <c r="DVK17" s="52"/>
      <c r="DVL17" s="52"/>
      <c r="DVM17" s="52"/>
      <c r="DVN17" s="52"/>
      <c r="DVO17" s="52"/>
      <c r="DVP17" s="52"/>
      <c r="DVQ17" s="52"/>
      <c r="DVR17" s="52"/>
      <c r="DVS17" s="52"/>
      <c r="DVT17" s="52"/>
      <c r="DVU17" s="52"/>
      <c r="DVV17" s="52"/>
      <c r="DVW17" s="52"/>
      <c r="DVX17" s="52"/>
      <c r="DVY17" s="52"/>
      <c r="DVZ17" s="52"/>
      <c r="DWA17" s="52"/>
      <c r="DWB17" s="52"/>
      <c r="DWC17" s="52"/>
      <c r="DWD17" s="52"/>
      <c r="DWE17" s="52"/>
      <c r="DWF17" s="52"/>
      <c r="DWG17" s="52"/>
      <c r="DWH17" s="52"/>
      <c r="DWI17" s="52"/>
      <c r="DWJ17" s="52"/>
      <c r="DWK17" s="52"/>
      <c r="DWL17" s="52"/>
      <c r="DWM17" s="52"/>
      <c r="DWN17" s="52"/>
      <c r="DWO17" s="52"/>
      <c r="DWP17" s="52"/>
      <c r="DWQ17" s="52"/>
      <c r="DWR17" s="52"/>
      <c r="DWS17" s="52"/>
      <c r="DWT17" s="52"/>
      <c r="DWU17" s="52"/>
      <c r="DWV17" s="52"/>
      <c r="DWW17" s="52"/>
      <c r="DWX17" s="52"/>
      <c r="DWY17" s="52"/>
      <c r="DWZ17" s="52"/>
      <c r="DXA17" s="52"/>
      <c r="DXB17" s="52"/>
      <c r="DXC17" s="52"/>
      <c r="DXD17" s="52"/>
      <c r="DXE17" s="52"/>
      <c r="DXF17" s="52"/>
      <c r="DXG17" s="52"/>
      <c r="DXH17" s="52"/>
      <c r="DXI17" s="52"/>
      <c r="DXJ17" s="52"/>
      <c r="DXK17" s="52"/>
      <c r="DXL17" s="52"/>
      <c r="DXM17" s="52"/>
      <c r="DXN17" s="52"/>
      <c r="DXO17" s="52"/>
      <c r="DXP17" s="52"/>
      <c r="DXQ17" s="52"/>
      <c r="DXR17" s="52"/>
      <c r="DXS17" s="52"/>
      <c r="DXT17" s="52"/>
      <c r="DXU17" s="52"/>
      <c r="DXV17" s="52"/>
      <c r="DXW17" s="52"/>
      <c r="DXX17" s="52"/>
      <c r="DXY17" s="52"/>
      <c r="DXZ17" s="52"/>
      <c r="DYA17" s="52"/>
      <c r="DYB17" s="52"/>
      <c r="DYC17" s="52"/>
      <c r="DYD17" s="52"/>
      <c r="DYE17" s="52"/>
      <c r="DYF17" s="52"/>
      <c r="DYG17" s="52"/>
      <c r="DYH17" s="52"/>
      <c r="DYI17" s="52"/>
      <c r="DYJ17" s="52"/>
      <c r="DYK17" s="52"/>
      <c r="DYL17" s="52"/>
      <c r="DYM17" s="52"/>
      <c r="DYN17" s="52"/>
      <c r="DYO17" s="52"/>
      <c r="DYP17" s="52"/>
      <c r="DYQ17" s="52"/>
      <c r="DYR17" s="52"/>
      <c r="DYS17" s="52"/>
      <c r="DYT17" s="52"/>
      <c r="DYU17" s="52"/>
      <c r="DYV17" s="52"/>
      <c r="DYW17" s="52"/>
      <c r="DYX17" s="52"/>
      <c r="DYY17" s="52"/>
      <c r="DYZ17" s="52"/>
      <c r="DZA17" s="52"/>
      <c r="DZB17" s="52"/>
      <c r="DZC17" s="52"/>
      <c r="DZD17" s="52"/>
      <c r="DZE17" s="52"/>
      <c r="DZF17" s="52"/>
      <c r="DZG17" s="52"/>
      <c r="DZH17" s="52"/>
      <c r="DZI17" s="52"/>
      <c r="DZJ17" s="52"/>
      <c r="DZK17" s="52"/>
      <c r="DZL17" s="52"/>
      <c r="DZM17" s="52"/>
      <c r="DZN17" s="52"/>
      <c r="DZO17" s="52"/>
      <c r="DZP17" s="52"/>
      <c r="DZQ17" s="52"/>
      <c r="DZR17" s="52"/>
      <c r="DZS17" s="52"/>
      <c r="DZT17" s="52"/>
      <c r="DZU17" s="52"/>
      <c r="DZV17" s="52"/>
      <c r="DZW17" s="52"/>
      <c r="DZX17" s="52"/>
      <c r="DZY17" s="52"/>
      <c r="DZZ17" s="52"/>
      <c r="EAA17" s="52"/>
      <c r="EAB17" s="52"/>
      <c r="EAC17" s="52"/>
      <c r="EAD17" s="52"/>
      <c r="EAE17" s="52"/>
      <c r="EAF17" s="52"/>
      <c r="EAG17" s="52"/>
      <c r="EAH17" s="52"/>
      <c r="EAI17" s="52"/>
      <c r="EAJ17" s="52"/>
      <c r="EAK17" s="52"/>
      <c r="EAL17" s="52"/>
      <c r="EAM17" s="52"/>
      <c r="EAN17" s="52"/>
      <c r="EAO17" s="52"/>
      <c r="EAP17" s="52"/>
      <c r="EAQ17" s="52"/>
      <c r="EAR17" s="52"/>
      <c r="EAS17" s="52"/>
      <c r="EAT17" s="52"/>
      <c r="EAU17" s="52"/>
      <c r="EAV17" s="52"/>
      <c r="EAW17" s="52"/>
      <c r="EAX17" s="52"/>
      <c r="EAY17" s="52"/>
      <c r="EAZ17" s="52"/>
      <c r="EBA17" s="52"/>
      <c r="EBB17" s="52"/>
      <c r="EBC17" s="52"/>
      <c r="EBD17" s="52"/>
      <c r="EBE17" s="52"/>
      <c r="EBF17" s="52"/>
      <c r="EBG17" s="52"/>
      <c r="EBH17" s="52"/>
      <c r="EBI17" s="52"/>
      <c r="EBJ17" s="52"/>
      <c r="EBK17" s="52"/>
      <c r="EBL17" s="52"/>
      <c r="EBM17" s="52"/>
      <c r="EBN17" s="52"/>
      <c r="EBO17" s="52"/>
      <c r="EBP17" s="52"/>
      <c r="EBQ17" s="52"/>
      <c r="EBR17" s="52"/>
      <c r="EBS17" s="52"/>
      <c r="EBT17" s="52"/>
      <c r="EBU17" s="52"/>
      <c r="EBV17" s="52"/>
      <c r="EBW17" s="52"/>
      <c r="EBX17" s="52"/>
      <c r="EBY17" s="52"/>
      <c r="EBZ17" s="52"/>
      <c r="ECA17" s="52"/>
      <c r="ECB17" s="52"/>
      <c r="ECC17" s="52"/>
      <c r="ECD17" s="52"/>
      <c r="ECE17" s="52"/>
      <c r="ECF17" s="52"/>
      <c r="ECG17" s="52"/>
      <c r="ECH17" s="52"/>
      <c r="ECI17" s="52"/>
      <c r="ECJ17" s="52"/>
      <c r="ECK17" s="52"/>
      <c r="ECL17" s="52"/>
      <c r="ECM17" s="52"/>
      <c r="ECN17" s="52"/>
      <c r="ECO17" s="52"/>
      <c r="ECP17" s="52"/>
      <c r="ECQ17" s="52"/>
      <c r="ECR17" s="52"/>
      <c r="ECS17" s="52"/>
      <c r="ECT17" s="52"/>
      <c r="ECU17" s="52"/>
      <c r="ECV17" s="52"/>
      <c r="ECW17" s="52"/>
      <c r="ECX17" s="52"/>
      <c r="ECY17" s="52"/>
      <c r="ECZ17" s="52"/>
      <c r="EDA17" s="52"/>
      <c r="EDB17" s="52"/>
      <c r="EDC17" s="52"/>
      <c r="EDD17" s="52"/>
      <c r="EDE17" s="52"/>
      <c r="EDF17" s="52"/>
      <c r="EDG17" s="52"/>
      <c r="EDH17" s="52"/>
      <c r="EDI17" s="52"/>
      <c r="EDJ17" s="52"/>
      <c r="EDK17" s="52"/>
      <c r="EDL17" s="52"/>
      <c r="EDM17" s="52"/>
      <c r="EDN17" s="52"/>
      <c r="EDO17" s="52"/>
      <c r="EDP17" s="52"/>
      <c r="EDQ17" s="52"/>
      <c r="EDR17" s="52"/>
      <c r="EDS17" s="52"/>
      <c r="EDT17" s="52"/>
      <c r="EDU17" s="52"/>
      <c r="EDV17" s="52"/>
      <c r="EDW17" s="52"/>
      <c r="EDX17" s="52"/>
      <c r="EDY17" s="52"/>
      <c r="EDZ17" s="52"/>
      <c r="EEA17" s="52"/>
      <c r="EEB17" s="52"/>
      <c r="EEC17" s="52"/>
      <c r="EED17" s="52"/>
      <c r="EEE17" s="52"/>
      <c r="EEF17" s="52"/>
      <c r="EEG17" s="52"/>
      <c r="EEH17" s="52"/>
      <c r="EEI17" s="52"/>
      <c r="EEJ17" s="52"/>
      <c r="EEK17" s="52"/>
      <c r="EEL17" s="52"/>
      <c r="EEM17" s="52"/>
      <c r="EEN17" s="52"/>
      <c r="EEO17" s="52"/>
      <c r="EEP17" s="52"/>
      <c r="EEQ17" s="52"/>
      <c r="EER17" s="52"/>
      <c r="EES17" s="52"/>
      <c r="EET17" s="52"/>
      <c r="EEU17" s="52"/>
      <c r="EEV17" s="52"/>
      <c r="EEW17" s="52"/>
      <c r="EEX17" s="52"/>
      <c r="EEY17" s="52"/>
      <c r="EEZ17" s="52"/>
      <c r="EFA17" s="52"/>
      <c r="EFB17" s="52"/>
      <c r="EFC17" s="52"/>
      <c r="EFD17" s="52"/>
      <c r="EFE17" s="52"/>
      <c r="EFF17" s="52"/>
      <c r="EFG17" s="52"/>
      <c r="EFH17" s="52"/>
      <c r="EFI17" s="52"/>
      <c r="EFJ17" s="52"/>
      <c r="EFK17" s="52"/>
      <c r="EFL17" s="52"/>
      <c r="EFM17" s="52"/>
      <c r="EFN17" s="52"/>
      <c r="EFO17" s="52"/>
      <c r="EFP17" s="52"/>
      <c r="EFQ17" s="52"/>
      <c r="EFR17" s="52"/>
      <c r="EFS17" s="52"/>
      <c r="EFT17" s="52"/>
      <c r="EFU17" s="52"/>
      <c r="EFV17" s="52"/>
      <c r="EFW17" s="52"/>
      <c r="EFX17" s="52"/>
      <c r="EFY17" s="52"/>
      <c r="EFZ17" s="52"/>
      <c r="EGA17" s="52"/>
      <c r="EGB17" s="52"/>
      <c r="EGC17" s="52"/>
      <c r="EGD17" s="52"/>
      <c r="EGE17" s="52"/>
      <c r="EGF17" s="52"/>
      <c r="EGG17" s="52"/>
      <c r="EGH17" s="52"/>
      <c r="EGI17" s="52"/>
      <c r="EGJ17" s="52"/>
      <c r="EGK17" s="52"/>
      <c r="EGL17" s="52"/>
      <c r="EGM17" s="52"/>
      <c r="EGN17" s="52"/>
      <c r="EGO17" s="52"/>
      <c r="EGP17" s="52"/>
      <c r="EGQ17" s="52"/>
      <c r="EGR17" s="52"/>
      <c r="EGS17" s="52"/>
      <c r="EGT17" s="52"/>
      <c r="EGU17" s="52"/>
      <c r="EGV17" s="52"/>
      <c r="EGW17" s="52"/>
      <c r="EGX17" s="52"/>
      <c r="EGY17" s="52"/>
      <c r="EGZ17" s="52"/>
      <c r="EHA17" s="52"/>
      <c r="EHB17" s="52"/>
      <c r="EHC17" s="52"/>
      <c r="EHD17" s="52"/>
      <c r="EHE17" s="52"/>
      <c r="EHF17" s="52"/>
      <c r="EHG17" s="52"/>
      <c r="EHH17" s="52"/>
      <c r="EHI17" s="52"/>
      <c r="EHJ17" s="52"/>
      <c r="EHK17" s="52"/>
      <c r="EHL17" s="52"/>
      <c r="EHM17" s="52"/>
      <c r="EHN17" s="52"/>
      <c r="EHO17" s="52"/>
      <c r="EHP17" s="52"/>
      <c r="EHQ17" s="52"/>
      <c r="EHR17" s="52"/>
      <c r="EHS17" s="52"/>
      <c r="EHT17" s="52"/>
      <c r="EHU17" s="52"/>
      <c r="EHV17" s="52"/>
      <c r="EHW17" s="52"/>
      <c r="EHX17" s="52"/>
      <c r="EHY17" s="52"/>
      <c r="EHZ17" s="52"/>
      <c r="EIA17" s="52"/>
      <c r="EIB17" s="52"/>
      <c r="EIC17" s="52"/>
      <c r="EID17" s="52"/>
      <c r="EIE17" s="52"/>
      <c r="EIF17" s="52"/>
      <c r="EIG17" s="52"/>
      <c r="EIH17" s="52"/>
      <c r="EII17" s="52"/>
      <c r="EIJ17" s="52"/>
      <c r="EIK17" s="52"/>
      <c r="EIL17" s="52"/>
      <c r="EIM17" s="52"/>
      <c r="EIN17" s="52"/>
      <c r="EIO17" s="52"/>
      <c r="EIP17" s="52"/>
      <c r="EIQ17" s="52"/>
      <c r="EIR17" s="52"/>
      <c r="EIS17" s="52"/>
      <c r="EIT17" s="52"/>
      <c r="EIU17" s="52"/>
      <c r="EIV17" s="52"/>
      <c r="EIW17" s="52"/>
      <c r="EIX17" s="52"/>
      <c r="EIY17" s="52"/>
      <c r="EIZ17" s="52"/>
      <c r="EJA17" s="52"/>
      <c r="EJB17" s="52"/>
      <c r="EJC17" s="52"/>
      <c r="EJD17" s="52"/>
      <c r="EJE17" s="52"/>
      <c r="EJF17" s="52"/>
      <c r="EJG17" s="52"/>
      <c r="EJH17" s="52"/>
      <c r="EJI17" s="52"/>
      <c r="EJJ17" s="52"/>
      <c r="EJK17" s="52"/>
      <c r="EJL17" s="52"/>
      <c r="EJM17" s="52"/>
      <c r="EJN17" s="52"/>
      <c r="EJO17" s="52"/>
      <c r="EJP17" s="52"/>
      <c r="EJQ17" s="52"/>
      <c r="EJR17" s="52"/>
      <c r="EJS17" s="52"/>
      <c r="EJT17" s="52"/>
      <c r="EJU17" s="52"/>
      <c r="EJV17" s="52"/>
      <c r="EJW17" s="52"/>
      <c r="EJX17" s="52"/>
      <c r="EJY17" s="52"/>
      <c r="EJZ17" s="52"/>
      <c r="EKA17" s="52"/>
      <c r="EKB17" s="52"/>
      <c r="EKC17" s="52"/>
      <c r="EKD17" s="52"/>
      <c r="EKE17" s="52"/>
      <c r="EKF17" s="52"/>
      <c r="EKG17" s="52"/>
      <c r="EKH17" s="52"/>
      <c r="EKI17" s="52"/>
      <c r="EKJ17" s="52"/>
      <c r="EKK17" s="52"/>
      <c r="EKL17" s="52"/>
      <c r="EKM17" s="52"/>
      <c r="EKN17" s="52"/>
      <c r="EKO17" s="52"/>
      <c r="EKP17" s="52"/>
      <c r="EKQ17" s="52"/>
      <c r="EKR17" s="52"/>
      <c r="EKS17" s="52"/>
      <c r="EKT17" s="52"/>
      <c r="EKU17" s="52"/>
      <c r="EKV17" s="52"/>
      <c r="EKW17" s="52"/>
      <c r="EKX17" s="52"/>
      <c r="EKY17" s="52"/>
      <c r="EKZ17" s="52"/>
      <c r="ELA17" s="52"/>
      <c r="ELB17" s="52"/>
      <c r="ELC17" s="52"/>
      <c r="ELD17" s="52"/>
      <c r="ELE17" s="52"/>
      <c r="ELF17" s="52"/>
      <c r="ELG17" s="52"/>
      <c r="ELH17" s="52"/>
      <c r="ELI17" s="52"/>
      <c r="ELJ17" s="52"/>
      <c r="ELK17" s="52"/>
      <c r="ELL17" s="52"/>
      <c r="ELM17" s="52"/>
      <c r="ELN17" s="52"/>
      <c r="ELO17" s="52"/>
      <c r="ELP17" s="52"/>
      <c r="ELQ17" s="52"/>
      <c r="ELR17" s="52"/>
      <c r="ELS17" s="52"/>
      <c r="ELT17" s="52"/>
      <c r="ELU17" s="52"/>
      <c r="ELV17" s="52"/>
      <c r="ELW17" s="52"/>
      <c r="ELX17" s="52"/>
      <c r="ELY17" s="52"/>
      <c r="ELZ17" s="52"/>
      <c r="EMA17" s="52"/>
      <c r="EMB17" s="52"/>
      <c r="EMC17" s="52"/>
      <c r="EMD17" s="52"/>
      <c r="EME17" s="52"/>
      <c r="EMF17" s="52"/>
      <c r="EMG17" s="52"/>
      <c r="EMH17" s="52"/>
      <c r="EMI17" s="52"/>
      <c r="EMJ17" s="52"/>
      <c r="EMK17" s="52"/>
      <c r="EML17" s="52"/>
      <c r="EMM17" s="52"/>
      <c r="EMN17" s="52"/>
      <c r="EMO17" s="52"/>
      <c r="EMP17" s="52"/>
      <c r="EMQ17" s="52"/>
      <c r="EMR17" s="52"/>
      <c r="EMS17" s="52"/>
      <c r="EMT17" s="52"/>
      <c r="EMU17" s="52"/>
      <c r="EMV17" s="52"/>
      <c r="EMW17" s="52"/>
      <c r="EMX17" s="52"/>
      <c r="EMY17" s="52"/>
      <c r="EMZ17" s="52"/>
      <c r="ENA17" s="52"/>
      <c r="ENB17" s="52"/>
      <c r="ENC17" s="52"/>
      <c r="END17" s="52"/>
      <c r="ENE17" s="52"/>
      <c r="ENF17" s="52"/>
      <c r="ENG17" s="52"/>
      <c r="ENH17" s="52"/>
      <c r="ENI17" s="52"/>
      <c r="ENJ17" s="52"/>
      <c r="ENK17" s="52"/>
      <c r="ENL17" s="52"/>
      <c r="ENM17" s="52"/>
      <c r="ENN17" s="52"/>
      <c r="ENO17" s="52"/>
      <c r="ENP17" s="52"/>
      <c r="ENQ17" s="52"/>
      <c r="ENR17" s="52"/>
      <c r="ENS17" s="52"/>
      <c r="ENT17" s="52"/>
      <c r="ENU17" s="52"/>
      <c r="ENV17" s="52"/>
      <c r="ENW17" s="52"/>
      <c r="ENX17" s="52"/>
      <c r="ENY17" s="52"/>
      <c r="ENZ17" s="52"/>
      <c r="EOA17" s="52"/>
      <c r="EOB17" s="52"/>
      <c r="EOC17" s="52"/>
      <c r="EOD17" s="52"/>
      <c r="EOE17" s="52"/>
      <c r="EOF17" s="52"/>
      <c r="EOG17" s="52"/>
      <c r="EOH17" s="52"/>
      <c r="EOI17" s="52"/>
      <c r="EOJ17" s="52"/>
      <c r="EOK17" s="52"/>
      <c r="EOL17" s="52"/>
      <c r="EOM17" s="52"/>
      <c r="EON17" s="52"/>
      <c r="EOO17" s="52"/>
      <c r="EOP17" s="52"/>
      <c r="EOQ17" s="52"/>
      <c r="EOR17" s="52"/>
      <c r="EOS17" s="52"/>
      <c r="EOT17" s="52"/>
      <c r="EOU17" s="52"/>
      <c r="EOV17" s="52"/>
      <c r="EOW17" s="52"/>
      <c r="EOX17" s="52"/>
      <c r="EOY17" s="52"/>
      <c r="EOZ17" s="52"/>
      <c r="EPA17" s="52"/>
      <c r="EPB17" s="52"/>
      <c r="EPC17" s="52"/>
      <c r="EPD17" s="52"/>
      <c r="EPE17" s="52"/>
      <c r="EPF17" s="52"/>
      <c r="EPG17" s="52"/>
      <c r="EPH17" s="52"/>
      <c r="EPI17" s="52"/>
      <c r="EPJ17" s="52"/>
      <c r="EPK17" s="52"/>
      <c r="EPL17" s="52"/>
      <c r="EPM17" s="52"/>
      <c r="EPN17" s="52"/>
      <c r="EPO17" s="52"/>
      <c r="EPP17" s="52"/>
      <c r="EPQ17" s="52"/>
      <c r="EPR17" s="52"/>
      <c r="EPS17" s="52"/>
      <c r="EPT17" s="52"/>
      <c r="EPU17" s="52"/>
      <c r="EPV17" s="52"/>
      <c r="EPW17" s="52"/>
      <c r="EPX17" s="52"/>
      <c r="EPY17" s="52"/>
      <c r="EPZ17" s="52"/>
      <c r="EQA17" s="52"/>
      <c r="EQB17" s="52"/>
      <c r="EQC17" s="52"/>
      <c r="EQD17" s="52"/>
      <c r="EQE17" s="52"/>
      <c r="EQF17" s="52"/>
      <c r="EQG17" s="52"/>
      <c r="EQH17" s="52"/>
      <c r="EQI17" s="52"/>
      <c r="EQJ17" s="52"/>
      <c r="EQK17" s="52"/>
      <c r="EQL17" s="52"/>
      <c r="EQM17" s="52"/>
      <c r="EQN17" s="52"/>
      <c r="EQO17" s="52"/>
      <c r="EQP17" s="52"/>
      <c r="EQQ17" s="52"/>
      <c r="EQR17" s="52"/>
      <c r="EQS17" s="52"/>
      <c r="EQT17" s="52"/>
      <c r="EQU17" s="52"/>
      <c r="EQV17" s="52"/>
      <c r="EQW17" s="52"/>
      <c r="EQX17" s="52"/>
      <c r="EQY17" s="52"/>
      <c r="EQZ17" s="52"/>
      <c r="ERA17" s="52"/>
      <c r="ERB17" s="52"/>
      <c r="ERC17" s="52"/>
      <c r="ERD17" s="52"/>
      <c r="ERE17" s="52"/>
      <c r="ERF17" s="52"/>
      <c r="ERG17" s="52"/>
      <c r="ERH17" s="52"/>
      <c r="ERI17" s="52"/>
      <c r="ERJ17" s="52"/>
      <c r="ERK17" s="52"/>
      <c r="ERL17" s="52"/>
      <c r="ERM17" s="52"/>
      <c r="ERN17" s="52"/>
      <c r="ERO17" s="52"/>
      <c r="ERP17" s="52"/>
      <c r="ERQ17" s="52"/>
      <c r="ERR17" s="52"/>
      <c r="ERS17" s="52"/>
      <c r="ERT17" s="52"/>
      <c r="ERU17" s="52"/>
      <c r="ERV17" s="52"/>
      <c r="ERW17" s="52"/>
      <c r="ERX17" s="52"/>
      <c r="ERY17" s="52"/>
      <c r="ERZ17" s="52"/>
      <c r="ESA17" s="52"/>
      <c r="ESB17" s="52"/>
      <c r="ESC17" s="52"/>
      <c r="ESD17" s="52"/>
      <c r="ESE17" s="52"/>
      <c r="ESF17" s="52"/>
      <c r="ESG17" s="52"/>
      <c r="ESH17" s="52"/>
      <c r="ESI17" s="52"/>
      <c r="ESJ17" s="52"/>
      <c r="ESK17" s="52"/>
      <c r="ESL17" s="52"/>
      <c r="ESM17" s="52"/>
      <c r="ESN17" s="52"/>
      <c r="ESO17" s="52"/>
      <c r="ESP17" s="52"/>
      <c r="ESQ17" s="52"/>
      <c r="ESR17" s="52"/>
      <c r="ESS17" s="52"/>
      <c r="EST17" s="52"/>
      <c r="ESU17" s="52"/>
      <c r="ESV17" s="52"/>
      <c r="ESW17" s="52"/>
      <c r="ESX17" s="52"/>
      <c r="ESY17" s="52"/>
      <c r="ESZ17" s="52"/>
      <c r="ETA17" s="52"/>
      <c r="ETB17" s="52"/>
      <c r="ETC17" s="52"/>
      <c r="ETD17" s="52"/>
      <c r="ETE17" s="52"/>
      <c r="ETF17" s="52"/>
      <c r="ETG17" s="52"/>
      <c r="ETH17" s="52"/>
      <c r="ETI17" s="52"/>
      <c r="ETJ17" s="52"/>
      <c r="ETK17" s="52"/>
      <c r="ETL17" s="52"/>
      <c r="ETM17" s="52"/>
      <c r="ETN17" s="52"/>
      <c r="ETO17" s="52"/>
      <c r="ETP17" s="52"/>
      <c r="ETQ17" s="52"/>
      <c r="ETR17" s="52"/>
      <c r="ETS17" s="52"/>
      <c r="ETT17" s="52"/>
      <c r="ETU17" s="52"/>
      <c r="ETV17" s="52"/>
      <c r="ETW17" s="52"/>
      <c r="ETX17" s="52"/>
      <c r="ETY17" s="52"/>
      <c r="ETZ17" s="52"/>
      <c r="EUA17" s="52"/>
      <c r="EUB17" s="52"/>
      <c r="EUC17" s="52"/>
      <c r="EUD17" s="52"/>
      <c r="EUE17" s="52"/>
      <c r="EUF17" s="52"/>
      <c r="EUG17" s="52"/>
      <c r="EUH17" s="52"/>
      <c r="EUI17" s="52"/>
      <c r="EUJ17" s="52"/>
      <c r="EUK17" s="52"/>
      <c r="EUL17" s="52"/>
      <c r="EUM17" s="52"/>
      <c r="EUN17" s="52"/>
      <c r="EUO17" s="52"/>
      <c r="EUP17" s="52"/>
      <c r="EUQ17" s="52"/>
      <c r="EUR17" s="52"/>
      <c r="EUS17" s="52"/>
      <c r="EUT17" s="52"/>
      <c r="EUU17" s="52"/>
      <c r="EUV17" s="52"/>
      <c r="EUW17" s="52"/>
      <c r="EUX17" s="52"/>
      <c r="EUY17" s="52"/>
      <c r="EUZ17" s="52"/>
      <c r="EVA17" s="52"/>
      <c r="EVB17" s="52"/>
      <c r="EVC17" s="52"/>
      <c r="EVD17" s="52"/>
      <c r="EVE17" s="52"/>
      <c r="EVF17" s="52"/>
      <c r="EVG17" s="52"/>
      <c r="EVH17" s="52"/>
      <c r="EVI17" s="52"/>
      <c r="EVJ17" s="52"/>
      <c r="EVK17" s="52"/>
      <c r="EVL17" s="52"/>
      <c r="EVM17" s="52"/>
      <c r="EVN17" s="52"/>
      <c r="EVO17" s="52"/>
      <c r="EVP17" s="52"/>
      <c r="EVQ17" s="52"/>
      <c r="EVR17" s="52"/>
      <c r="EVS17" s="52"/>
      <c r="EVT17" s="52"/>
      <c r="EVU17" s="52"/>
      <c r="EVV17" s="52"/>
      <c r="EVW17" s="52"/>
      <c r="EVX17" s="52"/>
      <c r="EVY17" s="52"/>
      <c r="EVZ17" s="52"/>
      <c r="EWA17" s="52"/>
      <c r="EWB17" s="52"/>
      <c r="EWC17" s="52"/>
      <c r="EWD17" s="52"/>
      <c r="EWE17" s="52"/>
      <c r="EWF17" s="52"/>
      <c r="EWG17" s="52"/>
      <c r="EWH17" s="52"/>
      <c r="EWI17" s="52"/>
      <c r="EWJ17" s="52"/>
      <c r="EWK17" s="52"/>
      <c r="EWL17" s="52"/>
      <c r="EWM17" s="52"/>
      <c r="EWN17" s="52"/>
      <c r="EWO17" s="52"/>
      <c r="EWP17" s="52"/>
      <c r="EWQ17" s="52"/>
      <c r="EWR17" s="52"/>
      <c r="EWS17" s="52"/>
      <c r="EWT17" s="52"/>
      <c r="EWU17" s="52"/>
      <c r="EWV17" s="52"/>
      <c r="EWW17" s="52"/>
      <c r="EWX17" s="52"/>
      <c r="EWY17" s="52"/>
      <c r="EWZ17" s="52"/>
      <c r="EXA17" s="52"/>
      <c r="EXB17" s="52"/>
      <c r="EXC17" s="52"/>
      <c r="EXD17" s="52"/>
      <c r="EXE17" s="52"/>
      <c r="EXF17" s="52"/>
      <c r="EXG17" s="52"/>
      <c r="EXH17" s="52"/>
      <c r="EXI17" s="52"/>
      <c r="EXJ17" s="52"/>
      <c r="EXK17" s="52"/>
      <c r="EXL17" s="52"/>
      <c r="EXM17" s="52"/>
      <c r="EXN17" s="52"/>
      <c r="EXO17" s="52"/>
      <c r="EXP17" s="52"/>
      <c r="EXQ17" s="52"/>
      <c r="EXR17" s="52"/>
      <c r="EXS17" s="52"/>
      <c r="EXT17" s="52"/>
      <c r="EXU17" s="52"/>
      <c r="EXV17" s="52"/>
      <c r="EXW17" s="52"/>
      <c r="EXX17" s="52"/>
      <c r="EXY17" s="52"/>
      <c r="EXZ17" s="52"/>
      <c r="EYA17" s="52"/>
      <c r="EYB17" s="52"/>
      <c r="EYC17" s="52"/>
      <c r="EYD17" s="52"/>
      <c r="EYE17" s="52"/>
      <c r="EYF17" s="52"/>
      <c r="EYG17" s="52"/>
      <c r="EYH17" s="52"/>
      <c r="EYI17" s="52"/>
      <c r="EYJ17" s="52"/>
      <c r="EYK17" s="52"/>
      <c r="EYL17" s="52"/>
      <c r="EYM17" s="52"/>
      <c r="EYN17" s="52"/>
      <c r="EYO17" s="52"/>
      <c r="EYP17" s="52"/>
      <c r="EYQ17" s="52"/>
      <c r="EYR17" s="52"/>
      <c r="EYS17" s="52"/>
      <c r="EYT17" s="52"/>
      <c r="EYU17" s="52"/>
      <c r="EYV17" s="52"/>
      <c r="EYW17" s="52"/>
      <c r="EYX17" s="52"/>
      <c r="EYY17" s="52"/>
      <c r="EYZ17" s="52"/>
      <c r="EZA17" s="52"/>
      <c r="EZB17" s="52"/>
      <c r="EZC17" s="52"/>
      <c r="EZD17" s="52"/>
      <c r="EZE17" s="52"/>
      <c r="EZF17" s="52"/>
      <c r="EZG17" s="52"/>
      <c r="EZH17" s="52"/>
      <c r="EZI17" s="52"/>
      <c r="EZJ17" s="52"/>
      <c r="EZK17" s="52"/>
      <c r="EZL17" s="52"/>
      <c r="EZM17" s="52"/>
      <c r="EZN17" s="52"/>
      <c r="EZO17" s="52"/>
      <c r="EZP17" s="52"/>
      <c r="EZQ17" s="52"/>
      <c r="EZR17" s="52"/>
      <c r="EZS17" s="52"/>
      <c r="EZT17" s="52"/>
      <c r="EZU17" s="52"/>
      <c r="EZV17" s="52"/>
      <c r="EZW17" s="52"/>
      <c r="EZX17" s="52"/>
      <c r="EZY17" s="52"/>
      <c r="EZZ17" s="52"/>
      <c r="FAA17" s="52"/>
      <c r="FAB17" s="52"/>
      <c r="FAC17" s="52"/>
      <c r="FAD17" s="52"/>
      <c r="FAE17" s="52"/>
      <c r="FAF17" s="52"/>
      <c r="FAG17" s="52"/>
      <c r="FAH17" s="52"/>
      <c r="FAI17" s="52"/>
      <c r="FAJ17" s="52"/>
      <c r="FAK17" s="52"/>
      <c r="FAL17" s="52"/>
      <c r="FAM17" s="52"/>
      <c r="FAN17" s="52"/>
      <c r="FAO17" s="52"/>
      <c r="FAP17" s="52"/>
      <c r="FAQ17" s="52"/>
      <c r="FAR17" s="52"/>
      <c r="FAS17" s="52"/>
      <c r="FAT17" s="52"/>
      <c r="FAU17" s="52"/>
      <c r="FAV17" s="52"/>
      <c r="FAW17" s="52"/>
      <c r="FAX17" s="52"/>
      <c r="FAY17" s="52"/>
      <c r="FAZ17" s="52"/>
      <c r="FBA17" s="52"/>
      <c r="FBB17" s="52"/>
      <c r="FBC17" s="52"/>
      <c r="FBD17" s="52"/>
      <c r="FBE17" s="52"/>
      <c r="FBF17" s="52"/>
      <c r="FBG17" s="52"/>
      <c r="FBH17" s="52"/>
      <c r="FBI17" s="52"/>
      <c r="FBJ17" s="52"/>
      <c r="FBK17" s="52"/>
      <c r="FBL17" s="52"/>
      <c r="FBM17" s="52"/>
      <c r="FBN17" s="52"/>
      <c r="FBO17" s="52"/>
      <c r="FBP17" s="52"/>
      <c r="FBQ17" s="52"/>
      <c r="FBR17" s="52"/>
      <c r="FBS17" s="52"/>
      <c r="FBT17" s="52"/>
      <c r="FBU17" s="52"/>
      <c r="FBV17" s="52"/>
      <c r="FBW17" s="52"/>
      <c r="FBX17" s="52"/>
      <c r="FBY17" s="52"/>
      <c r="FBZ17" s="52"/>
      <c r="FCA17" s="52"/>
      <c r="FCB17" s="52"/>
      <c r="FCC17" s="52"/>
      <c r="FCD17" s="52"/>
      <c r="FCE17" s="52"/>
      <c r="FCF17" s="52"/>
      <c r="FCG17" s="52"/>
      <c r="FCH17" s="52"/>
      <c r="FCI17" s="52"/>
      <c r="FCJ17" s="52"/>
      <c r="FCK17" s="52"/>
      <c r="FCL17" s="52"/>
      <c r="FCM17" s="52"/>
      <c r="FCN17" s="52"/>
      <c r="FCO17" s="52"/>
      <c r="FCP17" s="52"/>
      <c r="FCQ17" s="52"/>
      <c r="FCR17" s="52"/>
      <c r="FCS17" s="52"/>
      <c r="FCT17" s="52"/>
      <c r="FCU17" s="52"/>
      <c r="FCV17" s="52"/>
      <c r="FCW17" s="52"/>
      <c r="FCX17" s="52"/>
      <c r="FCY17" s="52"/>
      <c r="FCZ17" s="52"/>
      <c r="FDA17" s="52"/>
      <c r="FDB17" s="52"/>
      <c r="FDC17" s="52"/>
      <c r="FDD17" s="52"/>
      <c r="FDE17" s="52"/>
      <c r="FDF17" s="52"/>
      <c r="FDG17" s="52"/>
      <c r="FDH17" s="52"/>
      <c r="FDI17" s="52"/>
      <c r="FDJ17" s="52"/>
      <c r="FDK17" s="52"/>
      <c r="FDL17" s="52"/>
      <c r="FDM17" s="52"/>
      <c r="FDN17" s="52"/>
      <c r="FDO17" s="52"/>
      <c r="FDP17" s="52"/>
      <c r="FDQ17" s="52"/>
      <c r="FDR17" s="52"/>
      <c r="FDS17" s="52"/>
      <c r="FDT17" s="52"/>
      <c r="FDU17" s="52"/>
      <c r="FDV17" s="52"/>
      <c r="FDW17" s="52"/>
      <c r="FDX17" s="52"/>
      <c r="FDY17" s="52"/>
      <c r="FDZ17" s="52"/>
      <c r="FEA17" s="52"/>
      <c r="FEB17" s="52"/>
      <c r="FEC17" s="52"/>
      <c r="FED17" s="52"/>
      <c r="FEE17" s="52"/>
      <c r="FEF17" s="52"/>
      <c r="FEG17" s="52"/>
      <c r="FEH17" s="52"/>
      <c r="FEI17" s="52"/>
      <c r="FEJ17" s="52"/>
      <c r="FEK17" s="52"/>
      <c r="FEL17" s="52"/>
      <c r="FEM17" s="52"/>
      <c r="FEN17" s="52"/>
      <c r="FEO17" s="52"/>
      <c r="FEP17" s="52"/>
      <c r="FEQ17" s="52"/>
      <c r="FER17" s="52"/>
      <c r="FES17" s="52"/>
      <c r="FET17" s="52"/>
      <c r="FEU17" s="52"/>
      <c r="FEV17" s="52"/>
      <c r="FEW17" s="52"/>
      <c r="FEX17" s="52"/>
      <c r="FEY17" s="52"/>
      <c r="FEZ17" s="52"/>
      <c r="FFA17" s="52"/>
      <c r="FFB17" s="52"/>
      <c r="FFC17" s="52"/>
      <c r="FFD17" s="52"/>
      <c r="FFE17" s="52"/>
      <c r="FFF17" s="52"/>
      <c r="FFG17" s="52"/>
      <c r="FFH17" s="52"/>
      <c r="FFI17" s="52"/>
      <c r="FFJ17" s="52"/>
      <c r="FFK17" s="52"/>
      <c r="FFL17" s="52"/>
      <c r="FFM17" s="52"/>
      <c r="FFN17" s="52"/>
      <c r="FFO17" s="52"/>
      <c r="FFP17" s="52"/>
      <c r="FFQ17" s="52"/>
      <c r="FFR17" s="52"/>
      <c r="FFS17" s="52"/>
      <c r="FFT17" s="52"/>
      <c r="FFU17" s="52"/>
      <c r="FFV17" s="52"/>
      <c r="FFW17" s="52"/>
      <c r="FFX17" s="52"/>
      <c r="FFY17" s="52"/>
      <c r="FFZ17" s="52"/>
      <c r="FGA17" s="52"/>
      <c r="FGB17" s="52"/>
      <c r="FGC17" s="52"/>
      <c r="FGD17" s="52"/>
      <c r="FGE17" s="52"/>
      <c r="FGF17" s="52"/>
      <c r="FGG17" s="52"/>
      <c r="FGH17" s="52"/>
      <c r="FGI17" s="52"/>
      <c r="FGJ17" s="52"/>
      <c r="FGK17" s="52"/>
      <c r="FGL17" s="52"/>
      <c r="FGM17" s="52"/>
      <c r="FGN17" s="52"/>
      <c r="FGO17" s="52"/>
      <c r="FGP17" s="52"/>
      <c r="FGQ17" s="52"/>
      <c r="FGR17" s="52"/>
      <c r="FGS17" s="52"/>
      <c r="FGT17" s="52"/>
      <c r="FGU17" s="52"/>
      <c r="FGV17" s="52"/>
      <c r="FGW17" s="52"/>
      <c r="FGX17" s="52"/>
      <c r="FGY17" s="52"/>
      <c r="FGZ17" s="52"/>
      <c r="FHA17" s="52"/>
      <c r="FHB17" s="52"/>
      <c r="FHC17" s="52"/>
      <c r="FHD17" s="52"/>
      <c r="FHE17" s="52"/>
      <c r="FHF17" s="52"/>
      <c r="FHG17" s="52"/>
      <c r="FHH17" s="52"/>
      <c r="FHI17" s="52"/>
      <c r="FHJ17" s="52"/>
      <c r="FHK17" s="52"/>
      <c r="FHL17" s="52"/>
      <c r="FHM17" s="52"/>
      <c r="FHN17" s="52"/>
      <c r="FHO17" s="52"/>
      <c r="FHP17" s="52"/>
      <c r="FHQ17" s="52"/>
      <c r="FHR17" s="52"/>
      <c r="FHS17" s="52"/>
      <c r="FHT17" s="52"/>
      <c r="FHU17" s="52"/>
      <c r="FHV17" s="52"/>
      <c r="FHW17" s="52"/>
      <c r="FHX17" s="52"/>
      <c r="FHY17" s="52"/>
      <c r="FHZ17" s="52"/>
      <c r="FIA17" s="52"/>
      <c r="FIB17" s="52"/>
      <c r="FIC17" s="52"/>
      <c r="FID17" s="52"/>
      <c r="FIE17" s="52"/>
      <c r="FIF17" s="52"/>
      <c r="FIG17" s="52"/>
      <c r="FIH17" s="52"/>
      <c r="FII17" s="52"/>
      <c r="FIJ17" s="52"/>
      <c r="FIK17" s="52"/>
      <c r="FIL17" s="52"/>
      <c r="FIM17" s="52"/>
      <c r="FIN17" s="52"/>
      <c r="FIO17" s="52"/>
      <c r="FIP17" s="52"/>
      <c r="FIQ17" s="52"/>
      <c r="FIR17" s="52"/>
      <c r="FIS17" s="52"/>
      <c r="FIT17" s="52"/>
      <c r="FIU17" s="52"/>
      <c r="FIV17" s="52"/>
      <c r="FIW17" s="52"/>
      <c r="FIX17" s="52"/>
      <c r="FIY17" s="52"/>
      <c r="FIZ17" s="52"/>
      <c r="FJA17" s="52"/>
      <c r="FJB17" s="52"/>
      <c r="FJC17" s="52"/>
      <c r="FJD17" s="52"/>
      <c r="FJE17" s="52"/>
      <c r="FJF17" s="52"/>
      <c r="FJG17" s="52"/>
      <c r="FJH17" s="52"/>
      <c r="FJI17" s="52"/>
      <c r="FJJ17" s="52"/>
      <c r="FJK17" s="52"/>
      <c r="FJL17" s="52"/>
      <c r="FJM17" s="52"/>
      <c r="FJN17" s="52"/>
      <c r="FJO17" s="52"/>
      <c r="FJP17" s="52"/>
      <c r="FJQ17" s="52"/>
      <c r="FJR17" s="52"/>
      <c r="FJS17" s="52"/>
      <c r="FJT17" s="52"/>
      <c r="FJU17" s="52"/>
      <c r="FJV17" s="52"/>
      <c r="FJW17" s="52"/>
      <c r="FJX17" s="52"/>
      <c r="FJY17" s="52"/>
      <c r="FJZ17" s="52"/>
      <c r="FKA17" s="52"/>
      <c r="FKB17" s="52"/>
      <c r="FKC17" s="52"/>
      <c r="FKD17" s="52"/>
      <c r="FKE17" s="52"/>
      <c r="FKF17" s="52"/>
      <c r="FKG17" s="52"/>
      <c r="FKH17" s="52"/>
      <c r="FKI17" s="52"/>
      <c r="FKJ17" s="52"/>
      <c r="FKK17" s="52"/>
      <c r="FKL17" s="52"/>
      <c r="FKM17" s="52"/>
      <c r="FKN17" s="52"/>
      <c r="FKO17" s="52"/>
      <c r="FKP17" s="52"/>
      <c r="FKQ17" s="52"/>
      <c r="FKR17" s="52"/>
      <c r="FKS17" s="52"/>
      <c r="FKT17" s="52"/>
      <c r="FKU17" s="52"/>
      <c r="FKV17" s="52"/>
      <c r="FKW17" s="52"/>
      <c r="FKX17" s="52"/>
      <c r="FKY17" s="52"/>
      <c r="FKZ17" s="52"/>
      <c r="FLA17" s="52"/>
      <c r="FLB17" s="52"/>
      <c r="FLC17" s="52"/>
      <c r="FLD17" s="52"/>
      <c r="FLE17" s="52"/>
      <c r="FLF17" s="52"/>
      <c r="FLG17" s="52"/>
      <c r="FLH17" s="52"/>
      <c r="FLI17" s="52"/>
      <c r="FLJ17" s="52"/>
      <c r="FLK17" s="52"/>
      <c r="FLL17" s="52"/>
      <c r="FLM17" s="52"/>
      <c r="FLN17" s="52"/>
      <c r="FLO17" s="52"/>
      <c r="FLP17" s="52"/>
      <c r="FLQ17" s="52"/>
      <c r="FLR17" s="52"/>
      <c r="FLS17" s="52"/>
      <c r="FLT17" s="52"/>
      <c r="FLU17" s="52"/>
      <c r="FLV17" s="52"/>
      <c r="FLW17" s="52"/>
      <c r="FLX17" s="52"/>
      <c r="FLY17" s="52"/>
      <c r="FLZ17" s="52"/>
      <c r="FMA17" s="52"/>
      <c r="FMB17" s="52"/>
      <c r="FMC17" s="52"/>
      <c r="FMD17" s="52"/>
      <c r="FME17" s="52"/>
      <c r="FMF17" s="52"/>
      <c r="FMG17" s="52"/>
      <c r="FMH17" s="52"/>
      <c r="FMI17" s="52"/>
      <c r="FMJ17" s="52"/>
      <c r="FMK17" s="52"/>
      <c r="FML17" s="52"/>
      <c r="FMM17" s="52"/>
      <c r="FMN17" s="52"/>
      <c r="FMO17" s="52"/>
      <c r="FMP17" s="52"/>
      <c r="FMQ17" s="52"/>
      <c r="FMR17" s="52"/>
      <c r="FMS17" s="52"/>
      <c r="FMT17" s="52"/>
      <c r="FMU17" s="52"/>
      <c r="FMV17" s="52"/>
      <c r="FMW17" s="52"/>
      <c r="FMX17" s="52"/>
      <c r="FMY17" s="52"/>
      <c r="FMZ17" s="52"/>
      <c r="FNA17" s="52"/>
      <c r="FNB17" s="52"/>
      <c r="FNC17" s="52"/>
      <c r="FND17" s="52"/>
      <c r="FNE17" s="52"/>
      <c r="FNF17" s="52"/>
      <c r="FNG17" s="52"/>
      <c r="FNH17" s="52"/>
      <c r="FNI17" s="52"/>
      <c r="FNJ17" s="52"/>
      <c r="FNK17" s="52"/>
      <c r="FNL17" s="52"/>
      <c r="FNM17" s="52"/>
      <c r="FNN17" s="52"/>
      <c r="FNO17" s="52"/>
      <c r="FNP17" s="52"/>
      <c r="FNQ17" s="52"/>
      <c r="FNR17" s="52"/>
      <c r="FNS17" s="52"/>
      <c r="FNT17" s="52"/>
      <c r="FNU17" s="52"/>
      <c r="FNV17" s="52"/>
      <c r="FNW17" s="52"/>
      <c r="FNX17" s="52"/>
      <c r="FNY17" s="52"/>
      <c r="FNZ17" s="52"/>
      <c r="FOA17" s="52"/>
      <c r="FOB17" s="52"/>
      <c r="FOC17" s="52"/>
      <c r="FOD17" s="52"/>
      <c r="FOE17" s="52"/>
      <c r="FOF17" s="52"/>
      <c r="FOG17" s="52"/>
      <c r="FOH17" s="52"/>
      <c r="FOI17" s="52"/>
      <c r="FOJ17" s="52"/>
      <c r="FOK17" s="52"/>
      <c r="FOL17" s="52"/>
      <c r="FOM17" s="52"/>
      <c r="FON17" s="52"/>
      <c r="FOO17" s="52"/>
      <c r="FOP17" s="52"/>
      <c r="FOQ17" s="52"/>
      <c r="FOR17" s="52"/>
      <c r="FOS17" s="52"/>
      <c r="FOT17" s="52"/>
      <c r="FOU17" s="52"/>
      <c r="FOV17" s="52"/>
      <c r="FOW17" s="52"/>
      <c r="FOX17" s="52"/>
      <c r="FOY17" s="52"/>
      <c r="FOZ17" s="52"/>
      <c r="FPA17" s="52"/>
      <c r="FPB17" s="52"/>
      <c r="FPC17" s="52"/>
      <c r="FPD17" s="52"/>
      <c r="FPE17" s="52"/>
      <c r="FPF17" s="52"/>
      <c r="FPG17" s="52"/>
      <c r="FPH17" s="52"/>
      <c r="FPI17" s="52"/>
      <c r="FPJ17" s="52"/>
      <c r="FPK17" s="52"/>
      <c r="FPL17" s="52"/>
      <c r="FPM17" s="52"/>
      <c r="FPN17" s="52"/>
      <c r="FPO17" s="52"/>
      <c r="FPP17" s="52"/>
      <c r="FPQ17" s="52"/>
      <c r="FPR17" s="52"/>
      <c r="FPS17" s="52"/>
      <c r="FPT17" s="52"/>
      <c r="FPU17" s="52"/>
      <c r="FPV17" s="52"/>
      <c r="FPW17" s="52"/>
      <c r="FPX17" s="52"/>
      <c r="FPY17" s="52"/>
      <c r="FPZ17" s="52"/>
      <c r="FQA17" s="52"/>
      <c r="FQB17" s="52"/>
      <c r="FQC17" s="52"/>
      <c r="FQD17" s="52"/>
      <c r="FQE17" s="52"/>
      <c r="FQF17" s="52"/>
      <c r="FQG17" s="52"/>
      <c r="FQH17" s="52"/>
      <c r="FQI17" s="52"/>
      <c r="FQJ17" s="52"/>
      <c r="FQK17" s="52"/>
      <c r="FQL17" s="52"/>
      <c r="FQM17" s="52"/>
      <c r="FQN17" s="52"/>
      <c r="FQO17" s="52"/>
      <c r="FQP17" s="52"/>
      <c r="FQQ17" s="52"/>
      <c r="FQR17" s="52"/>
      <c r="FQS17" s="52"/>
      <c r="FQT17" s="52"/>
      <c r="FQU17" s="52"/>
      <c r="FQV17" s="52"/>
      <c r="FQW17" s="52"/>
      <c r="FQX17" s="52"/>
      <c r="FQY17" s="52"/>
      <c r="FQZ17" s="52"/>
      <c r="FRA17" s="52"/>
      <c r="FRB17" s="52"/>
      <c r="FRC17" s="52"/>
      <c r="FRD17" s="52"/>
      <c r="FRE17" s="52"/>
      <c r="FRF17" s="52"/>
      <c r="FRG17" s="52"/>
      <c r="FRH17" s="52"/>
      <c r="FRI17" s="52"/>
      <c r="FRJ17" s="52"/>
      <c r="FRK17" s="52"/>
      <c r="FRL17" s="52"/>
      <c r="FRM17" s="52"/>
      <c r="FRN17" s="52"/>
      <c r="FRO17" s="52"/>
      <c r="FRP17" s="52"/>
      <c r="FRQ17" s="52"/>
      <c r="FRR17" s="52"/>
      <c r="FRS17" s="52"/>
      <c r="FRT17" s="52"/>
      <c r="FRU17" s="52"/>
      <c r="FRV17" s="52"/>
      <c r="FRW17" s="52"/>
      <c r="FRX17" s="52"/>
      <c r="FRY17" s="52"/>
      <c r="FRZ17" s="52"/>
      <c r="FSA17" s="52"/>
      <c r="FSB17" s="52"/>
      <c r="FSC17" s="52"/>
      <c r="FSD17" s="52"/>
      <c r="FSE17" s="52"/>
      <c r="FSF17" s="52"/>
      <c r="FSG17" s="52"/>
      <c r="FSH17" s="52"/>
      <c r="FSI17" s="52"/>
      <c r="FSJ17" s="52"/>
      <c r="FSK17" s="52"/>
      <c r="FSL17" s="52"/>
      <c r="FSM17" s="52"/>
      <c r="FSN17" s="52"/>
      <c r="FSO17" s="52"/>
      <c r="FSP17" s="52"/>
      <c r="FSQ17" s="52"/>
      <c r="FSR17" s="52"/>
      <c r="FSS17" s="52"/>
      <c r="FST17" s="52"/>
      <c r="FSU17" s="52"/>
      <c r="FSV17" s="52"/>
      <c r="FSW17" s="52"/>
      <c r="FSX17" s="52"/>
      <c r="FSY17" s="52"/>
      <c r="FSZ17" s="52"/>
      <c r="FTA17" s="52"/>
      <c r="FTB17" s="52"/>
      <c r="FTC17" s="52"/>
      <c r="FTD17" s="52"/>
      <c r="FTE17" s="52"/>
      <c r="FTF17" s="52"/>
      <c r="FTG17" s="52"/>
      <c r="FTH17" s="52"/>
      <c r="FTI17" s="52"/>
      <c r="FTJ17" s="52"/>
      <c r="FTK17" s="52"/>
      <c r="FTL17" s="52"/>
      <c r="FTM17" s="52"/>
      <c r="FTN17" s="52"/>
      <c r="FTO17" s="52"/>
      <c r="FTP17" s="52"/>
      <c r="FTQ17" s="52"/>
      <c r="FTR17" s="52"/>
      <c r="FTS17" s="52"/>
      <c r="FTT17" s="52"/>
      <c r="FTU17" s="52"/>
      <c r="FTV17" s="52"/>
      <c r="FTW17" s="52"/>
      <c r="FTX17" s="52"/>
      <c r="FTY17" s="52"/>
      <c r="FTZ17" s="52"/>
      <c r="FUA17" s="52"/>
      <c r="FUB17" s="52"/>
      <c r="FUC17" s="52"/>
      <c r="FUD17" s="52"/>
      <c r="FUE17" s="52"/>
      <c r="FUF17" s="52"/>
      <c r="FUG17" s="52"/>
      <c r="FUH17" s="52"/>
      <c r="FUI17" s="52"/>
      <c r="FUJ17" s="52"/>
      <c r="FUK17" s="52"/>
      <c r="FUL17" s="52"/>
      <c r="FUM17" s="52"/>
      <c r="FUN17" s="52"/>
      <c r="FUO17" s="52"/>
      <c r="FUP17" s="52"/>
      <c r="FUQ17" s="52"/>
      <c r="FUR17" s="52"/>
      <c r="FUS17" s="52"/>
      <c r="FUT17" s="52"/>
      <c r="FUU17" s="52"/>
      <c r="FUV17" s="52"/>
      <c r="FUW17" s="52"/>
      <c r="FUX17" s="52"/>
      <c r="FUY17" s="52"/>
      <c r="FUZ17" s="52"/>
      <c r="FVA17" s="52"/>
      <c r="FVB17" s="52"/>
      <c r="FVC17" s="52"/>
      <c r="FVD17" s="52"/>
      <c r="FVE17" s="52"/>
      <c r="FVF17" s="52"/>
      <c r="FVG17" s="52"/>
      <c r="FVH17" s="52"/>
      <c r="FVI17" s="52"/>
      <c r="FVJ17" s="52"/>
      <c r="FVK17" s="52"/>
      <c r="FVL17" s="52"/>
      <c r="FVM17" s="52"/>
      <c r="FVN17" s="52"/>
      <c r="FVO17" s="52"/>
      <c r="FVP17" s="52"/>
      <c r="FVQ17" s="52"/>
      <c r="FVR17" s="52"/>
      <c r="FVS17" s="52"/>
      <c r="FVT17" s="52"/>
      <c r="FVU17" s="52"/>
      <c r="FVV17" s="52"/>
      <c r="FVW17" s="52"/>
      <c r="FVX17" s="52"/>
      <c r="FVY17" s="52"/>
      <c r="FVZ17" s="52"/>
      <c r="FWA17" s="52"/>
      <c r="FWB17" s="52"/>
      <c r="FWC17" s="52"/>
      <c r="FWD17" s="52"/>
      <c r="FWE17" s="52"/>
      <c r="FWF17" s="52"/>
      <c r="FWG17" s="52"/>
      <c r="FWH17" s="52"/>
      <c r="FWI17" s="52"/>
      <c r="FWJ17" s="52"/>
      <c r="FWK17" s="52"/>
      <c r="FWL17" s="52"/>
      <c r="FWM17" s="52"/>
      <c r="FWN17" s="52"/>
      <c r="FWO17" s="52"/>
      <c r="FWP17" s="52"/>
      <c r="FWQ17" s="52"/>
      <c r="FWR17" s="52"/>
      <c r="FWS17" s="52"/>
      <c r="FWT17" s="52"/>
      <c r="FWU17" s="52"/>
      <c r="FWV17" s="52"/>
      <c r="FWW17" s="52"/>
      <c r="FWX17" s="52"/>
      <c r="FWY17" s="52"/>
      <c r="FWZ17" s="52"/>
      <c r="FXA17" s="52"/>
      <c r="FXB17" s="52"/>
      <c r="FXC17" s="52"/>
      <c r="FXD17" s="52"/>
      <c r="FXE17" s="52"/>
      <c r="FXF17" s="52"/>
      <c r="FXG17" s="52"/>
      <c r="FXH17" s="52"/>
      <c r="FXI17" s="52"/>
      <c r="FXJ17" s="52"/>
      <c r="FXK17" s="52"/>
      <c r="FXL17" s="52"/>
      <c r="FXM17" s="52"/>
      <c r="FXN17" s="52"/>
      <c r="FXO17" s="52"/>
      <c r="FXP17" s="52"/>
      <c r="FXQ17" s="52"/>
      <c r="FXR17" s="52"/>
      <c r="FXS17" s="52"/>
      <c r="FXT17" s="52"/>
      <c r="FXU17" s="52"/>
      <c r="FXV17" s="52"/>
      <c r="FXW17" s="52"/>
      <c r="FXX17" s="52"/>
      <c r="FXY17" s="52"/>
      <c r="FXZ17" s="52"/>
      <c r="FYA17" s="52"/>
      <c r="FYB17" s="52"/>
      <c r="FYC17" s="52"/>
      <c r="FYD17" s="52"/>
      <c r="FYE17" s="52"/>
      <c r="FYF17" s="52"/>
      <c r="FYG17" s="52"/>
      <c r="FYH17" s="52"/>
      <c r="FYI17" s="52"/>
      <c r="FYJ17" s="52"/>
      <c r="FYK17" s="52"/>
      <c r="FYL17" s="52"/>
      <c r="FYM17" s="52"/>
      <c r="FYN17" s="52"/>
      <c r="FYO17" s="52"/>
      <c r="FYP17" s="52"/>
      <c r="FYQ17" s="52"/>
      <c r="FYR17" s="52"/>
      <c r="FYS17" s="52"/>
      <c r="FYT17" s="52"/>
      <c r="FYU17" s="52"/>
      <c r="FYV17" s="52"/>
      <c r="FYW17" s="52"/>
      <c r="FYX17" s="52"/>
      <c r="FYY17" s="52"/>
      <c r="FYZ17" s="52"/>
      <c r="FZA17" s="52"/>
      <c r="FZB17" s="52"/>
      <c r="FZC17" s="52"/>
      <c r="FZD17" s="52"/>
      <c r="FZE17" s="52"/>
      <c r="FZF17" s="52"/>
      <c r="FZG17" s="52"/>
      <c r="FZH17" s="52"/>
      <c r="FZI17" s="52"/>
      <c r="FZJ17" s="52"/>
      <c r="FZK17" s="52"/>
      <c r="FZL17" s="52"/>
      <c r="FZM17" s="52"/>
      <c r="FZN17" s="52"/>
      <c r="FZO17" s="52"/>
      <c r="FZP17" s="52"/>
      <c r="FZQ17" s="52"/>
      <c r="FZR17" s="52"/>
      <c r="FZS17" s="52"/>
      <c r="FZT17" s="52"/>
      <c r="FZU17" s="52"/>
      <c r="FZV17" s="52"/>
      <c r="FZW17" s="52"/>
      <c r="FZX17" s="52"/>
      <c r="FZY17" s="52"/>
      <c r="FZZ17" s="52"/>
      <c r="GAA17" s="52"/>
      <c r="GAB17" s="52"/>
      <c r="GAC17" s="52"/>
      <c r="GAD17" s="52"/>
      <c r="GAE17" s="52"/>
      <c r="GAF17" s="52"/>
      <c r="GAG17" s="52"/>
      <c r="GAH17" s="52"/>
      <c r="GAI17" s="52"/>
      <c r="GAJ17" s="52"/>
      <c r="GAK17" s="52"/>
      <c r="GAL17" s="52"/>
      <c r="GAM17" s="52"/>
      <c r="GAN17" s="52"/>
      <c r="GAO17" s="52"/>
      <c r="GAP17" s="52"/>
      <c r="GAQ17" s="52"/>
      <c r="GAR17" s="52"/>
      <c r="GAS17" s="52"/>
      <c r="GAT17" s="52"/>
      <c r="GAU17" s="52"/>
      <c r="GAV17" s="52"/>
      <c r="GAW17" s="52"/>
      <c r="GAX17" s="52"/>
      <c r="GAY17" s="52"/>
      <c r="GAZ17" s="52"/>
      <c r="GBA17" s="52"/>
      <c r="GBB17" s="52"/>
      <c r="GBC17" s="52"/>
      <c r="GBD17" s="52"/>
      <c r="GBE17" s="52"/>
      <c r="GBF17" s="52"/>
      <c r="GBG17" s="52"/>
      <c r="GBH17" s="52"/>
      <c r="GBI17" s="52"/>
      <c r="GBJ17" s="52"/>
      <c r="GBK17" s="52"/>
      <c r="GBL17" s="52"/>
      <c r="GBM17" s="52"/>
      <c r="GBN17" s="52"/>
      <c r="GBO17" s="52"/>
      <c r="GBP17" s="52"/>
      <c r="GBQ17" s="52"/>
      <c r="GBR17" s="52"/>
      <c r="GBS17" s="52"/>
      <c r="GBT17" s="52"/>
      <c r="GBU17" s="52"/>
      <c r="GBV17" s="52"/>
      <c r="GBW17" s="52"/>
      <c r="GBX17" s="52"/>
      <c r="GBY17" s="52"/>
      <c r="GBZ17" s="52"/>
      <c r="GCA17" s="52"/>
      <c r="GCB17" s="52"/>
      <c r="GCC17" s="52"/>
      <c r="GCD17" s="52"/>
      <c r="GCE17" s="52"/>
      <c r="GCF17" s="52"/>
      <c r="GCG17" s="52"/>
      <c r="GCH17" s="52"/>
      <c r="GCI17" s="52"/>
      <c r="GCJ17" s="52"/>
      <c r="GCK17" s="52"/>
      <c r="GCL17" s="52"/>
      <c r="GCM17" s="52"/>
      <c r="GCN17" s="52"/>
      <c r="GCO17" s="52"/>
      <c r="GCP17" s="52"/>
      <c r="GCQ17" s="52"/>
      <c r="GCR17" s="52"/>
      <c r="GCS17" s="52"/>
      <c r="GCT17" s="52"/>
      <c r="GCU17" s="52"/>
      <c r="GCV17" s="52"/>
      <c r="GCW17" s="52"/>
      <c r="GCX17" s="52"/>
      <c r="GCY17" s="52"/>
      <c r="GCZ17" s="52"/>
      <c r="GDA17" s="52"/>
      <c r="GDB17" s="52"/>
      <c r="GDC17" s="52"/>
      <c r="GDD17" s="52"/>
      <c r="GDE17" s="52"/>
      <c r="GDF17" s="52"/>
      <c r="GDG17" s="52"/>
      <c r="GDH17" s="52"/>
      <c r="GDI17" s="52"/>
      <c r="GDJ17" s="52"/>
      <c r="GDK17" s="52"/>
      <c r="GDL17" s="52"/>
      <c r="GDM17" s="52"/>
      <c r="GDN17" s="52"/>
      <c r="GDO17" s="52"/>
      <c r="GDP17" s="52"/>
      <c r="GDQ17" s="52"/>
      <c r="GDR17" s="52"/>
      <c r="GDS17" s="52"/>
      <c r="GDT17" s="52"/>
      <c r="GDU17" s="52"/>
      <c r="GDV17" s="52"/>
      <c r="GDW17" s="52"/>
      <c r="GDX17" s="52"/>
      <c r="GDY17" s="52"/>
      <c r="GDZ17" s="52"/>
      <c r="GEA17" s="52"/>
      <c r="GEB17" s="52"/>
      <c r="GEC17" s="52"/>
      <c r="GED17" s="52"/>
      <c r="GEE17" s="52"/>
      <c r="GEF17" s="52"/>
      <c r="GEG17" s="52"/>
      <c r="GEH17" s="52"/>
      <c r="GEI17" s="52"/>
      <c r="GEJ17" s="52"/>
      <c r="GEK17" s="52"/>
      <c r="GEL17" s="52"/>
      <c r="GEM17" s="52"/>
      <c r="GEN17" s="52"/>
      <c r="GEO17" s="52"/>
      <c r="GEP17" s="52"/>
      <c r="GEQ17" s="52"/>
      <c r="GER17" s="52"/>
      <c r="GES17" s="52"/>
      <c r="GET17" s="52"/>
      <c r="GEU17" s="52"/>
      <c r="GEV17" s="52"/>
      <c r="GEW17" s="52"/>
      <c r="GEX17" s="52"/>
      <c r="GEY17" s="52"/>
      <c r="GEZ17" s="52"/>
      <c r="GFA17" s="52"/>
      <c r="GFB17" s="52"/>
      <c r="GFC17" s="52"/>
      <c r="GFD17" s="52"/>
      <c r="GFE17" s="52"/>
      <c r="GFF17" s="52"/>
      <c r="GFG17" s="52"/>
      <c r="GFH17" s="52"/>
      <c r="GFI17" s="52"/>
      <c r="GFJ17" s="52"/>
      <c r="GFK17" s="52"/>
      <c r="GFL17" s="52"/>
      <c r="GFM17" s="52"/>
      <c r="GFN17" s="52"/>
      <c r="GFO17" s="52"/>
      <c r="GFP17" s="52"/>
      <c r="GFQ17" s="52"/>
      <c r="GFR17" s="52"/>
      <c r="GFS17" s="52"/>
      <c r="GFT17" s="52"/>
      <c r="GFU17" s="52"/>
      <c r="GFV17" s="52"/>
      <c r="GFW17" s="52"/>
      <c r="GFX17" s="52"/>
      <c r="GFY17" s="52"/>
      <c r="GFZ17" s="52"/>
      <c r="GGA17" s="52"/>
      <c r="GGB17" s="52"/>
      <c r="GGC17" s="52"/>
      <c r="GGD17" s="52"/>
      <c r="GGE17" s="52"/>
      <c r="GGF17" s="52"/>
      <c r="GGG17" s="52"/>
      <c r="GGH17" s="52"/>
      <c r="GGI17" s="52"/>
      <c r="GGJ17" s="52"/>
      <c r="GGK17" s="52"/>
      <c r="GGL17" s="52"/>
      <c r="GGM17" s="52"/>
      <c r="GGN17" s="52"/>
      <c r="GGO17" s="52"/>
      <c r="GGP17" s="52"/>
      <c r="GGQ17" s="52"/>
      <c r="GGR17" s="52"/>
      <c r="GGS17" s="52"/>
      <c r="GGT17" s="52"/>
      <c r="GGU17" s="52"/>
      <c r="GGV17" s="52"/>
      <c r="GGW17" s="52"/>
      <c r="GGX17" s="52"/>
      <c r="GGY17" s="52"/>
      <c r="GGZ17" s="52"/>
      <c r="GHA17" s="52"/>
      <c r="GHB17" s="52"/>
      <c r="GHC17" s="52"/>
      <c r="GHD17" s="52"/>
      <c r="GHE17" s="52"/>
      <c r="GHF17" s="52"/>
      <c r="GHG17" s="52"/>
      <c r="GHH17" s="52"/>
      <c r="GHI17" s="52"/>
      <c r="GHJ17" s="52"/>
      <c r="GHK17" s="52"/>
      <c r="GHL17" s="52"/>
      <c r="GHM17" s="52"/>
      <c r="GHN17" s="52"/>
      <c r="GHO17" s="52"/>
      <c r="GHP17" s="52"/>
      <c r="GHQ17" s="52"/>
      <c r="GHR17" s="52"/>
      <c r="GHS17" s="52"/>
      <c r="GHT17" s="52"/>
      <c r="GHU17" s="52"/>
      <c r="GHV17" s="52"/>
      <c r="GHW17" s="52"/>
      <c r="GHX17" s="52"/>
      <c r="GHY17" s="52"/>
      <c r="GHZ17" s="52"/>
      <c r="GIA17" s="52"/>
      <c r="GIB17" s="52"/>
      <c r="GIC17" s="52"/>
      <c r="GID17" s="52"/>
      <c r="GIE17" s="52"/>
      <c r="GIF17" s="52"/>
      <c r="GIG17" s="52"/>
      <c r="GIH17" s="52"/>
      <c r="GII17" s="52"/>
      <c r="GIJ17" s="52"/>
      <c r="GIK17" s="52"/>
      <c r="GIL17" s="52"/>
      <c r="GIM17" s="52"/>
      <c r="GIN17" s="52"/>
      <c r="GIO17" s="52"/>
      <c r="GIP17" s="52"/>
      <c r="GIQ17" s="52"/>
      <c r="GIR17" s="52"/>
      <c r="GIS17" s="52"/>
      <c r="GIT17" s="52"/>
      <c r="GIU17" s="52"/>
      <c r="GIV17" s="52"/>
      <c r="GIW17" s="52"/>
      <c r="GIX17" s="52"/>
      <c r="GIY17" s="52"/>
      <c r="GIZ17" s="52"/>
      <c r="GJA17" s="52"/>
      <c r="GJB17" s="52"/>
      <c r="GJC17" s="52"/>
      <c r="GJD17" s="52"/>
      <c r="GJE17" s="52"/>
      <c r="GJF17" s="52"/>
      <c r="GJG17" s="52"/>
      <c r="GJH17" s="52"/>
      <c r="GJI17" s="52"/>
      <c r="GJJ17" s="52"/>
      <c r="GJK17" s="52"/>
      <c r="GJL17" s="52"/>
      <c r="GJM17" s="52"/>
      <c r="GJN17" s="52"/>
      <c r="GJO17" s="52"/>
      <c r="GJP17" s="52"/>
      <c r="GJQ17" s="52"/>
      <c r="GJR17" s="52"/>
      <c r="GJS17" s="52"/>
      <c r="GJT17" s="52"/>
      <c r="GJU17" s="52"/>
      <c r="GJV17" s="52"/>
      <c r="GJW17" s="52"/>
      <c r="GJX17" s="52"/>
      <c r="GJY17" s="52"/>
      <c r="GJZ17" s="52"/>
      <c r="GKA17" s="52"/>
      <c r="GKB17" s="52"/>
      <c r="GKC17" s="52"/>
      <c r="GKD17" s="52"/>
      <c r="GKE17" s="52"/>
      <c r="GKF17" s="52"/>
      <c r="GKG17" s="52"/>
      <c r="GKH17" s="52"/>
      <c r="GKI17" s="52"/>
      <c r="GKJ17" s="52"/>
      <c r="GKK17" s="52"/>
      <c r="GKL17" s="52"/>
      <c r="GKM17" s="52"/>
      <c r="GKN17" s="52"/>
      <c r="GKO17" s="52"/>
      <c r="GKP17" s="52"/>
      <c r="GKQ17" s="52"/>
      <c r="GKR17" s="52"/>
      <c r="GKS17" s="52"/>
      <c r="GKT17" s="52"/>
      <c r="GKU17" s="52"/>
      <c r="GKV17" s="52"/>
      <c r="GKW17" s="52"/>
      <c r="GKX17" s="52"/>
      <c r="GKY17" s="52"/>
      <c r="GKZ17" s="52"/>
      <c r="GLA17" s="52"/>
      <c r="GLB17" s="52"/>
      <c r="GLC17" s="52"/>
      <c r="GLD17" s="52"/>
      <c r="GLE17" s="52"/>
      <c r="GLF17" s="52"/>
      <c r="GLG17" s="52"/>
      <c r="GLH17" s="52"/>
      <c r="GLI17" s="52"/>
      <c r="GLJ17" s="52"/>
      <c r="GLK17" s="52"/>
      <c r="GLL17" s="52"/>
      <c r="GLM17" s="52"/>
      <c r="GLN17" s="52"/>
      <c r="GLO17" s="52"/>
      <c r="GLP17" s="52"/>
      <c r="GLQ17" s="52"/>
      <c r="GLR17" s="52"/>
      <c r="GLS17" s="52"/>
      <c r="GLT17" s="52"/>
      <c r="GLU17" s="52"/>
      <c r="GLV17" s="52"/>
      <c r="GLW17" s="52"/>
      <c r="GLX17" s="52"/>
      <c r="GLY17" s="52"/>
      <c r="GLZ17" s="52"/>
      <c r="GMA17" s="52"/>
      <c r="GMB17" s="52"/>
      <c r="GMC17" s="52"/>
      <c r="GMD17" s="52"/>
      <c r="GME17" s="52"/>
      <c r="GMF17" s="52"/>
      <c r="GMG17" s="52"/>
      <c r="GMH17" s="52"/>
      <c r="GMI17" s="52"/>
      <c r="GMJ17" s="52"/>
      <c r="GMK17" s="52"/>
      <c r="GML17" s="52"/>
      <c r="GMM17" s="52"/>
      <c r="GMN17" s="52"/>
      <c r="GMO17" s="52"/>
      <c r="GMP17" s="52"/>
      <c r="GMQ17" s="52"/>
      <c r="GMR17" s="52"/>
      <c r="GMS17" s="52"/>
      <c r="GMT17" s="52"/>
      <c r="GMU17" s="52"/>
      <c r="GMV17" s="52"/>
      <c r="GMW17" s="52"/>
      <c r="GMX17" s="52"/>
      <c r="GMY17" s="52"/>
      <c r="GMZ17" s="52"/>
      <c r="GNA17" s="52"/>
      <c r="GNB17" s="52"/>
      <c r="GNC17" s="52"/>
      <c r="GND17" s="52"/>
      <c r="GNE17" s="52"/>
      <c r="GNF17" s="52"/>
      <c r="GNG17" s="52"/>
      <c r="GNH17" s="52"/>
      <c r="GNI17" s="52"/>
      <c r="GNJ17" s="52"/>
      <c r="GNK17" s="52"/>
      <c r="GNL17" s="52"/>
      <c r="GNM17" s="52"/>
      <c r="GNN17" s="52"/>
      <c r="GNO17" s="52"/>
      <c r="GNP17" s="52"/>
      <c r="GNQ17" s="52"/>
      <c r="GNR17" s="52"/>
      <c r="GNS17" s="52"/>
      <c r="GNT17" s="52"/>
      <c r="GNU17" s="52"/>
      <c r="GNV17" s="52"/>
      <c r="GNW17" s="52"/>
      <c r="GNX17" s="52"/>
      <c r="GNY17" s="52"/>
      <c r="GNZ17" s="52"/>
      <c r="GOA17" s="52"/>
      <c r="GOB17" s="52"/>
      <c r="GOC17" s="52"/>
      <c r="GOD17" s="52"/>
      <c r="GOE17" s="52"/>
      <c r="GOF17" s="52"/>
      <c r="GOG17" s="52"/>
      <c r="GOH17" s="52"/>
      <c r="GOI17" s="52"/>
      <c r="GOJ17" s="52"/>
      <c r="GOK17" s="52"/>
      <c r="GOL17" s="52"/>
      <c r="GOM17" s="52"/>
      <c r="GON17" s="52"/>
      <c r="GOO17" s="52"/>
      <c r="GOP17" s="52"/>
      <c r="GOQ17" s="52"/>
      <c r="GOR17" s="52"/>
      <c r="GOS17" s="52"/>
      <c r="GOT17" s="52"/>
      <c r="GOU17" s="52"/>
      <c r="GOV17" s="52"/>
      <c r="GOW17" s="52"/>
      <c r="GOX17" s="52"/>
      <c r="GOY17" s="52"/>
      <c r="GOZ17" s="52"/>
      <c r="GPA17" s="52"/>
      <c r="GPB17" s="52"/>
      <c r="GPC17" s="52"/>
      <c r="GPD17" s="52"/>
      <c r="GPE17" s="52"/>
      <c r="GPF17" s="52"/>
      <c r="GPG17" s="52"/>
      <c r="GPH17" s="52"/>
      <c r="GPI17" s="52"/>
      <c r="GPJ17" s="52"/>
      <c r="GPK17" s="52"/>
      <c r="GPL17" s="52"/>
      <c r="GPM17" s="52"/>
      <c r="GPN17" s="52"/>
      <c r="GPO17" s="52"/>
      <c r="GPP17" s="52"/>
      <c r="GPQ17" s="52"/>
      <c r="GPR17" s="52"/>
      <c r="GPS17" s="52"/>
      <c r="GPT17" s="52"/>
      <c r="GPU17" s="52"/>
      <c r="GPV17" s="52"/>
      <c r="GPW17" s="52"/>
      <c r="GPX17" s="52"/>
      <c r="GPY17" s="52"/>
      <c r="GPZ17" s="52"/>
      <c r="GQA17" s="52"/>
      <c r="GQB17" s="52"/>
      <c r="GQC17" s="52"/>
      <c r="GQD17" s="52"/>
      <c r="GQE17" s="52"/>
      <c r="GQF17" s="52"/>
      <c r="GQG17" s="52"/>
      <c r="GQH17" s="52"/>
      <c r="GQI17" s="52"/>
      <c r="GQJ17" s="52"/>
      <c r="GQK17" s="52"/>
      <c r="GQL17" s="52"/>
      <c r="GQM17" s="52"/>
      <c r="GQN17" s="52"/>
      <c r="GQO17" s="52"/>
      <c r="GQP17" s="52"/>
      <c r="GQQ17" s="52"/>
      <c r="GQR17" s="52"/>
      <c r="GQS17" s="52"/>
      <c r="GQT17" s="52"/>
      <c r="GQU17" s="52"/>
      <c r="GQV17" s="52"/>
      <c r="GQW17" s="52"/>
      <c r="GQX17" s="52"/>
      <c r="GQY17" s="52"/>
      <c r="GQZ17" s="52"/>
      <c r="GRA17" s="52"/>
      <c r="GRB17" s="52"/>
      <c r="GRC17" s="52"/>
      <c r="GRD17" s="52"/>
      <c r="GRE17" s="52"/>
      <c r="GRF17" s="52"/>
      <c r="GRG17" s="52"/>
      <c r="GRH17" s="52"/>
      <c r="GRI17" s="52"/>
      <c r="GRJ17" s="52"/>
      <c r="GRK17" s="52"/>
      <c r="GRL17" s="52"/>
      <c r="GRM17" s="52"/>
      <c r="GRN17" s="52"/>
      <c r="GRO17" s="52"/>
      <c r="GRP17" s="52"/>
      <c r="GRQ17" s="52"/>
      <c r="GRR17" s="52"/>
      <c r="GRS17" s="52"/>
      <c r="GRT17" s="52"/>
      <c r="GRU17" s="52"/>
      <c r="GRV17" s="52"/>
      <c r="GRW17" s="52"/>
      <c r="GRX17" s="52"/>
      <c r="GRY17" s="52"/>
      <c r="GRZ17" s="52"/>
      <c r="GSA17" s="52"/>
      <c r="GSB17" s="52"/>
      <c r="GSC17" s="52"/>
      <c r="GSD17" s="52"/>
      <c r="GSE17" s="52"/>
      <c r="GSF17" s="52"/>
      <c r="GSG17" s="52"/>
      <c r="GSH17" s="52"/>
      <c r="GSI17" s="52"/>
      <c r="GSJ17" s="52"/>
      <c r="GSK17" s="52"/>
      <c r="GSL17" s="52"/>
      <c r="GSM17" s="52"/>
      <c r="GSN17" s="52"/>
      <c r="GSO17" s="52"/>
      <c r="GSP17" s="52"/>
      <c r="GSQ17" s="52"/>
      <c r="GSR17" s="52"/>
      <c r="GSS17" s="52"/>
      <c r="GST17" s="52"/>
      <c r="GSU17" s="52"/>
      <c r="GSV17" s="52"/>
      <c r="GSW17" s="52"/>
      <c r="GSX17" s="52"/>
      <c r="GSY17" s="52"/>
      <c r="GSZ17" s="52"/>
      <c r="GTA17" s="52"/>
      <c r="GTB17" s="52"/>
      <c r="GTC17" s="52"/>
      <c r="GTD17" s="52"/>
      <c r="GTE17" s="52"/>
      <c r="GTF17" s="52"/>
      <c r="GTG17" s="52"/>
      <c r="GTH17" s="52"/>
      <c r="GTI17" s="52"/>
      <c r="GTJ17" s="52"/>
      <c r="GTK17" s="52"/>
      <c r="GTL17" s="52"/>
      <c r="GTM17" s="52"/>
      <c r="GTN17" s="52"/>
      <c r="GTO17" s="52"/>
      <c r="GTP17" s="52"/>
      <c r="GTQ17" s="52"/>
      <c r="GTR17" s="52"/>
      <c r="GTS17" s="52"/>
      <c r="GTT17" s="52"/>
      <c r="GTU17" s="52"/>
      <c r="GTV17" s="52"/>
      <c r="GTW17" s="52"/>
      <c r="GTX17" s="52"/>
      <c r="GTY17" s="52"/>
      <c r="GTZ17" s="52"/>
      <c r="GUA17" s="52"/>
      <c r="GUB17" s="52"/>
      <c r="GUC17" s="52"/>
      <c r="GUD17" s="52"/>
      <c r="GUE17" s="52"/>
      <c r="GUF17" s="52"/>
      <c r="GUG17" s="52"/>
      <c r="GUH17" s="52"/>
      <c r="GUI17" s="52"/>
      <c r="GUJ17" s="52"/>
      <c r="GUK17" s="52"/>
      <c r="GUL17" s="52"/>
      <c r="GUM17" s="52"/>
      <c r="GUN17" s="52"/>
      <c r="GUO17" s="52"/>
      <c r="GUP17" s="52"/>
      <c r="GUQ17" s="52"/>
      <c r="GUR17" s="52"/>
      <c r="GUS17" s="52"/>
      <c r="GUT17" s="52"/>
      <c r="GUU17" s="52"/>
      <c r="GUV17" s="52"/>
      <c r="GUW17" s="52"/>
      <c r="GUX17" s="52"/>
      <c r="GUY17" s="52"/>
      <c r="GUZ17" s="52"/>
      <c r="GVA17" s="52"/>
      <c r="GVB17" s="52"/>
      <c r="GVC17" s="52"/>
      <c r="GVD17" s="52"/>
      <c r="GVE17" s="52"/>
      <c r="GVF17" s="52"/>
      <c r="GVG17" s="52"/>
      <c r="GVH17" s="52"/>
      <c r="GVI17" s="52"/>
      <c r="GVJ17" s="52"/>
      <c r="GVK17" s="52"/>
      <c r="GVL17" s="52"/>
      <c r="GVM17" s="52"/>
      <c r="GVN17" s="52"/>
      <c r="GVO17" s="52"/>
      <c r="GVP17" s="52"/>
      <c r="GVQ17" s="52"/>
      <c r="GVR17" s="52"/>
      <c r="GVS17" s="52"/>
      <c r="GVT17" s="52"/>
      <c r="GVU17" s="52"/>
      <c r="GVV17" s="52"/>
      <c r="GVW17" s="52"/>
      <c r="GVX17" s="52"/>
      <c r="GVY17" s="52"/>
      <c r="GVZ17" s="52"/>
      <c r="GWA17" s="52"/>
      <c r="GWB17" s="52"/>
      <c r="GWC17" s="52"/>
      <c r="GWD17" s="52"/>
      <c r="GWE17" s="52"/>
      <c r="GWF17" s="52"/>
      <c r="GWG17" s="52"/>
      <c r="GWH17" s="52"/>
      <c r="GWI17" s="52"/>
      <c r="GWJ17" s="52"/>
      <c r="GWK17" s="52"/>
      <c r="GWL17" s="52"/>
      <c r="GWM17" s="52"/>
      <c r="GWN17" s="52"/>
      <c r="GWO17" s="52"/>
      <c r="GWP17" s="52"/>
      <c r="GWQ17" s="52"/>
      <c r="GWR17" s="52"/>
      <c r="GWS17" s="52"/>
      <c r="GWT17" s="52"/>
      <c r="GWU17" s="52"/>
      <c r="GWV17" s="52"/>
      <c r="GWW17" s="52"/>
      <c r="GWX17" s="52"/>
      <c r="GWY17" s="52"/>
      <c r="GWZ17" s="52"/>
      <c r="GXA17" s="52"/>
      <c r="GXB17" s="52"/>
      <c r="GXC17" s="52"/>
      <c r="GXD17" s="52"/>
      <c r="GXE17" s="52"/>
      <c r="GXF17" s="52"/>
      <c r="GXG17" s="52"/>
      <c r="GXH17" s="52"/>
      <c r="GXI17" s="52"/>
      <c r="GXJ17" s="52"/>
      <c r="GXK17" s="52"/>
      <c r="GXL17" s="52"/>
      <c r="GXM17" s="52"/>
      <c r="GXN17" s="52"/>
      <c r="GXO17" s="52"/>
      <c r="GXP17" s="52"/>
      <c r="GXQ17" s="52"/>
      <c r="GXR17" s="52"/>
      <c r="GXS17" s="52"/>
      <c r="GXT17" s="52"/>
      <c r="GXU17" s="52"/>
      <c r="GXV17" s="52"/>
      <c r="GXW17" s="52"/>
      <c r="GXX17" s="52"/>
      <c r="GXY17" s="52"/>
      <c r="GXZ17" s="52"/>
      <c r="GYA17" s="52"/>
      <c r="GYB17" s="52"/>
      <c r="GYC17" s="52"/>
      <c r="GYD17" s="52"/>
      <c r="GYE17" s="52"/>
      <c r="GYF17" s="52"/>
      <c r="GYG17" s="52"/>
      <c r="GYH17" s="52"/>
      <c r="GYI17" s="52"/>
      <c r="GYJ17" s="52"/>
      <c r="GYK17" s="52"/>
      <c r="GYL17" s="52"/>
      <c r="GYM17" s="52"/>
      <c r="GYN17" s="52"/>
      <c r="GYO17" s="52"/>
      <c r="GYP17" s="52"/>
      <c r="GYQ17" s="52"/>
      <c r="GYR17" s="52"/>
      <c r="GYS17" s="52"/>
      <c r="GYT17" s="52"/>
      <c r="GYU17" s="52"/>
      <c r="GYV17" s="52"/>
      <c r="GYW17" s="52"/>
      <c r="GYX17" s="52"/>
      <c r="GYY17" s="52"/>
      <c r="GYZ17" s="52"/>
      <c r="GZA17" s="52"/>
      <c r="GZB17" s="52"/>
      <c r="GZC17" s="52"/>
      <c r="GZD17" s="52"/>
      <c r="GZE17" s="52"/>
      <c r="GZF17" s="52"/>
      <c r="GZG17" s="52"/>
      <c r="GZH17" s="52"/>
      <c r="GZI17" s="52"/>
      <c r="GZJ17" s="52"/>
      <c r="GZK17" s="52"/>
      <c r="GZL17" s="52"/>
      <c r="GZM17" s="52"/>
      <c r="GZN17" s="52"/>
      <c r="GZO17" s="52"/>
      <c r="GZP17" s="52"/>
      <c r="GZQ17" s="52"/>
      <c r="GZR17" s="52"/>
      <c r="GZS17" s="52"/>
      <c r="GZT17" s="52"/>
      <c r="GZU17" s="52"/>
      <c r="GZV17" s="52"/>
      <c r="GZW17" s="52"/>
      <c r="GZX17" s="52"/>
      <c r="GZY17" s="52"/>
      <c r="GZZ17" s="52"/>
      <c r="HAA17" s="52"/>
      <c r="HAB17" s="52"/>
      <c r="HAC17" s="52"/>
      <c r="HAD17" s="52"/>
      <c r="HAE17" s="52"/>
      <c r="HAF17" s="52"/>
      <c r="HAG17" s="52"/>
      <c r="HAH17" s="52"/>
      <c r="HAI17" s="52"/>
      <c r="HAJ17" s="52"/>
      <c r="HAK17" s="52"/>
      <c r="HAL17" s="52"/>
      <c r="HAM17" s="52"/>
      <c r="HAN17" s="52"/>
      <c r="HAO17" s="52"/>
      <c r="HAP17" s="52"/>
      <c r="HAQ17" s="52"/>
      <c r="HAR17" s="52"/>
      <c r="HAS17" s="52"/>
      <c r="HAT17" s="52"/>
      <c r="HAU17" s="52"/>
      <c r="HAV17" s="52"/>
      <c r="HAW17" s="52"/>
      <c r="HAX17" s="52"/>
      <c r="HAY17" s="52"/>
      <c r="HAZ17" s="52"/>
      <c r="HBA17" s="52"/>
      <c r="HBB17" s="52"/>
      <c r="HBC17" s="52"/>
      <c r="HBD17" s="52"/>
      <c r="HBE17" s="52"/>
      <c r="HBF17" s="52"/>
      <c r="HBG17" s="52"/>
      <c r="HBH17" s="52"/>
      <c r="HBI17" s="52"/>
      <c r="HBJ17" s="52"/>
      <c r="HBK17" s="52"/>
      <c r="HBL17" s="52"/>
      <c r="HBM17" s="52"/>
      <c r="HBN17" s="52"/>
      <c r="HBO17" s="52"/>
      <c r="HBP17" s="52"/>
      <c r="HBQ17" s="52"/>
      <c r="HBR17" s="52"/>
      <c r="HBS17" s="52"/>
      <c r="HBT17" s="52"/>
      <c r="HBU17" s="52"/>
      <c r="HBV17" s="52"/>
      <c r="HBW17" s="52"/>
      <c r="HBX17" s="52"/>
      <c r="HBY17" s="52"/>
      <c r="HBZ17" s="52"/>
      <c r="HCA17" s="52"/>
      <c r="HCB17" s="52"/>
      <c r="HCC17" s="52"/>
      <c r="HCD17" s="52"/>
      <c r="HCE17" s="52"/>
      <c r="HCF17" s="52"/>
      <c r="HCG17" s="52"/>
      <c r="HCH17" s="52"/>
      <c r="HCI17" s="52"/>
      <c r="HCJ17" s="52"/>
      <c r="HCK17" s="52"/>
      <c r="HCL17" s="52"/>
      <c r="HCM17" s="52"/>
      <c r="HCN17" s="52"/>
      <c r="HCO17" s="52"/>
      <c r="HCP17" s="52"/>
      <c r="HCQ17" s="52"/>
      <c r="HCR17" s="52"/>
      <c r="HCS17" s="52"/>
      <c r="HCT17" s="52"/>
      <c r="HCU17" s="52"/>
      <c r="HCV17" s="52"/>
      <c r="HCW17" s="52"/>
      <c r="HCX17" s="52"/>
      <c r="HCY17" s="52"/>
      <c r="HCZ17" s="52"/>
      <c r="HDA17" s="52"/>
      <c r="HDB17" s="52"/>
      <c r="HDC17" s="52"/>
      <c r="HDD17" s="52"/>
      <c r="HDE17" s="52"/>
      <c r="HDF17" s="52"/>
      <c r="HDG17" s="52"/>
      <c r="HDH17" s="52"/>
      <c r="HDI17" s="52"/>
      <c r="HDJ17" s="52"/>
      <c r="HDK17" s="52"/>
      <c r="HDL17" s="52"/>
      <c r="HDM17" s="52"/>
      <c r="HDN17" s="52"/>
      <c r="HDO17" s="52"/>
      <c r="HDP17" s="52"/>
      <c r="HDQ17" s="52"/>
      <c r="HDR17" s="52"/>
      <c r="HDS17" s="52"/>
      <c r="HDT17" s="52"/>
      <c r="HDU17" s="52"/>
      <c r="HDV17" s="52"/>
      <c r="HDW17" s="52"/>
      <c r="HDX17" s="52"/>
      <c r="HDY17" s="52"/>
      <c r="HDZ17" s="52"/>
      <c r="HEA17" s="52"/>
      <c r="HEB17" s="52"/>
      <c r="HEC17" s="52"/>
      <c r="HED17" s="52"/>
      <c r="HEE17" s="52"/>
      <c r="HEF17" s="52"/>
      <c r="HEG17" s="52"/>
      <c r="HEH17" s="52"/>
      <c r="HEI17" s="52"/>
      <c r="HEJ17" s="52"/>
      <c r="HEK17" s="52"/>
      <c r="HEL17" s="52"/>
      <c r="HEM17" s="52"/>
      <c r="HEN17" s="52"/>
      <c r="HEO17" s="52"/>
      <c r="HEP17" s="52"/>
      <c r="HEQ17" s="52"/>
      <c r="HER17" s="52"/>
      <c r="HES17" s="52"/>
      <c r="HET17" s="52"/>
      <c r="HEU17" s="52"/>
      <c r="HEV17" s="52"/>
      <c r="HEW17" s="52"/>
      <c r="HEX17" s="52"/>
      <c r="HEY17" s="52"/>
      <c r="HEZ17" s="52"/>
      <c r="HFA17" s="52"/>
      <c r="HFB17" s="52"/>
      <c r="HFC17" s="52"/>
      <c r="HFD17" s="52"/>
      <c r="HFE17" s="52"/>
      <c r="HFF17" s="52"/>
      <c r="HFG17" s="52"/>
      <c r="HFH17" s="52"/>
      <c r="HFI17" s="52"/>
      <c r="HFJ17" s="52"/>
      <c r="HFK17" s="52"/>
      <c r="HFL17" s="52"/>
      <c r="HFM17" s="52"/>
      <c r="HFN17" s="52"/>
      <c r="HFO17" s="52"/>
      <c r="HFP17" s="52"/>
      <c r="HFQ17" s="52"/>
      <c r="HFR17" s="52"/>
      <c r="HFS17" s="52"/>
      <c r="HFT17" s="52"/>
      <c r="HFU17" s="52"/>
      <c r="HFV17" s="52"/>
      <c r="HFW17" s="52"/>
      <c r="HFX17" s="52"/>
      <c r="HFY17" s="52"/>
      <c r="HFZ17" s="52"/>
      <c r="HGA17" s="52"/>
      <c r="HGB17" s="52"/>
      <c r="HGC17" s="52"/>
      <c r="HGD17" s="52"/>
      <c r="HGE17" s="52"/>
      <c r="HGF17" s="52"/>
      <c r="HGG17" s="52"/>
      <c r="HGH17" s="52"/>
      <c r="HGI17" s="52"/>
      <c r="HGJ17" s="52"/>
      <c r="HGK17" s="52"/>
      <c r="HGL17" s="52"/>
      <c r="HGM17" s="52"/>
      <c r="HGN17" s="52"/>
      <c r="HGO17" s="52"/>
      <c r="HGP17" s="52"/>
      <c r="HGQ17" s="52"/>
      <c r="HGR17" s="52"/>
      <c r="HGS17" s="52"/>
      <c r="HGT17" s="52"/>
      <c r="HGU17" s="52"/>
      <c r="HGV17" s="52"/>
      <c r="HGW17" s="52"/>
      <c r="HGX17" s="52"/>
      <c r="HGY17" s="52"/>
      <c r="HGZ17" s="52"/>
      <c r="HHA17" s="52"/>
      <c r="HHB17" s="52"/>
      <c r="HHC17" s="52"/>
      <c r="HHD17" s="52"/>
      <c r="HHE17" s="52"/>
      <c r="HHF17" s="52"/>
      <c r="HHG17" s="52"/>
      <c r="HHH17" s="52"/>
      <c r="HHI17" s="52"/>
      <c r="HHJ17" s="52"/>
      <c r="HHK17" s="52"/>
      <c r="HHL17" s="52"/>
      <c r="HHM17" s="52"/>
      <c r="HHN17" s="52"/>
      <c r="HHO17" s="52"/>
      <c r="HHP17" s="52"/>
      <c r="HHQ17" s="52"/>
      <c r="HHR17" s="52"/>
      <c r="HHS17" s="52"/>
      <c r="HHT17" s="52"/>
      <c r="HHU17" s="52"/>
      <c r="HHV17" s="52"/>
      <c r="HHW17" s="52"/>
      <c r="HHX17" s="52"/>
      <c r="HHY17" s="52"/>
      <c r="HHZ17" s="52"/>
      <c r="HIA17" s="52"/>
      <c r="HIB17" s="52"/>
      <c r="HIC17" s="52"/>
      <c r="HID17" s="52"/>
      <c r="HIE17" s="52"/>
      <c r="HIF17" s="52"/>
      <c r="HIG17" s="52"/>
      <c r="HIH17" s="52"/>
      <c r="HII17" s="52"/>
      <c r="HIJ17" s="52"/>
      <c r="HIK17" s="52"/>
      <c r="HIL17" s="52"/>
      <c r="HIM17" s="52"/>
      <c r="HIN17" s="52"/>
      <c r="HIO17" s="52"/>
      <c r="HIP17" s="52"/>
      <c r="HIQ17" s="52"/>
      <c r="HIR17" s="52"/>
      <c r="HIS17" s="52"/>
      <c r="HIT17" s="52"/>
      <c r="HIU17" s="52"/>
      <c r="HIV17" s="52"/>
      <c r="HIW17" s="52"/>
      <c r="HIX17" s="52"/>
      <c r="HIY17" s="52"/>
      <c r="HIZ17" s="52"/>
      <c r="HJA17" s="52"/>
      <c r="HJB17" s="52"/>
      <c r="HJC17" s="52"/>
      <c r="HJD17" s="52"/>
      <c r="HJE17" s="52"/>
      <c r="HJF17" s="52"/>
      <c r="HJG17" s="52"/>
      <c r="HJH17" s="52"/>
      <c r="HJI17" s="52"/>
      <c r="HJJ17" s="52"/>
      <c r="HJK17" s="52"/>
      <c r="HJL17" s="52"/>
      <c r="HJM17" s="52"/>
      <c r="HJN17" s="52"/>
      <c r="HJO17" s="52"/>
      <c r="HJP17" s="52"/>
      <c r="HJQ17" s="52"/>
      <c r="HJR17" s="52"/>
      <c r="HJS17" s="52"/>
      <c r="HJT17" s="52"/>
      <c r="HJU17" s="52"/>
      <c r="HJV17" s="52"/>
      <c r="HJW17" s="52"/>
      <c r="HJX17" s="52"/>
      <c r="HJY17" s="52"/>
      <c r="HJZ17" s="52"/>
      <c r="HKA17" s="52"/>
      <c r="HKB17" s="52"/>
      <c r="HKC17" s="52"/>
      <c r="HKD17" s="52"/>
      <c r="HKE17" s="52"/>
      <c r="HKF17" s="52"/>
      <c r="HKG17" s="52"/>
      <c r="HKH17" s="52"/>
      <c r="HKI17" s="52"/>
      <c r="HKJ17" s="52"/>
      <c r="HKK17" s="52"/>
      <c r="HKL17" s="52"/>
      <c r="HKM17" s="52"/>
      <c r="HKN17" s="52"/>
      <c r="HKO17" s="52"/>
      <c r="HKP17" s="52"/>
      <c r="HKQ17" s="52"/>
      <c r="HKR17" s="52"/>
      <c r="HKS17" s="52"/>
      <c r="HKT17" s="52"/>
      <c r="HKU17" s="52"/>
      <c r="HKV17" s="52"/>
      <c r="HKW17" s="52"/>
      <c r="HKX17" s="52"/>
      <c r="HKY17" s="52"/>
      <c r="HKZ17" s="52"/>
      <c r="HLA17" s="52"/>
      <c r="HLB17" s="52"/>
      <c r="HLC17" s="52"/>
      <c r="HLD17" s="52"/>
      <c r="HLE17" s="52"/>
      <c r="HLF17" s="52"/>
      <c r="HLG17" s="52"/>
      <c r="HLH17" s="52"/>
      <c r="HLI17" s="52"/>
      <c r="HLJ17" s="52"/>
      <c r="HLK17" s="52"/>
      <c r="HLL17" s="52"/>
      <c r="HLM17" s="52"/>
      <c r="HLN17" s="52"/>
      <c r="HLO17" s="52"/>
      <c r="HLP17" s="52"/>
      <c r="HLQ17" s="52"/>
      <c r="HLR17" s="52"/>
      <c r="HLS17" s="52"/>
      <c r="HLT17" s="52"/>
      <c r="HLU17" s="52"/>
      <c r="HLV17" s="52"/>
      <c r="HLW17" s="52"/>
      <c r="HLX17" s="52"/>
      <c r="HLY17" s="52"/>
      <c r="HLZ17" s="52"/>
      <c r="HMA17" s="52"/>
      <c r="HMB17" s="52"/>
      <c r="HMC17" s="52"/>
      <c r="HMD17" s="52"/>
      <c r="HME17" s="52"/>
      <c r="HMF17" s="52"/>
      <c r="HMG17" s="52"/>
      <c r="HMH17" s="52"/>
      <c r="HMI17" s="52"/>
      <c r="HMJ17" s="52"/>
      <c r="HMK17" s="52"/>
      <c r="HML17" s="52"/>
      <c r="HMM17" s="52"/>
      <c r="HMN17" s="52"/>
      <c r="HMO17" s="52"/>
      <c r="HMP17" s="52"/>
      <c r="HMQ17" s="52"/>
      <c r="HMR17" s="52"/>
      <c r="HMS17" s="52"/>
      <c r="HMT17" s="52"/>
      <c r="HMU17" s="52"/>
      <c r="HMV17" s="52"/>
      <c r="HMW17" s="52"/>
      <c r="HMX17" s="52"/>
      <c r="HMY17" s="52"/>
      <c r="HMZ17" s="52"/>
      <c r="HNA17" s="52"/>
      <c r="HNB17" s="52"/>
      <c r="HNC17" s="52"/>
      <c r="HND17" s="52"/>
      <c r="HNE17" s="52"/>
      <c r="HNF17" s="52"/>
      <c r="HNG17" s="52"/>
      <c r="HNH17" s="52"/>
      <c r="HNI17" s="52"/>
      <c r="HNJ17" s="52"/>
      <c r="HNK17" s="52"/>
      <c r="HNL17" s="52"/>
      <c r="HNM17" s="52"/>
      <c r="HNN17" s="52"/>
      <c r="HNO17" s="52"/>
      <c r="HNP17" s="52"/>
      <c r="HNQ17" s="52"/>
      <c r="HNR17" s="52"/>
      <c r="HNS17" s="52"/>
      <c r="HNT17" s="52"/>
      <c r="HNU17" s="52"/>
      <c r="HNV17" s="52"/>
      <c r="HNW17" s="52"/>
      <c r="HNX17" s="52"/>
      <c r="HNY17" s="52"/>
      <c r="HNZ17" s="52"/>
      <c r="HOA17" s="52"/>
      <c r="HOB17" s="52"/>
      <c r="HOC17" s="52"/>
      <c r="HOD17" s="52"/>
      <c r="HOE17" s="52"/>
      <c r="HOF17" s="52"/>
      <c r="HOG17" s="52"/>
      <c r="HOH17" s="52"/>
      <c r="HOI17" s="52"/>
      <c r="HOJ17" s="52"/>
      <c r="HOK17" s="52"/>
      <c r="HOL17" s="52"/>
      <c r="HOM17" s="52"/>
      <c r="HON17" s="52"/>
      <c r="HOO17" s="52"/>
      <c r="HOP17" s="52"/>
      <c r="HOQ17" s="52"/>
      <c r="HOR17" s="52"/>
      <c r="HOS17" s="52"/>
      <c r="HOT17" s="52"/>
      <c r="HOU17" s="52"/>
      <c r="HOV17" s="52"/>
      <c r="HOW17" s="52"/>
      <c r="HOX17" s="52"/>
      <c r="HOY17" s="52"/>
      <c r="HOZ17" s="52"/>
      <c r="HPA17" s="52"/>
      <c r="HPB17" s="52"/>
      <c r="HPC17" s="52"/>
      <c r="HPD17" s="52"/>
      <c r="HPE17" s="52"/>
      <c r="HPF17" s="52"/>
      <c r="HPG17" s="52"/>
      <c r="HPH17" s="52"/>
      <c r="HPI17" s="52"/>
      <c r="HPJ17" s="52"/>
      <c r="HPK17" s="52"/>
      <c r="HPL17" s="52"/>
      <c r="HPM17" s="52"/>
      <c r="HPN17" s="52"/>
      <c r="HPO17" s="52"/>
      <c r="HPP17" s="52"/>
      <c r="HPQ17" s="52"/>
      <c r="HPR17" s="52"/>
      <c r="HPS17" s="52"/>
      <c r="HPT17" s="52"/>
      <c r="HPU17" s="52"/>
      <c r="HPV17" s="52"/>
      <c r="HPW17" s="52"/>
      <c r="HPX17" s="52"/>
      <c r="HPY17" s="52"/>
      <c r="HPZ17" s="52"/>
      <c r="HQA17" s="52"/>
      <c r="HQB17" s="52"/>
      <c r="HQC17" s="52"/>
      <c r="HQD17" s="52"/>
      <c r="HQE17" s="52"/>
      <c r="HQF17" s="52"/>
      <c r="HQG17" s="52"/>
      <c r="HQH17" s="52"/>
      <c r="HQI17" s="52"/>
      <c r="HQJ17" s="52"/>
      <c r="HQK17" s="52"/>
      <c r="HQL17" s="52"/>
      <c r="HQM17" s="52"/>
      <c r="HQN17" s="52"/>
      <c r="HQO17" s="52"/>
      <c r="HQP17" s="52"/>
      <c r="HQQ17" s="52"/>
      <c r="HQR17" s="52"/>
      <c r="HQS17" s="52"/>
      <c r="HQT17" s="52"/>
      <c r="HQU17" s="52"/>
      <c r="HQV17" s="52"/>
      <c r="HQW17" s="52"/>
      <c r="HQX17" s="52"/>
      <c r="HQY17" s="52"/>
      <c r="HQZ17" s="52"/>
      <c r="HRA17" s="52"/>
      <c r="HRB17" s="52"/>
      <c r="HRC17" s="52"/>
      <c r="HRD17" s="52"/>
      <c r="HRE17" s="52"/>
      <c r="HRF17" s="52"/>
      <c r="HRG17" s="52"/>
      <c r="HRH17" s="52"/>
      <c r="HRI17" s="52"/>
      <c r="HRJ17" s="52"/>
      <c r="HRK17" s="52"/>
      <c r="HRL17" s="52"/>
      <c r="HRM17" s="52"/>
      <c r="HRN17" s="52"/>
      <c r="HRO17" s="52"/>
      <c r="HRP17" s="52"/>
      <c r="HRQ17" s="52"/>
      <c r="HRR17" s="52"/>
      <c r="HRS17" s="52"/>
      <c r="HRT17" s="52"/>
      <c r="HRU17" s="52"/>
      <c r="HRV17" s="52"/>
      <c r="HRW17" s="52"/>
      <c r="HRX17" s="52"/>
      <c r="HRY17" s="52"/>
      <c r="HRZ17" s="52"/>
      <c r="HSA17" s="52"/>
      <c r="HSB17" s="52"/>
      <c r="HSC17" s="52"/>
      <c r="HSD17" s="52"/>
      <c r="HSE17" s="52"/>
      <c r="HSF17" s="52"/>
      <c r="HSG17" s="52"/>
      <c r="HSH17" s="52"/>
      <c r="HSI17" s="52"/>
      <c r="HSJ17" s="52"/>
      <c r="HSK17" s="52"/>
      <c r="HSL17" s="52"/>
      <c r="HSM17" s="52"/>
      <c r="HSN17" s="52"/>
      <c r="HSO17" s="52"/>
      <c r="HSP17" s="52"/>
      <c r="HSQ17" s="52"/>
      <c r="HSR17" s="52"/>
      <c r="HSS17" s="52"/>
      <c r="HST17" s="52"/>
      <c r="HSU17" s="52"/>
      <c r="HSV17" s="52"/>
      <c r="HSW17" s="52"/>
      <c r="HSX17" s="52"/>
      <c r="HSY17" s="52"/>
      <c r="HSZ17" s="52"/>
      <c r="HTA17" s="52"/>
      <c r="HTB17" s="52"/>
      <c r="HTC17" s="52"/>
      <c r="HTD17" s="52"/>
      <c r="HTE17" s="52"/>
      <c r="HTF17" s="52"/>
      <c r="HTG17" s="52"/>
      <c r="HTH17" s="52"/>
      <c r="HTI17" s="52"/>
      <c r="HTJ17" s="52"/>
      <c r="HTK17" s="52"/>
      <c r="HTL17" s="52"/>
      <c r="HTM17" s="52"/>
      <c r="HTN17" s="52"/>
      <c r="HTO17" s="52"/>
      <c r="HTP17" s="52"/>
      <c r="HTQ17" s="52"/>
      <c r="HTR17" s="52"/>
      <c r="HTS17" s="52"/>
      <c r="HTT17" s="52"/>
      <c r="HTU17" s="52"/>
      <c r="HTV17" s="52"/>
      <c r="HTW17" s="52"/>
      <c r="HTX17" s="52"/>
      <c r="HTY17" s="52"/>
      <c r="HTZ17" s="52"/>
      <c r="HUA17" s="52"/>
      <c r="HUB17" s="52"/>
      <c r="HUC17" s="52"/>
      <c r="HUD17" s="52"/>
      <c r="HUE17" s="52"/>
      <c r="HUF17" s="52"/>
      <c r="HUG17" s="52"/>
      <c r="HUH17" s="52"/>
      <c r="HUI17" s="52"/>
      <c r="HUJ17" s="52"/>
      <c r="HUK17" s="52"/>
      <c r="HUL17" s="52"/>
      <c r="HUM17" s="52"/>
      <c r="HUN17" s="52"/>
      <c r="HUO17" s="52"/>
      <c r="HUP17" s="52"/>
      <c r="HUQ17" s="52"/>
      <c r="HUR17" s="52"/>
      <c r="HUS17" s="52"/>
      <c r="HUT17" s="52"/>
      <c r="HUU17" s="52"/>
      <c r="HUV17" s="52"/>
      <c r="HUW17" s="52"/>
      <c r="HUX17" s="52"/>
      <c r="HUY17" s="52"/>
      <c r="HUZ17" s="52"/>
      <c r="HVA17" s="52"/>
      <c r="HVB17" s="52"/>
      <c r="HVC17" s="52"/>
      <c r="HVD17" s="52"/>
      <c r="HVE17" s="52"/>
      <c r="HVF17" s="52"/>
      <c r="HVG17" s="52"/>
      <c r="HVH17" s="52"/>
      <c r="HVI17" s="52"/>
      <c r="HVJ17" s="52"/>
      <c r="HVK17" s="52"/>
      <c r="HVL17" s="52"/>
      <c r="HVM17" s="52"/>
      <c r="HVN17" s="52"/>
      <c r="HVO17" s="52"/>
      <c r="HVP17" s="52"/>
      <c r="HVQ17" s="52"/>
      <c r="HVR17" s="52"/>
      <c r="HVS17" s="52"/>
      <c r="HVT17" s="52"/>
      <c r="HVU17" s="52"/>
      <c r="HVV17" s="52"/>
      <c r="HVW17" s="52"/>
      <c r="HVX17" s="52"/>
      <c r="HVY17" s="52"/>
      <c r="HVZ17" s="52"/>
      <c r="HWA17" s="52"/>
      <c r="HWB17" s="52"/>
      <c r="HWC17" s="52"/>
      <c r="HWD17" s="52"/>
      <c r="HWE17" s="52"/>
      <c r="HWF17" s="52"/>
      <c r="HWG17" s="52"/>
      <c r="HWH17" s="52"/>
      <c r="HWI17" s="52"/>
      <c r="HWJ17" s="52"/>
      <c r="HWK17" s="52"/>
      <c r="HWL17" s="52"/>
      <c r="HWM17" s="52"/>
      <c r="HWN17" s="52"/>
      <c r="HWO17" s="52"/>
      <c r="HWP17" s="52"/>
      <c r="HWQ17" s="52"/>
      <c r="HWR17" s="52"/>
      <c r="HWS17" s="52"/>
      <c r="HWT17" s="52"/>
      <c r="HWU17" s="52"/>
      <c r="HWV17" s="52"/>
      <c r="HWW17" s="52"/>
      <c r="HWX17" s="52"/>
      <c r="HWY17" s="52"/>
      <c r="HWZ17" s="52"/>
      <c r="HXA17" s="52"/>
      <c r="HXB17" s="52"/>
      <c r="HXC17" s="52"/>
      <c r="HXD17" s="52"/>
      <c r="HXE17" s="52"/>
      <c r="HXF17" s="52"/>
      <c r="HXG17" s="52"/>
      <c r="HXH17" s="52"/>
      <c r="HXI17" s="52"/>
      <c r="HXJ17" s="52"/>
      <c r="HXK17" s="52"/>
      <c r="HXL17" s="52"/>
      <c r="HXM17" s="52"/>
      <c r="HXN17" s="52"/>
      <c r="HXO17" s="52"/>
      <c r="HXP17" s="52"/>
      <c r="HXQ17" s="52"/>
      <c r="HXR17" s="52"/>
      <c r="HXS17" s="52"/>
      <c r="HXT17" s="52"/>
      <c r="HXU17" s="52"/>
      <c r="HXV17" s="52"/>
      <c r="HXW17" s="52"/>
      <c r="HXX17" s="52"/>
      <c r="HXY17" s="52"/>
      <c r="HXZ17" s="52"/>
      <c r="HYA17" s="52"/>
      <c r="HYB17" s="52"/>
      <c r="HYC17" s="52"/>
      <c r="HYD17" s="52"/>
      <c r="HYE17" s="52"/>
      <c r="HYF17" s="52"/>
      <c r="HYG17" s="52"/>
      <c r="HYH17" s="52"/>
      <c r="HYI17" s="52"/>
      <c r="HYJ17" s="52"/>
      <c r="HYK17" s="52"/>
      <c r="HYL17" s="52"/>
      <c r="HYM17" s="52"/>
      <c r="HYN17" s="52"/>
      <c r="HYO17" s="52"/>
      <c r="HYP17" s="52"/>
      <c r="HYQ17" s="52"/>
      <c r="HYR17" s="52"/>
      <c r="HYS17" s="52"/>
      <c r="HYT17" s="52"/>
      <c r="HYU17" s="52"/>
      <c r="HYV17" s="52"/>
      <c r="HYW17" s="52"/>
      <c r="HYX17" s="52"/>
      <c r="HYY17" s="52"/>
      <c r="HYZ17" s="52"/>
      <c r="HZA17" s="52"/>
      <c r="HZB17" s="52"/>
      <c r="HZC17" s="52"/>
      <c r="HZD17" s="52"/>
      <c r="HZE17" s="52"/>
      <c r="HZF17" s="52"/>
      <c r="HZG17" s="52"/>
      <c r="HZH17" s="52"/>
      <c r="HZI17" s="52"/>
      <c r="HZJ17" s="52"/>
      <c r="HZK17" s="52"/>
      <c r="HZL17" s="52"/>
      <c r="HZM17" s="52"/>
      <c r="HZN17" s="52"/>
      <c r="HZO17" s="52"/>
      <c r="HZP17" s="52"/>
      <c r="HZQ17" s="52"/>
      <c r="HZR17" s="52"/>
      <c r="HZS17" s="52"/>
      <c r="HZT17" s="52"/>
      <c r="HZU17" s="52"/>
      <c r="HZV17" s="52"/>
      <c r="HZW17" s="52"/>
      <c r="HZX17" s="52"/>
      <c r="HZY17" s="52"/>
      <c r="HZZ17" s="52"/>
      <c r="IAA17" s="52"/>
      <c r="IAB17" s="52"/>
      <c r="IAC17" s="52"/>
      <c r="IAD17" s="52"/>
      <c r="IAE17" s="52"/>
      <c r="IAF17" s="52"/>
      <c r="IAG17" s="52"/>
      <c r="IAH17" s="52"/>
      <c r="IAI17" s="52"/>
      <c r="IAJ17" s="52"/>
      <c r="IAK17" s="52"/>
      <c r="IAL17" s="52"/>
      <c r="IAM17" s="52"/>
      <c r="IAN17" s="52"/>
      <c r="IAO17" s="52"/>
      <c r="IAP17" s="52"/>
      <c r="IAQ17" s="52"/>
      <c r="IAR17" s="52"/>
      <c r="IAS17" s="52"/>
      <c r="IAT17" s="52"/>
      <c r="IAU17" s="52"/>
      <c r="IAV17" s="52"/>
      <c r="IAW17" s="52"/>
      <c r="IAX17" s="52"/>
      <c r="IAY17" s="52"/>
      <c r="IAZ17" s="52"/>
      <c r="IBA17" s="52"/>
      <c r="IBB17" s="52"/>
      <c r="IBC17" s="52"/>
      <c r="IBD17" s="52"/>
      <c r="IBE17" s="52"/>
      <c r="IBF17" s="52"/>
      <c r="IBG17" s="52"/>
      <c r="IBH17" s="52"/>
      <c r="IBI17" s="52"/>
      <c r="IBJ17" s="52"/>
      <c r="IBK17" s="52"/>
      <c r="IBL17" s="52"/>
      <c r="IBM17" s="52"/>
      <c r="IBN17" s="52"/>
      <c r="IBO17" s="52"/>
      <c r="IBP17" s="52"/>
      <c r="IBQ17" s="52"/>
      <c r="IBR17" s="52"/>
      <c r="IBS17" s="52"/>
      <c r="IBT17" s="52"/>
      <c r="IBU17" s="52"/>
      <c r="IBV17" s="52"/>
      <c r="IBW17" s="52"/>
      <c r="IBX17" s="52"/>
      <c r="IBY17" s="52"/>
      <c r="IBZ17" s="52"/>
      <c r="ICA17" s="52"/>
      <c r="ICB17" s="52"/>
      <c r="ICC17" s="52"/>
      <c r="ICD17" s="52"/>
      <c r="ICE17" s="52"/>
      <c r="ICF17" s="52"/>
      <c r="ICG17" s="52"/>
      <c r="ICH17" s="52"/>
      <c r="ICI17" s="52"/>
      <c r="ICJ17" s="52"/>
      <c r="ICK17" s="52"/>
      <c r="ICL17" s="52"/>
      <c r="ICM17" s="52"/>
      <c r="ICN17" s="52"/>
      <c r="ICO17" s="52"/>
      <c r="ICP17" s="52"/>
      <c r="ICQ17" s="52"/>
      <c r="ICR17" s="52"/>
      <c r="ICS17" s="52"/>
      <c r="ICT17" s="52"/>
      <c r="ICU17" s="52"/>
      <c r="ICV17" s="52"/>
      <c r="ICW17" s="52"/>
      <c r="ICX17" s="52"/>
      <c r="ICY17" s="52"/>
      <c r="ICZ17" s="52"/>
      <c r="IDA17" s="52"/>
      <c r="IDB17" s="52"/>
      <c r="IDC17" s="52"/>
      <c r="IDD17" s="52"/>
      <c r="IDE17" s="52"/>
      <c r="IDF17" s="52"/>
      <c r="IDG17" s="52"/>
      <c r="IDH17" s="52"/>
      <c r="IDI17" s="52"/>
      <c r="IDJ17" s="52"/>
      <c r="IDK17" s="52"/>
      <c r="IDL17" s="52"/>
      <c r="IDM17" s="52"/>
      <c r="IDN17" s="52"/>
      <c r="IDO17" s="52"/>
      <c r="IDP17" s="52"/>
      <c r="IDQ17" s="52"/>
      <c r="IDR17" s="52"/>
      <c r="IDS17" s="52"/>
      <c r="IDT17" s="52"/>
      <c r="IDU17" s="52"/>
      <c r="IDV17" s="52"/>
      <c r="IDW17" s="52"/>
      <c r="IDX17" s="52"/>
      <c r="IDY17" s="52"/>
      <c r="IDZ17" s="52"/>
      <c r="IEA17" s="52"/>
      <c r="IEB17" s="52"/>
      <c r="IEC17" s="52"/>
      <c r="IED17" s="52"/>
      <c r="IEE17" s="52"/>
      <c r="IEF17" s="52"/>
      <c r="IEG17" s="52"/>
      <c r="IEH17" s="52"/>
      <c r="IEI17" s="52"/>
      <c r="IEJ17" s="52"/>
      <c r="IEK17" s="52"/>
      <c r="IEL17" s="52"/>
      <c r="IEM17" s="52"/>
      <c r="IEN17" s="52"/>
      <c r="IEO17" s="52"/>
      <c r="IEP17" s="52"/>
      <c r="IEQ17" s="52"/>
      <c r="IER17" s="52"/>
      <c r="IES17" s="52"/>
      <c r="IET17" s="52"/>
      <c r="IEU17" s="52"/>
      <c r="IEV17" s="52"/>
      <c r="IEW17" s="52"/>
      <c r="IEX17" s="52"/>
      <c r="IEY17" s="52"/>
      <c r="IEZ17" s="52"/>
      <c r="IFA17" s="52"/>
      <c r="IFB17" s="52"/>
      <c r="IFC17" s="52"/>
      <c r="IFD17" s="52"/>
      <c r="IFE17" s="52"/>
      <c r="IFF17" s="52"/>
      <c r="IFG17" s="52"/>
      <c r="IFH17" s="52"/>
      <c r="IFI17" s="52"/>
      <c r="IFJ17" s="52"/>
      <c r="IFK17" s="52"/>
      <c r="IFL17" s="52"/>
      <c r="IFM17" s="52"/>
      <c r="IFN17" s="52"/>
      <c r="IFO17" s="52"/>
      <c r="IFP17" s="52"/>
      <c r="IFQ17" s="52"/>
      <c r="IFR17" s="52"/>
      <c r="IFS17" s="52"/>
      <c r="IFT17" s="52"/>
      <c r="IFU17" s="52"/>
      <c r="IFV17" s="52"/>
      <c r="IFW17" s="52"/>
      <c r="IFX17" s="52"/>
      <c r="IFY17" s="52"/>
      <c r="IFZ17" s="52"/>
      <c r="IGA17" s="52"/>
      <c r="IGB17" s="52"/>
      <c r="IGC17" s="52"/>
      <c r="IGD17" s="52"/>
      <c r="IGE17" s="52"/>
      <c r="IGF17" s="52"/>
      <c r="IGG17" s="52"/>
      <c r="IGH17" s="52"/>
      <c r="IGI17" s="52"/>
      <c r="IGJ17" s="52"/>
      <c r="IGK17" s="52"/>
      <c r="IGL17" s="52"/>
      <c r="IGM17" s="52"/>
      <c r="IGN17" s="52"/>
      <c r="IGO17" s="52"/>
      <c r="IGP17" s="52"/>
      <c r="IGQ17" s="52"/>
      <c r="IGR17" s="52"/>
      <c r="IGS17" s="52"/>
      <c r="IGT17" s="52"/>
      <c r="IGU17" s="52"/>
      <c r="IGV17" s="52"/>
      <c r="IGW17" s="52"/>
      <c r="IGX17" s="52"/>
      <c r="IGY17" s="52"/>
      <c r="IGZ17" s="52"/>
      <c r="IHA17" s="52"/>
      <c r="IHB17" s="52"/>
      <c r="IHC17" s="52"/>
      <c r="IHD17" s="52"/>
      <c r="IHE17" s="52"/>
      <c r="IHF17" s="52"/>
      <c r="IHG17" s="52"/>
      <c r="IHH17" s="52"/>
      <c r="IHI17" s="52"/>
      <c r="IHJ17" s="52"/>
      <c r="IHK17" s="52"/>
      <c r="IHL17" s="52"/>
      <c r="IHM17" s="52"/>
      <c r="IHN17" s="52"/>
      <c r="IHO17" s="52"/>
      <c r="IHP17" s="52"/>
      <c r="IHQ17" s="52"/>
      <c r="IHR17" s="52"/>
      <c r="IHS17" s="52"/>
      <c r="IHT17" s="52"/>
      <c r="IHU17" s="52"/>
      <c r="IHV17" s="52"/>
      <c r="IHW17" s="52"/>
      <c r="IHX17" s="52"/>
      <c r="IHY17" s="52"/>
      <c r="IHZ17" s="52"/>
      <c r="IIA17" s="52"/>
      <c r="IIB17" s="52"/>
      <c r="IIC17" s="52"/>
      <c r="IID17" s="52"/>
      <c r="IIE17" s="52"/>
      <c r="IIF17" s="52"/>
      <c r="IIG17" s="52"/>
      <c r="IIH17" s="52"/>
      <c r="III17" s="52"/>
      <c r="IIJ17" s="52"/>
      <c r="IIK17" s="52"/>
      <c r="IIL17" s="52"/>
      <c r="IIM17" s="52"/>
      <c r="IIN17" s="52"/>
      <c r="IIO17" s="52"/>
      <c r="IIP17" s="52"/>
      <c r="IIQ17" s="52"/>
      <c r="IIR17" s="52"/>
      <c r="IIS17" s="52"/>
      <c r="IIT17" s="52"/>
      <c r="IIU17" s="52"/>
      <c r="IIV17" s="52"/>
      <c r="IIW17" s="52"/>
      <c r="IIX17" s="52"/>
      <c r="IIY17" s="52"/>
      <c r="IIZ17" s="52"/>
      <c r="IJA17" s="52"/>
      <c r="IJB17" s="52"/>
      <c r="IJC17" s="52"/>
      <c r="IJD17" s="52"/>
      <c r="IJE17" s="52"/>
      <c r="IJF17" s="52"/>
      <c r="IJG17" s="52"/>
      <c r="IJH17" s="52"/>
      <c r="IJI17" s="52"/>
      <c r="IJJ17" s="52"/>
      <c r="IJK17" s="52"/>
      <c r="IJL17" s="52"/>
      <c r="IJM17" s="52"/>
      <c r="IJN17" s="52"/>
      <c r="IJO17" s="52"/>
      <c r="IJP17" s="52"/>
      <c r="IJQ17" s="52"/>
      <c r="IJR17" s="52"/>
      <c r="IJS17" s="52"/>
      <c r="IJT17" s="52"/>
      <c r="IJU17" s="52"/>
      <c r="IJV17" s="52"/>
      <c r="IJW17" s="52"/>
      <c r="IJX17" s="52"/>
      <c r="IJY17" s="52"/>
      <c r="IJZ17" s="52"/>
      <c r="IKA17" s="52"/>
      <c r="IKB17" s="52"/>
      <c r="IKC17" s="52"/>
      <c r="IKD17" s="52"/>
      <c r="IKE17" s="52"/>
      <c r="IKF17" s="52"/>
      <c r="IKG17" s="52"/>
      <c r="IKH17" s="52"/>
      <c r="IKI17" s="52"/>
      <c r="IKJ17" s="52"/>
      <c r="IKK17" s="52"/>
      <c r="IKL17" s="52"/>
      <c r="IKM17" s="52"/>
      <c r="IKN17" s="52"/>
      <c r="IKO17" s="52"/>
      <c r="IKP17" s="52"/>
      <c r="IKQ17" s="52"/>
      <c r="IKR17" s="52"/>
      <c r="IKS17" s="52"/>
      <c r="IKT17" s="52"/>
      <c r="IKU17" s="52"/>
      <c r="IKV17" s="52"/>
      <c r="IKW17" s="52"/>
      <c r="IKX17" s="52"/>
      <c r="IKY17" s="52"/>
      <c r="IKZ17" s="52"/>
      <c r="ILA17" s="52"/>
      <c r="ILB17" s="52"/>
      <c r="ILC17" s="52"/>
      <c r="ILD17" s="52"/>
      <c r="ILE17" s="52"/>
      <c r="ILF17" s="52"/>
      <c r="ILG17" s="52"/>
      <c r="ILH17" s="52"/>
      <c r="ILI17" s="52"/>
      <c r="ILJ17" s="52"/>
      <c r="ILK17" s="52"/>
      <c r="ILL17" s="52"/>
      <c r="ILM17" s="52"/>
      <c r="ILN17" s="52"/>
      <c r="ILO17" s="52"/>
      <c r="ILP17" s="52"/>
      <c r="ILQ17" s="52"/>
      <c r="ILR17" s="52"/>
      <c r="ILS17" s="52"/>
      <c r="ILT17" s="52"/>
      <c r="ILU17" s="52"/>
      <c r="ILV17" s="52"/>
      <c r="ILW17" s="52"/>
      <c r="ILX17" s="52"/>
      <c r="ILY17" s="52"/>
      <c r="ILZ17" s="52"/>
      <c r="IMA17" s="52"/>
      <c r="IMB17" s="52"/>
      <c r="IMC17" s="52"/>
      <c r="IMD17" s="52"/>
      <c r="IME17" s="52"/>
      <c r="IMF17" s="52"/>
      <c r="IMG17" s="52"/>
      <c r="IMH17" s="52"/>
      <c r="IMI17" s="52"/>
      <c r="IMJ17" s="52"/>
      <c r="IMK17" s="52"/>
      <c r="IML17" s="52"/>
      <c r="IMM17" s="52"/>
      <c r="IMN17" s="52"/>
      <c r="IMO17" s="52"/>
      <c r="IMP17" s="52"/>
      <c r="IMQ17" s="52"/>
      <c r="IMR17" s="52"/>
      <c r="IMS17" s="52"/>
      <c r="IMT17" s="52"/>
      <c r="IMU17" s="52"/>
      <c r="IMV17" s="52"/>
      <c r="IMW17" s="52"/>
      <c r="IMX17" s="52"/>
      <c r="IMY17" s="52"/>
      <c r="IMZ17" s="52"/>
      <c r="INA17" s="52"/>
      <c r="INB17" s="52"/>
      <c r="INC17" s="52"/>
      <c r="IND17" s="52"/>
      <c r="INE17" s="52"/>
      <c r="INF17" s="52"/>
      <c r="ING17" s="52"/>
      <c r="INH17" s="52"/>
      <c r="INI17" s="52"/>
      <c r="INJ17" s="52"/>
      <c r="INK17" s="52"/>
      <c r="INL17" s="52"/>
      <c r="INM17" s="52"/>
      <c r="INN17" s="52"/>
      <c r="INO17" s="52"/>
      <c r="INP17" s="52"/>
      <c r="INQ17" s="52"/>
      <c r="INR17" s="52"/>
      <c r="INS17" s="52"/>
      <c r="INT17" s="52"/>
      <c r="INU17" s="52"/>
      <c r="INV17" s="52"/>
      <c r="INW17" s="52"/>
      <c r="INX17" s="52"/>
      <c r="INY17" s="52"/>
      <c r="INZ17" s="52"/>
      <c r="IOA17" s="52"/>
      <c r="IOB17" s="52"/>
      <c r="IOC17" s="52"/>
      <c r="IOD17" s="52"/>
      <c r="IOE17" s="52"/>
      <c r="IOF17" s="52"/>
      <c r="IOG17" s="52"/>
      <c r="IOH17" s="52"/>
      <c r="IOI17" s="52"/>
      <c r="IOJ17" s="52"/>
      <c r="IOK17" s="52"/>
      <c r="IOL17" s="52"/>
      <c r="IOM17" s="52"/>
      <c r="ION17" s="52"/>
      <c r="IOO17" s="52"/>
      <c r="IOP17" s="52"/>
      <c r="IOQ17" s="52"/>
      <c r="IOR17" s="52"/>
      <c r="IOS17" s="52"/>
      <c r="IOT17" s="52"/>
      <c r="IOU17" s="52"/>
      <c r="IOV17" s="52"/>
      <c r="IOW17" s="52"/>
      <c r="IOX17" s="52"/>
      <c r="IOY17" s="52"/>
      <c r="IOZ17" s="52"/>
      <c r="IPA17" s="52"/>
      <c r="IPB17" s="52"/>
      <c r="IPC17" s="52"/>
      <c r="IPD17" s="52"/>
      <c r="IPE17" s="52"/>
      <c r="IPF17" s="52"/>
      <c r="IPG17" s="52"/>
      <c r="IPH17" s="52"/>
      <c r="IPI17" s="52"/>
      <c r="IPJ17" s="52"/>
      <c r="IPK17" s="52"/>
      <c r="IPL17" s="52"/>
      <c r="IPM17" s="52"/>
      <c r="IPN17" s="52"/>
      <c r="IPO17" s="52"/>
      <c r="IPP17" s="52"/>
      <c r="IPQ17" s="52"/>
      <c r="IPR17" s="52"/>
      <c r="IPS17" s="52"/>
      <c r="IPT17" s="52"/>
      <c r="IPU17" s="52"/>
      <c r="IPV17" s="52"/>
      <c r="IPW17" s="52"/>
      <c r="IPX17" s="52"/>
      <c r="IPY17" s="52"/>
      <c r="IPZ17" s="52"/>
      <c r="IQA17" s="52"/>
      <c r="IQB17" s="52"/>
      <c r="IQC17" s="52"/>
      <c r="IQD17" s="52"/>
      <c r="IQE17" s="52"/>
      <c r="IQF17" s="52"/>
      <c r="IQG17" s="52"/>
      <c r="IQH17" s="52"/>
      <c r="IQI17" s="52"/>
      <c r="IQJ17" s="52"/>
      <c r="IQK17" s="52"/>
      <c r="IQL17" s="52"/>
      <c r="IQM17" s="52"/>
      <c r="IQN17" s="52"/>
      <c r="IQO17" s="52"/>
      <c r="IQP17" s="52"/>
      <c r="IQQ17" s="52"/>
      <c r="IQR17" s="52"/>
      <c r="IQS17" s="52"/>
      <c r="IQT17" s="52"/>
      <c r="IQU17" s="52"/>
      <c r="IQV17" s="52"/>
      <c r="IQW17" s="52"/>
      <c r="IQX17" s="52"/>
      <c r="IQY17" s="52"/>
      <c r="IQZ17" s="52"/>
      <c r="IRA17" s="52"/>
      <c r="IRB17" s="52"/>
      <c r="IRC17" s="52"/>
      <c r="IRD17" s="52"/>
      <c r="IRE17" s="52"/>
      <c r="IRF17" s="52"/>
      <c r="IRG17" s="52"/>
      <c r="IRH17" s="52"/>
      <c r="IRI17" s="52"/>
      <c r="IRJ17" s="52"/>
      <c r="IRK17" s="52"/>
      <c r="IRL17" s="52"/>
      <c r="IRM17" s="52"/>
      <c r="IRN17" s="52"/>
      <c r="IRO17" s="52"/>
      <c r="IRP17" s="52"/>
      <c r="IRQ17" s="52"/>
      <c r="IRR17" s="52"/>
      <c r="IRS17" s="52"/>
      <c r="IRT17" s="52"/>
      <c r="IRU17" s="52"/>
      <c r="IRV17" s="52"/>
      <c r="IRW17" s="52"/>
      <c r="IRX17" s="52"/>
      <c r="IRY17" s="52"/>
      <c r="IRZ17" s="52"/>
      <c r="ISA17" s="52"/>
      <c r="ISB17" s="52"/>
      <c r="ISC17" s="52"/>
      <c r="ISD17" s="52"/>
      <c r="ISE17" s="52"/>
      <c r="ISF17" s="52"/>
      <c r="ISG17" s="52"/>
      <c r="ISH17" s="52"/>
      <c r="ISI17" s="52"/>
      <c r="ISJ17" s="52"/>
      <c r="ISK17" s="52"/>
      <c r="ISL17" s="52"/>
      <c r="ISM17" s="52"/>
      <c r="ISN17" s="52"/>
      <c r="ISO17" s="52"/>
      <c r="ISP17" s="52"/>
      <c r="ISQ17" s="52"/>
      <c r="ISR17" s="52"/>
      <c r="ISS17" s="52"/>
      <c r="IST17" s="52"/>
      <c r="ISU17" s="52"/>
      <c r="ISV17" s="52"/>
      <c r="ISW17" s="52"/>
      <c r="ISX17" s="52"/>
      <c r="ISY17" s="52"/>
      <c r="ISZ17" s="52"/>
      <c r="ITA17" s="52"/>
      <c r="ITB17" s="52"/>
      <c r="ITC17" s="52"/>
      <c r="ITD17" s="52"/>
      <c r="ITE17" s="52"/>
      <c r="ITF17" s="52"/>
      <c r="ITG17" s="52"/>
      <c r="ITH17" s="52"/>
      <c r="ITI17" s="52"/>
      <c r="ITJ17" s="52"/>
      <c r="ITK17" s="52"/>
      <c r="ITL17" s="52"/>
      <c r="ITM17" s="52"/>
      <c r="ITN17" s="52"/>
      <c r="ITO17" s="52"/>
      <c r="ITP17" s="52"/>
      <c r="ITQ17" s="52"/>
      <c r="ITR17" s="52"/>
      <c r="ITS17" s="52"/>
      <c r="ITT17" s="52"/>
      <c r="ITU17" s="52"/>
      <c r="ITV17" s="52"/>
      <c r="ITW17" s="52"/>
      <c r="ITX17" s="52"/>
      <c r="ITY17" s="52"/>
      <c r="ITZ17" s="52"/>
      <c r="IUA17" s="52"/>
      <c r="IUB17" s="52"/>
      <c r="IUC17" s="52"/>
      <c r="IUD17" s="52"/>
      <c r="IUE17" s="52"/>
      <c r="IUF17" s="52"/>
      <c r="IUG17" s="52"/>
      <c r="IUH17" s="52"/>
      <c r="IUI17" s="52"/>
      <c r="IUJ17" s="52"/>
      <c r="IUK17" s="52"/>
      <c r="IUL17" s="52"/>
      <c r="IUM17" s="52"/>
      <c r="IUN17" s="52"/>
      <c r="IUO17" s="52"/>
      <c r="IUP17" s="52"/>
      <c r="IUQ17" s="52"/>
      <c r="IUR17" s="52"/>
      <c r="IUS17" s="52"/>
      <c r="IUT17" s="52"/>
      <c r="IUU17" s="52"/>
      <c r="IUV17" s="52"/>
      <c r="IUW17" s="52"/>
      <c r="IUX17" s="52"/>
      <c r="IUY17" s="52"/>
      <c r="IUZ17" s="52"/>
      <c r="IVA17" s="52"/>
      <c r="IVB17" s="52"/>
      <c r="IVC17" s="52"/>
      <c r="IVD17" s="52"/>
      <c r="IVE17" s="52"/>
      <c r="IVF17" s="52"/>
      <c r="IVG17" s="52"/>
      <c r="IVH17" s="52"/>
      <c r="IVI17" s="52"/>
      <c r="IVJ17" s="52"/>
      <c r="IVK17" s="52"/>
      <c r="IVL17" s="52"/>
      <c r="IVM17" s="52"/>
      <c r="IVN17" s="52"/>
      <c r="IVO17" s="52"/>
      <c r="IVP17" s="52"/>
      <c r="IVQ17" s="52"/>
      <c r="IVR17" s="52"/>
      <c r="IVS17" s="52"/>
      <c r="IVT17" s="52"/>
      <c r="IVU17" s="52"/>
      <c r="IVV17" s="52"/>
      <c r="IVW17" s="52"/>
      <c r="IVX17" s="52"/>
      <c r="IVY17" s="52"/>
      <c r="IVZ17" s="52"/>
      <c r="IWA17" s="52"/>
      <c r="IWB17" s="52"/>
      <c r="IWC17" s="52"/>
      <c r="IWD17" s="52"/>
      <c r="IWE17" s="52"/>
      <c r="IWF17" s="52"/>
      <c r="IWG17" s="52"/>
      <c r="IWH17" s="52"/>
      <c r="IWI17" s="52"/>
      <c r="IWJ17" s="52"/>
      <c r="IWK17" s="52"/>
      <c r="IWL17" s="52"/>
      <c r="IWM17" s="52"/>
      <c r="IWN17" s="52"/>
      <c r="IWO17" s="52"/>
      <c r="IWP17" s="52"/>
      <c r="IWQ17" s="52"/>
      <c r="IWR17" s="52"/>
      <c r="IWS17" s="52"/>
      <c r="IWT17" s="52"/>
      <c r="IWU17" s="52"/>
      <c r="IWV17" s="52"/>
      <c r="IWW17" s="52"/>
      <c r="IWX17" s="52"/>
      <c r="IWY17" s="52"/>
      <c r="IWZ17" s="52"/>
      <c r="IXA17" s="52"/>
      <c r="IXB17" s="52"/>
      <c r="IXC17" s="52"/>
      <c r="IXD17" s="52"/>
      <c r="IXE17" s="52"/>
      <c r="IXF17" s="52"/>
      <c r="IXG17" s="52"/>
      <c r="IXH17" s="52"/>
      <c r="IXI17" s="52"/>
      <c r="IXJ17" s="52"/>
      <c r="IXK17" s="52"/>
      <c r="IXL17" s="52"/>
      <c r="IXM17" s="52"/>
      <c r="IXN17" s="52"/>
      <c r="IXO17" s="52"/>
      <c r="IXP17" s="52"/>
      <c r="IXQ17" s="52"/>
      <c r="IXR17" s="52"/>
      <c r="IXS17" s="52"/>
      <c r="IXT17" s="52"/>
      <c r="IXU17" s="52"/>
      <c r="IXV17" s="52"/>
      <c r="IXW17" s="52"/>
      <c r="IXX17" s="52"/>
      <c r="IXY17" s="52"/>
      <c r="IXZ17" s="52"/>
      <c r="IYA17" s="52"/>
      <c r="IYB17" s="52"/>
      <c r="IYC17" s="52"/>
      <c r="IYD17" s="52"/>
      <c r="IYE17" s="52"/>
      <c r="IYF17" s="52"/>
      <c r="IYG17" s="52"/>
      <c r="IYH17" s="52"/>
      <c r="IYI17" s="52"/>
      <c r="IYJ17" s="52"/>
      <c r="IYK17" s="52"/>
      <c r="IYL17" s="52"/>
      <c r="IYM17" s="52"/>
      <c r="IYN17" s="52"/>
      <c r="IYO17" s="52"/>
      <c r="IYP17" s="52"/>
      <c r="IYQ17" s="52"/>
      <c r="IYR17" s="52"/>
      <c r="IYS17" s="52"/>
      <c r="IYT17" s="52"/>
      <c r="IYU17" s="52"/>
      <c r="IYV17" s="52"/>
      <c r="IYW17" s="52"/>
      <c r="IYX17" s="52"/>
      <c r="IYY17" s="52"/>
      <c r="IYZ17" s="52"/>
      <c r="IZA17" s="52"/>
      <c r="IZB17" s="52"/>
      <c r="IZC17" s="52"/>
      <c r="IZD17" s="52"/>
      <c r="IZE17" s="52"/>
      <c r="IZF17" s="52"/>
      <c r="IZG17" s="52"/>
      <c r="IZH17" s="52"/>
      <c r="IZI17" s="52"/>
      <c r="IZJ17" s="52"/>
      <c r="IZK17" s="52"/>
      <c r="IZL17" s="52"/>
      <c r="IZM17" s="52"/>
      <c r="IZN17" s="52"/>
      <c r="IZO17" s="52"/>
      <c r="IZP17" s="52"/>
      <c r="IZQ17" s="52"/>
      <c r="IZR17" s="52"/>
      <c r="IZS17" s="52"/>
      <c r="IZT17" s="52"/>
      <c r="IZU17" s="52"/>
      <c r="IZV17" s="52"/>
      <c r="IZW17" s="52"/>
      <c r="IZX17" s="52"/>
      <c r="IZY17" s="52"/>
      <c r="IZZ17" s="52"/>
      <c r="JAA17" s="52"/>
      <c r="JAB17" s="52"/>
      <c r="JAC17" s="52"/>
      <c r="JAD17" s="52"/>
      <c r="JAE17" s="52"/>
      <c r="JAF17" s="52"/>
      <c r="JAG17" s="52"/>
      <c r="JAH17" s="52"/>
      <c r="JAI17" s="52"/>
      <c r="JAJ17" s="52"/>
      <c r="JAK17" s="52"/>
      <c r="JAL17" s="52"/>
      <c r="JAM17" s="52"/>
      <c r="JAN17" s="52"/>
      <c r="JAO17" s="52"/>
      <c r="JAP17" s="52"/>
      <c r="JAQ17" s="52"/>
      <c r="JAR17" s="52"/>
      <c r="JAS17" s="52"/>
      <c r="JAT17" s="52"/>
      <c r="JAU17" s="52"/>
      <c r="JAV17" s="52"/>
      <c r="JAW17" s="52"/>
      <c r="JAX17" s="52"/>
      <c r="JAY17" s="52"/>
      <c r="JAZ17" s="52"/>
      <c r="JBA17" s="52"/>
      <c r="JBB17" s="52"/>
      <c r="JBC17" s="52"/>
      <c r="JBD17" s="52"/>
      <c r="JBE17" s="52"/>
      <c r="JBF17" s="52"/>
      <c r="JBG17" s="52"/>
      <c r="JBH17" s="52"/>
      <c r="JBI17" s="52"/>
      <c r="JBJ17" s="52"/>
      <c r="JBK17" s="52"/>
      <c r="JBL17" s="52"/>
      <c r="JBM17" s="52"/>
      <c r="JBN17" s="52"/>
      <c r="JBO17" s="52"/>
      <c r="JBP17" s="52"/>
      <c r="JBQ17" s="52"/>
      <c r="JBR17" s="52"/>
      <c r="JBS17" s="52"/>
      <c r="JBT17" s="52"/>
      <c r="JBU17" s="52"/>
      <c r="JBV17" s="52"/>
      <c r="JBW17" s="52"/>
      <c r="JBX17" s="52"/>
      <c r="JBY17" s="52"/>
      <c r="JBZ17" s="52"/>
      <c r="JCA17" s="52"/>
      <c r="JCB17" s="52"/>
      <c r="JCC17" s="52"/>
      <c r="JCD17" s="52"/>
      <c r="JCE17" s="52"/>
      <c r="JCF17" s="52"/>
      <c r="JCG17" s="52"/>
      <c r="JCH17" s="52"/>
      <c r="JCI17" s="52"/>
      <c r="JCJ17" s="52"/>
      <c r="JCK17" s="52"/>
      <c r="JCL17" s="52"/>
      <c r="JCM17" s="52"/>
      <c r="JCN17" s="52"/>
      <c r="JCO17" s="52"/>
      <c r="JCP17" s="52"/>
      <c r="JCQ17" s="52"/>
      <c r="JCR17" s="52"/>
      <c r="JCS17" s="52"/>
      <c r="JCT17" s="52"/>
      <c r="JCU17" s="52"/>
      <c r="JCV17" s="52"/>
      <c r="JCW17" s="52"/>
      <c r="JCX17" s="52"/>
      <c r="JCY17" s="52"/>
      <c r="JCZ17" s="52"/>
      <c r="JDA17" s="52"/>
      <c r="JDB17" s="52"/>
      <c r="JDC17" s="52"/>
      <c r="JDD17" s="52"/>
      <c r="JDE17" s="52"/>
      <c r="JDF17" s="52"/>
      <c r="JDG17" s="52"/>
      <c r="JDH17" s="52"/>
      <c r="JDI17" s="52"/>
      <c r="JDJ17" s="52"/>
      <c r="JDK17" s="52"/>
      <c r="JDL17" s="52"/>
      <c r="JDM17" s="52"/>
      <c r="JDN17" s="52"/>
      <c r="JDO17" s="52"/>
      <c r="JDP17" s="52"/>
      <c r="JDQ17" s="52"/>
      <c r="JDR17" s="52"/>
      <c r="JDS17" s="52"/>
      <c r="JDT17" s="52"/>
      <c r="JDU17" s="52"/>
      <c r="JDV17" s="52"/>
      <c r="JDW17" s="52"/>
      <c r="JDX17" s="52"/>
      <c r="JDY17" s="52"/>
      <c r="JDZ17" s="52"/>
      <c r="JEA17" s="52"/>
      <c r="JEB17" s="52"/>
      <c r="JEC17" s="52"/>
      <c r="JED17" s="52"/>
      <c r="JEE17" s="52"/>
      <c r="JEF17" s="52"/>
      <c r="JEG17" s="52"/>
      <c r="JEH17" s="52"/>
      <c r="JEI17" s="52"/>
      <c r="JEJ17" s="52"/>
      <c r="JEK17" s="52"/>
      <c r="JEL17" s="52"/>
      <c r="JEM17" s="52"/>
      <c r="JEN17" s="52"/>
      <c r="JEO17" s="52"/>
      <c r="JEP17" s="52"/>
      <c r="JEQ17" s="52"/>
      <c r="JER17" s="52"/>
      <c r="JES17" s="52"/>
      <c r="JET17" s="52"/>
      <c r="JEU17" s="52"/>
      <c r="JEV17" s="52"/>
      <c r="JEW17" s="52"/>
      <c r="JEX17" s="52"/>
      <c r="JEY17" s="52"/>
      <c r="JEZ17" s="52"/>
      <c r="JFA17" s="52"/>
      <c r="JFB17" s="52"/>
      <c r="JFC17" s="52"/>
      <c r="JFD17" s="52"/>
      <c r="JFE17" s="52"/>
      <c r="JFF17" s="52"/>
      <c r="JFG17" s="52"/>
      <c r="JFH17" s="52"/>
      <c r="JFI17" s="52"/>
      <c r="JFJ17" s="52"/>
      <c r="JFK17" s="52"/>
      <c r="JFL17" s="52"/>
      <c r="JFM17" s="52"/>
      <c r="JFN17" s="52"/>
      <c r="JFO17" s="52"/>
      <c r="JFP17" s="52"/>
      <c r="JFQ17" s="52"/>
      <c r="JFR17" s="52"/>
      <c r="JFS17" s="52"/>
      <c r="JFT17" s="52"/>
      <c r="JFU17" s="52"/>
      <c r="JFV17" s="52"/>
      <c r="JFW17" s="52"/>
      <c r="JFX17" s="52"/>
      <c r="JFY17" s="52"/>
      <c r="JFZ17" s="52"/>
      <c r="JGA17" s="52"/>
      <c r="JGB17" s="52"/>
      <c r="JGC17" s="52"/>
      <c r="JGD17" s="52"/>
      <c r="JGE17" s="52"/>
      <c r="JGF17" s="52"/>
      <c r="JGG17" s="52"/>
      <c r="JGH17" s="52"/>
      <c r="JGI17" s="52"/>
      <c r="JGJ17" s="52"/>
      <c r="JGK17" s="52"/>
      <c r="JGL17" s="52"/>
      <c r="JGM17" s="52"/>
      <c r="JGN17" s="52"/>
      <c r="JGO17" s="52"/>
      <c r="JGP17" s="52"/>
      <c r="JGQ17" s="52"/>
      <c r="JGR17" s="52"/>
      <c r="JGS17" s="52"/>
      <c r="JGT17" s="52"/>
      <c r="JGU17" s="52"/>
      <c r="JGV17" s="52"/>
      <c r="JGW17" s="52"/>
      <c r="JGX17" s="52"/>
      <c r="JGY17" s="52"/>
      <c r="JGZ17" s="52"/>
      <c r="JHA17" s="52"/>
      <c r="JHB17" s="52"/>
      <c r="JHC17" s="52"/>
      <c r="JHD17" s="52"/>
      <c r="JHE17" s="52"/>
      <c r="JHF17" s="52"/>
      <c r="JHG17" s="52"/>
      <c r="JHH17" s="52"/>
      <c r="JHI17" s="52"/>
      <c r="JHJ17" s="52"/>
      <c r="JHK17" s="52"/>
      <c r="JHL17" s="52"/>
      <c r="JHM17" s="52"/>
      <c r="JHN17" s="52"/>
      <c r="JHO17" s="52"/>
      <c r="JHP17" s="52"/>
      <c r="JHQ17" s="52"/>
      <c r="JHR17" s="52"/>
      <c r="JHS17" s="52"/>
      <c r="JHT17" s="52"/>
      <c r="JHU17" s="52"/>
      <c r="JHV17" s="52"/>
      <c r="JHW17" s="52"/>
      <c r="JHX17" s="52"/>
      <c r="JHY17" s="52"/>
      <c r="JHZ17" s="52"/>
      <c r="JIA17" s="52"/>
      <c r="JIB17" s="52"/>
      <c r="JIC17" s="52"/>
      <c r="JID17" s="52"/>
      <c r="JIE17" s="52"/>
      <c r="JIF17" s="52"/>
      <c r="JIG17" s="52"/>
      <c r="JIH17" s="52"/>
      <c r="JII17" s="52"/>
      <c r="JIJ17" s="52"/>
      <c r="JIK17" s="52"/>
      <c r="JIL17" s="52"/>
      <c r="JIM17" s="52"/>
      <c r="JIN17" s="52"/>
      <c r="JIO17" s="52"/>
      <c r="JIP17" s="52"/>
      <c r="JIQ17" s="52"/>
      <c r="JIR17" s="52"/>
      <c r="JIS17" s="52"/>
      <c r="JIT17" s="52"/>
      <c r="JIU17" s="52"/>
      <c r="JIV17" s="52"/>
      <c r="JIW17" s="52"/>
      <c r="JIX17" s="52"/>
      <c r="JIY17" s="52"/>
      <c r="JIZ17" s="52"/>
      <c r="JJA17" s="52"/>
      <c r="JJB17" s="52"/>
      <c r="JJC17" s="52"/>
      <c r="JJD17" s="52"/>
      <c r="JJE17" s="52"/>
      <c r="JJF17" s="52"/>
      <c r="JJG17" s="52"/>
      <c r="JJH17" s="52"/>
      <c r="JJI17" s="52"/>
      <c r="JJJ17" s="52"/>
      <c r="JJK17" s="52"/>
      <c r="JJL17" s="52"/>
      <c r="JJM17" s="52"/>
      <c r="JJN17" s="52"/>
      <c r="JJO17" s="52"/>
      <c r="JJP17" s="52"/>
      <c r="JJQ17" s="52"/>
      <c r="JJR17" s="52"/>
      <c r="JJS17" s="52"/>
      <c r="JJT17" s="52"/>
      <c r="JJU17" s="52"/>
      <c r="JJV17" s="52"/>
      <c r="JJW17" s="52"/>
      <c r="JJX17" s="52"/>
      <c r="JJY17" s="52"/>
      <c r="JJZ17" s="52"/>
      <c r="JKA17" s="52"/>
      <c r="JKB17" s="52"/>
      <c r="JKC17" s="52"/>
      <c r="JKD17" s="52"/>
      <c r="JKE17" s="52"/>
      <c r="JKF17" s="52"/>
      <c r="JKG17" s="52"/>
      <c r="JKH17" s="52"/>
      <c r="JKI17" s="52"/>
      <c r="JKJ17" s="52"/>
      <c r="JKK17" s="52"/>
      <c r="JKL17" s="52"/>
      <c r="JKM17" s="52"/>
      <c r="JKN17" s="52"/>
      <c r="JKO17" s="52"/>
      <c r="JKP17" s="52"/>
      <c r="JKQ17" s="52"/>
      <c r="JKR17" s="52"/>
      <c r="JKS17" s="52"/>
      <c r="JKT17" s="52"/>
      <c r="JKU17" s="52"/>
      <c r="JKV17" s="52"/>
      <c r="JKW17" s="52"/>
      <c r="JKX17" s="52"/>
      <c r="JKY17" s="52"/>
      <c r="JKZ17" s="52"/>
      <c r="JLA17" s="52"/>
      <c r="JLB17" s="52"/>
      <c r="JLC17" s="52"/>
      <c r="JLD17" s="52"/>
      <c r="JLE17" s="52"/>
      <c r="JLF17" s="52"/>
      <c r="JLG17" s="52"/>
      <c r="JLH17" s="52"/>
      <c r="JLI17" s="52"/>
      <c r="JLJ17" s="52"/>
      <c r="JLK17" s="52"/>
      <c r="JLL17" s="52"/>
      <c r="JLM17" s="52"/>
      <c r="JLN17" s="52"/>
      <c r="JLO17" s="52"/>
      <c r="JLP17" s="52"/>
      <c r="JLQ17" s="52"/>
      <c r="JLR17" s="52"/>
      <c r="JLS17" s="52"/>
      <c r="JLT17" s="52"/>
      <c r="JLU17" s="52"/>
      <c r="JLV17" s="52"/>
      <c r="JLW17" s="52"/>
      <c r="JLX17" s="52"/>
      <c r="JLY17" s="52"/>
      <c r="JLZ17" s="52"/>
      <c r="JMA17" s="52"/>
      <c r="JMB17" s="52"/>
      <c r="JMC17" s="52"/>
      <c r="JMD17" s="52"/>
      <c r="JME17" s="52"/>
      <c r="JMF17" s="52"/>
      <c r="JMG17" s="52"/>
      <c r="JMH17" s="52"/>
      <c r="JMI17" s="52"/>
      <c r="JMJ17" s="52"/>
      <c r="JMK17" s="52"/>
      <c r="JML17" s="52"/>
      <c r="JMM17" s="52"/>
      <c r="JMN17" s="52"/>
      <c r="JMO17" s="52"/>
      <c r="JMP17" s="52"/>
      <c r="JMQ17" s="52"/>
      <c r="JMR17" s="52"/>
      <c r="JMS17" s="52"/>
      <c r="JMT17" s="52"/>
      <c r="JMU17" s="52"/>
      <c r="JMV17" s="52"/>
      <c r="JMW17" s="52"/>
      <c r="JMX17" s="52"/>
      <c r="JMY17" s="52"/>
      <c r="JMZ17" s="52"/>
      <c r="JNA17" s="52"/>
      <c r="JNB17" s="52"/>
      <c r="JNC17" s="52"/>
      <c r="JND17" s="52"/>
      <c r="JNE17" s="52"/>
      <c r="JNF17" s="52"/>
      <c r="JNG17" s="52"/>
      <c r="JNH17" s="52"/>
      <c r="JNI17" s="52"/>
      <c r="JNJ17" s="52"/>
      <c r="JNK17" s="52"/>
      <c r="JNL17" s="52"/>
      <c r="JNM17" s="52"/>
      <c r="JNN17" s="52"/>
      <c r="JNO17" s="52"/>
      <c r="JNP17" s="52"/>
      <c r="JNQ17" s="52"/>
      <c r="JNR17" s="52"/>
      <c r="JNS17" s="52"/>
      <c r="JNT17" s="52"/>
      <c r="JNU17" s="52"/>
      <c r="JNV17" s="52"/>
      <c r="JNW17" s="52"/>
      <c r="JNX17" s="52"/>
      <c r="JNY17" s="52"/>
      <c r="JNZ17" s="52"/>
      <c r="JOA17" s="52"/>
      <c r="JOB17" s="52"/>
      <c r="JOC17" s="52"/>
      <c r="JOD17" s="52"/>
      <c r="JOE17" s="52"/>
      <c r="JOF17" s="52"/>
      <c r="JOG17" s="52"/>
      <c r="JOH17" s="52"/>
      <c r="JOI17" s="52"/>
      <c r="JOJ17" s="52"/>
      <c r="JOK17" s="52"/>
      <c r="JOL17" s="52"/>
      <c r="JOM17" s="52"/>
      <c r="JON17" s="52"/>
      <c r="JOO17" s="52"/>
      <c r="JOP17" s="52"/>
      <c r="JOQ17" s="52"/>
      <c r="JOR17" s="52"/>
      <c r="JOS17" s="52"/>
      <c r="JOT17" s="52"/>
      <c r="JOU17" s="52"/>
      <c r="JOV17" s="52"/>
      <c r="JOW17" s="52"/>
      <c r="JOX17" s="52"/>
      <c r="JOY17" s="52"/>
      <c r="JOZ17" s="52"/>
      <c r="JPA17" s="52"/>
      <c r="JPB17" s="52"/>
      <c r="JPC17" s="52"/>
      <c r="JPD17" s="52"/>
      <c r="JPE17" s="52"/>
      <c r="JPF17" s="52"/>
      <c r="JPG17" s="52"/>
      <c r="JPH17" s="52"/>
      <c r="JPI17" s="52"/>
      <c r="JPJ17" s="52"/>
      <c r="JPK17" s="52"/>
      <c r="JPL17" s="52"/>
      <c r="JPM17" s="52"/>
      <c r="JPN17" s="52"/>
      <c r="JPO17" s="52"/>
      <c r="JPP17" s="52"/>
      <c r="JPQ17" s="52"/>
      <c r="JPR17" s="52"/>
      <c r="JPS17" s="52"/>
      <c r="JPT17" s="52"/>
      <c r="JPU17" s="52"/>
      <c r="JPV17" s="52"/>
      <c r="JPW17" s="52"/>
      <c r="JPX17" s="52"/>
      <c r="JPY17" s="52"/>
      <c r="JPZ17" s="52"/>
      <c r="JQA17" s="52"/>
      <c r="JQB17" s="52"/>
      <c r="JQC17" s="52"/>
      <c r="JQD17" s="52"/>
      <c r="JQE17" s="52"/>
      <c r="JQF17" s="52"/>
      <c r="JQG17" s="52"/>
      <c r="JQH17" s="52"/>
      <c r="JQI17" s="52"/>
      <c r="JQJ17" s="52"/>
      <c r="JQK17" s="52"/>
      <c r="JQL17" s="52"/>
      <c r="JQM17" s="52"/>
      <c r="JQN17" s="52"/>
      <c r="JQO17" s="52"/>
      <c r="JQP17" s="52"/>
      <c r="JQQ17" s="52"/>
      <c r="JQR17" s="52"/>
      <c r="JQS17" s="52"/>
      <c r="JQT17" s="52"/>
      <c r="JQU17" s="52"/>
      <c r="JQV17" s="52"/>
      <c r="JQW17" s="52"/>
      <c r="JQX17" s="52"/>
      <c r="JQY17" s="52"/>
      <c r="JQZ17" s="52"/>
      <c r="JRA17" s="52"/>
      <c r="JRB17" s="52"/>
      <c r="JRC17" s="52"/>
      <c r="JRD17" s="52"/>
      <c r="JRE17" s="52"/>
      <c r="JRF17" s="52"/>
      <c r="JRG17" s="52"/>
      <c r="JRH17" s="52"/>
      <c r="JRI17" s="52"/>
      <c r="JRJ17" s="52"/>
      <c r="JRK17" s="52"/>
      <c r="JRL17" s="52"/>
      <c r="JRM17" s="52"/>
      <c r="JRN17" s="52"/>
      <c r="JRO17" s="52"/>
      <c r="JRP17" s="52"/>
      <c r="JRQ17" s="52"/>
      <c r="JRR17" s="52"/>
      <c r="JRS17" s="52"/>
      <c r="JRT17" s="52"/>
      <c r="JRU17" s="52"/>
      <c r="JRV17" s="52"/>
      <c r="JRW17" s="52"/>
      <c r="JRX17" s="52"/>
      <c r="JRY17" s="52"/>
      <c r="JRZ17" s="52"/>
      <c r="JSA17" s="52"/>
      <c r="JSB17" s="52"/>
      <c r="JSC17" s="52"/>
      <c r="JSD17" s="52"/>
      <c r="JSE17" s="52"/>
      <c r="JSF17" s="52"/>
      <c r="JSG17" s="52"/>
      <c r="JSH17" s="52"/>
      <c r="JSI17" s="52"/>
      <c r="JSJ17" s="52"/>
      <c r="JSK17" s="52"/>
      <c r="JSL17" s="52"/>
      <c r="JSM17" s="52"/>
      <c r="JSN17" s="52"/>
      <c r="JSO17" s="52"/>
      <c r="JSP17" s="52"/>
      <c r="JSQ17" s="52"/>
      <c r="JSR17" s="52"/>
      <c r="JSS17" s="52"/>
      <c r="JST17" s="52"/>
      <c r="JSU17" s="52"/>
      <c r="JSV17" s="52"/>
      <c r="JSW17" s="52"/>
      <c r="JSX17" s="52"/>
      <c r="JSY17" s="52"/>
      <c r="JSZ17" s="52"/>
      <c r="JTA17" s="52"/>
      <c r="JTB17" s="52"/>
      <c r="JTC17" s="52"/>
      <c r="JTD17" s="52"/>
      <c r="JTE17" s="52"/>
      <c r="JTF17" s="52"/>
      <c r="JTG17" s="52"/>
      <c r="JTH17" s="52"/>
      <c r="JTI17" s="52"/>
      <c r="JTJ17" s="52"/>
      <c r="JTK17" s="52"/>
      <c r="JTL17" s="52"/>
      <c r="JTM17" s="52"/>
      <c r="JTN17" s="52"/>
      <c r="JTO17" s="52"/>
      <c r="JTP17" s="52"/>
      <c r="JTQ17" s="52"/>
      <c r="JTR17" s="52"/>
      <c r="JTS17" s="52"/>
      <c r="JTT17" s="52"/>
      <c r="JTU17" s="52"/>
      <c r="JTV17" s="52"/>
      <c r="JTW17" s="52"/>
      <c r="JTX17" s="52"/>
      <c r="JTY17" s="52"/>
      <c r="JTZ17" s="52"/>
      <c r="JUA17" s="52"/>
      <c r="JUB17" s="52"/>
      <c r="JUC17" s="52"/>
      <c r="JUD17" s="52"/>
      <c r="JUE17" s="52"/>
      <c r="JUF17" s="52"/>
      <c r="JUG17" s="52"/>
      <c r="JUH17" s="52"/>
      <c r="JUI17" s="52"/>
      <c r="JUJ17" s="52"/>
      <c r="JUK17" s="52"/>
      <c r="JUL17" s="52"/>
      <c r="JUM17" s="52"/>
      <c r="JUN17" s="52"/>
      <c r="JUO17" s="52"/>
      <c r="JUP17" s="52"/>
      <c r="JUQ17" s="52"/>
      <c r="JUR17" s="52"/>
      <c r="JUS17" s="52"/>
      <c r="JUT17" s="52"/>
      <c r="JUU17" s="52"/>
      <c r="JUV17" s="52"/>
      <c r="JUW17" s="52"/>
      <c r="JUX17" s="52"/>
      <c r="JUY17" s="52"/>
      <c r="JUZ17" s="52"/>
      <c r="JVA17" s="52"/>
      <c r="JVB17" s="52"/>
      <c r="JVC17" s="52"/>
      <c r="JVD17" s="52"/>
      <c r="JVE17" s="52"/>
      <c r="JVF17" s="52"/>
      <c r="JVG17" s="52"/>
      <c r="JVH17" s="52"/>
      <c r="JVI17" s="52"/>
      <c r="JVJ17" s="52"/>
      <c r="JVK17" s="52"/>
      <c r="JVL17" s="52"/>
      <c r="JVM17" s="52"/>
      <c r="JVN17" s="52"/>
      <c r="JVO17" s="52"/>
      <c r="JVP17" s="52"/>
      <c r="JVQ17" s="52"/>
      <c r="JVR17" s="52"/>
      <c r="JVS17" s="52"/>
      <c r="JVT17" s="52"/>
      <c r="JVU17" s="52"/>
      <c r="JVV17" s="52"/>
      <c r="JVW17" s="52"/>
      <c r="JVX17" s="52"/>
      <c r="JVY17" s="52"/>
      <c r="JVZ17" s="52"/>
      <c r="JWA17" s="52"/>
      <c r="JWB17" s="52"/>
      <c r="JWC17" s="52"/>
      <c r="JWD17" s="52"/>
      <c r="JWE17" s="52"/>
      <c r="JWF17" s="52"/>
      <c r="JWG17" s="52"/>
      <c r="JWH17" s="52"/>
      <c r="JWI17" s="52"/>
      <c r="JWJ17" s="52"/>
      <c r="JWK17" s="52"/>
      <c r="JWL17" s="52"/>
      <c r="JWM17" s="52"/>
      <c r="JWN17" s="52"/>
      <c r="JWO17" s="52"/>
      <c r="JWP17" s="52"/>
      <c r="JWQ17" s="52"/>
      <c r="JWR17" s="52"/>
      <c r="JWS17" s="52"/>
      <c r="JWT17" s="52"/>
      <c r="JWU17" s="52"/>
      <c r="JWV17" s="52"/>
      <c r="JWW17" s="52"/>
      <c r="JWX17" s="52"/>
      <c r="JWY17" s="52"/>
      <c r="JWZ17" s="52"/>
      <c r="JXA17" s="52"/>
      <c r="JXB17" s="52"/>
      <c r="JXC17" s="52"/>
      <c r="JXD17" s="52"/>
      <c r="JXE17" s="52"/>
      <c r="JXF17" s="52"/>
      <c r="JXG17" s="52"/>
      <c r="JXH17" s="52"/>
      <c r="JXI17" s="52"/>
      <c r="JXJ17" s="52"/>
      <c r="JXK17" s="52"/>
      <c r="JXL17" s="52"/>
      <c r="JXM17" s="52"/>
      <c r="JXN17" s="52"/>
      <c r="JXO17" s="52"/>
      <c r="JXP17" s="52"/>
      <c r="JXQ17" s="52"/>
      <c r="JXR17" s="52"/>
      <c r="JXS17" s="52"/>
      <c r="JXT17" s="52"/>
      <c r="JXU17" s="52"/>
      <c r="JXV17" s="52"/>
      <c r="JXW17" s="52"/>
      <c r="JXX17" s="52"/>
      <c r="JXY17" s="52"/>
      <c r="JXZ17" s="52"/>
      <c r="JYA17" s="52"/>
      <c r="JYB17" s="52"/>
      <c r="JYC17" s="52"/>
      <c r="JYD17" s="52"/>
      <c r="JYE17" s="52"/>
      <c r="JYF17" s="52"/>
      <c r="JYG17" s="52"/>
      <c r="JYH17" s="52"/>
      <c r="JYI17" s="52"/>
      <c r="JYJ17" s="52"/>
      <c r="JYK17" s="52"/>
      <c r="JYL17" s="52"/>
      <c r="JYM17" s="52"/>
      <c r="JYN17" s="52"/>
      <c r="JYO17" s="52"/>
      <c r="JYP17" s="52"/>
      <c r="JYQ17" s="52"/>
      <c r="JYR17" s="52"/>
      <c r="JYS17" s="52"/>
      <c r="JYT17" s="52"/>
      <c r="JYU17" s="52"/>
      <c r="JYV17" s="52"/>
      <c r="JYW17" s="52"/>
      <c r="JYX17" s="52"/>
      <c r="JYY17" s="52"/>
      <c r="JYZ17" s="52"/>
      <c r="JZA17" s="52"/>
      <c r="JZB17" s="52"/>
      <c r="JZC17" s="52"/>
      <c r="JZD17" s="52"/>
      <c r="JZE17" s="52"/>
      <c r="JZF17" s="52"/>
      <c r="JZG17" s="52"/>
      <c r="JZH17" s="52"/>
      <c r="JZI17" s="52"/>
      <c r="JZJ17" s="52"/>
      <c r="JZK17" s="52"/>
      <c r="JZL17" s="52"/>
      <c r="JZM17" s="52"/>
      <c r="JZN17" s="52"/>
      <c r="JZO17" s="52"/>
      <c r="JZP17" s="52"/>
      <c r="JZQ17" s="52"/>
      <c r="JZR17" s="52"/>
      <c r="JZS17" s="52"/>
      <c r="JZT17" s="52"/>
      <c r="JZU17" s="52"/>
      <c r="JZV17" s="52"/>
      <c r="JZW17" s="52"/>
      <c r="JZX17" s="52"/>
      <c r="JZY17" s="52"/>
      <c r="JZZ17" s="52"/>
      <c r="KAA17" s="52"/>
      <c r="KAB17" s="52"/>
      <c r="KAC17" s="52"/>
      <c r="KAD17" s="52"/>
      <c r="KAE17" s="52"/>
      <c r="KAF17" s="52"/>
      <c r="KAG17" s="52"/>
      <c r="KAH17" s="52"/>
      <c r="KAI17" s="52"/>
      <c r="KAJ17" s="52"/>
      <c r="KAK17" s="52"/>
      <c r="KAL17" s="52"/>
      <c r="KAM17" s="52"/>
      <c r="KAN17" s="52"/>
      <c r="KAO17" s="52"/>
      <c r="KAP17" s="52"/>
      <c r="KAQ17" s="52"/>
      <c r="KAR17" s="52"/>
      <c r="KAS17" s="52"/>
      <c r="KAT17" s="52"/>
      <c r="KAU17" s="52"/>
      <c r="KAV17" s="52"/>
      <c r="KAW17" s="52"/>
      <c r="KAX17" s="52"/>
      <c r="KAY17" s="52"/>
      <c r="KAZ17" s="52"/>
      <c r="KBA17" s="52"/>
      <c r="KBB17" s="52"/>
      <c r="KBC17" s="52"/>
      <c r="KBD17" s="52"/>
      <c r="KBE17" s="52"/>
      <c r="KBF17" s="52"/>
      <c r="KBG17" s="52"/>
      <c r="KBH17" s="52"/>
      <c r="KBI17" s="52"/>
      <c r="KBJ17" s="52"/>
      <c r="KBK17" s="52"/>
      <c r="KBL17" s="52"/>
      <c r="KBM17" s="52"/>
      <c r="KBN17" s="52"/>
      <c r="KBO17" s="52"/>
      <c r="KBP17" s="52"/>
      <c r="KBQ17" s="52"/>
      <c r="KBR17" s="52"/>
      <c r="KBS17" s="52"/>
      <c r="KBT17" s="52"/>
      <c r="KBU17" s="52"/>
      <c r="KBV17" s="52"/>
      <c r="KBW17" s="52"/>
      <c r="KBX17" s="52"/>
      <c r="KBY17" s="52"/>
      <c r="KBZ17" s="52"/>
      <c r="KCA17" s="52"/>
      <c r="KCB17" s="52"/>
      <c r="KCC17" s="52"/>
      <c r="KCD17" s="52"/>
      <c r="KCE17" s="52"/>
      <c r="KCF17" s="52"/>
      <c r="KCG17" s="52"/>
      <c r="KCH17" s="52"/>
      <c r="KCI17" s="52"/>
      <c r="KCJ17" s="52"/>
      <c r="KCK17" s="52"/>
      <c r="KCL17" s="52"/>
      <c r="KCM17" s="52"/>
      <c r="KCN17" s="52"/>
      <c r="KCO17" s="52"/>
      <c r="KCP17" s="52"/>
      <c r="KCQ17" s="52"/>
      <c r="KCR17" s="52"/>
      <c r="KCS17" s="52"/>
      <c r="KCT17" s="52"/>
      <c r="KCU17" s="52"/>
      <c r="KCV17" s="52"/>
      <c r="KCW17" s="52"/>
      <c r="KCX17" s="52"/>
      <c r="KCY17" s="52"/>
      <c r="KCZ17" s="52"/>
      <c r="KDA17" s="52"/>
      <c r="KDB17" s="52"/>
      <c r="KDC17" s="52"/>
      <c r="KDD17" s="52"/>
      <c r="KDE17" s="52"/>
      <c r="KDF17" s="52"/>
      <c r="KDG17" s="52"/>
      <c r="KDH17" s="52"/>
      <c r="KDI17" s="52"/>
      <c r="KDJ17" s="52"/>
      <c r="KDK17" s="52"/>
      <c r="KDL17" s="52"/>
      <c r="KDM17" s="52"/>
      <c r="KDN17" s="52"/>
      <c r="KDO17" s="52"/>
      <c r="KDP17" s="52"/>
      <c r="KDQ17" s="52"/>
      <c r="KDR17" s="52"/>
      <c r="KDS17" s="52"/>
      <c r="KDT17" s="52"/>
      <c r="KDU17" s="52"/>
      <c r="KDV17" s="52"/>
      <c r="KDW17" s="52"/>
      <c r="KDX17" s="52"/>
      <c r="KDY17" s="52"/>
      <c r="KDZ17" s="52"/>
      <c r="KEA17" s="52"/>
      <c r="KEB17" s="52"/>
      <c r="KEC17" s="52"/>
      <c r="KED17" s="52"/>
      <c r="KEE17" s="52"/>
      <c r="KEF17" s="52"/>
      <c r="KEG17" s="52"/>
      <c r="KEH17" s="52"/>
      <c r="KEI17" s="52"/>
      <c r="KEJ17" s="52"/>
      <c r="KEK17" s="52"/>
      <c r="KEL17" s="52"/>
      <c r="KEM17" s="52"/>
      <c r="KEN17" s="52"/>
      <c r="KEO17" s="52"/>
      <c r="KEP17" s="52"/>
      <c r="KEQ17" s="52"/>
      <c r="KER17" s="52"/>
      <c r="KES17" s="52"/>
      <c r="KET17" s="52"/>
      <c r="KEU17" s="52"/>
      <c r="KEV17" s="52"/>
      <c r="KEW17" s="52"/>
      <c r="KEX17" s="52"/>
      <c r="KEY17" s="52"/>
      <c r="KEZ17" s="52"/>
      <c r="KFA17" s="52"/>
      <c r="KFB17" s="52"/>
      <c r="KFC17" s="52"/>
      <c r="KFD17" s="52"/>
      <c r="KFE17" s="52"/>
      <c r="KFF17" s="52"/>
      <c r="KFG17" s="52"/>
      <c r="KFH17" s="52"/>
      <c r="KFI17" s="52"/>
      <c r="KFJ17" s="52"/>
      <c r="KFK17" s="52"/>
      <c r="KFL17" s="52"/>
      <c r="KFM17" s="52"/>
      <c r="KFN17" s="52"/>
      <c r="KFO17" s="52"/>
      <c r="KFP17" s="52"/>
      <c r="KFQ17" s="52"/>
      <c r="KFR17" s="52"/>
      <c r="KFS17" s="52"/>
      <c r="KFT17" s="52"/>
      <c r="KFU17" s="52"/>
      <c r="KFV17" s="52"/>
      <c r="KFW17" s="52"/>
      <c r="KFX17" s="52"/>
      <c r="KFY17" s="52"/>
      <c r="KFZ17" s="52"/>
      <c r="KGA17" s="52"/>
      <c r="KGB17" s="52"/>
      <c r="KGC17" s="52"/>
      <c r="KGD17" s="52"/>
      <c r="KGE17" s="52"/>
      <c r="KGF17" s="52"/>
      <c r="KGG17" s="52"/>
      <c r="KGH17" s="52"/>
      <c r="KGI17" s="52"/>
      <c r="KGJ17" s="52"/>
      <c r="KGK17" s="52"/>
      <c r="KGL17" s="52"/>
      <c r="KGM17" s="52"/>
      <c r="KGN17" s="52"/>
      <c r="KGO17" s="52"/>
      <c r="KGP17" s="52"/>
      <c r="KGQ17" s="52"/>
      <c r="KGR17" s="52"/>
      <c r="KGS17" s="52"/>
      <c r="KGT17" s="52"/>
      <c r="KGU17" s="52"/>
      <c r="KGV17" s="52"/>
      <c r="KGW17" s="52"/>
      <c r="KGX17" s="52"/>
      <c r="KGY17" s="52"/>
      <c r="KGZ17" s="52"/>
      <c r="KHA17" s="52"/>
      <c r="KHB17" s="52"/>
      <c r="KHC17" s="52"/>
      <c r="KHD17" s="52"/>
      <c r="KHE17" s="52"/>
      <c r="KHF17" s="52"/>
      <c r="KHG17" s="52"/>
      <c r="KHH17" s="52"/>
      <c r="KHI17" s="52"/>
      <c r="KHJ17" s="52"/>
      <c r="KHK17" s="52"/>
      <c r="KHL17" s="52"/>
      <c r="KHM17" s="52"/>
      <c r="KHN17" s="52"/>
      <c r="KHO17" s="52"/>
      <c r="KHP17" s="52"/>
      <c r="KHQ17" s="52"/>
      <c r="KHR17" s="52"/>
      <c r="KHS17" s="52"/>
      <c r="KHT17" s="52"/>
      <c r="KHU17" s="52"/>
      <c r="KHV17" s="52"/>
      <c r="KHW17" s="52"/>
      <c r="KHX17" s="52"/>
      <c r="KHY17" s="52"/>
      <c r="KHZ17" s="52"/>
      <c r="KIA17" s="52"/>
      <c r="KIB17" s="52"/>
      <c r="KIC17" s="52"/>
      <c r="KID17" s="52"/>
      <c r="KIE17" s="52"/>
      <c r="KIF17" s="52"/>
      <c r="KIG17" s="52"/>
      <c r="KIH17" s="52"/>
      <c r="KII17" s="52"/>
      <c r="KIJ17" s="52"/>
      <c r="KIK17" s="52"/>
      <c r="KIL17" s="52"/>
      <c r="KIM17" s="52"/>
      <c r="KIN17" s="52"/>
      <c r="KIO17" s="52"/>
      <c r="KIP17" s="52"/>
      <c r="KIQ17" s="52"/>
      <c r="KIR17" s="52"/>
      <c r="KIS17" s="52"/>
      <c r="KIT17" s="52"/>
      <c r="KIU17" s="52"/>
      <c r="KIV17" s="52"/>
      <c r="KIW17" s="52"/>
      <c r="KIX17" s="52"/>
      <c r="KIY17" s="52"/>
      <c r="KIZ17" s="52"/>
      <c r="KJA17" s="52"/>
      <c r="KJB17" s="52"/>
      <c r="KJC17" s="52"/>
      <c r="KJD17" s="52"/>
      <c r="KJE17" s="52"/>
      <c r="KJF17" s="52"/>
      <c r="KJG17" s="52"/>
      <c r="KJH17" s="52"/>
      <c r="KJI17" s="52"/>
      <c r="KJJ17" s="52"/>
      <c r="KJK17" s="52"/>
      <c r="KJL17" s="52"/>
      <c r="KJM17" s="52"/>
      <c r="KJN17" s="52"/>
      <c r="KJO17" s="52"/>
      <c r="KJP17" s="52"/>
      <c r="KJQ17" s="52"/>
      <c r="KJR17" s="52"/>
      <c r="KJS17" s="52"/>
      <c r="KJT17" s="52"/>
      <c r="KJU17" s="52"/>
      <c r="KJV17" s="52"/>
      <c r="KJW17" s="52"/>
      <c r="KJX17" s="52"/>
      <c r="KJY17" s="52"/>
      <c r="KJZ17" s="52"/>
      <c r="KKA17" s="52"/>
      <c r="KKB17" s="52"/>
      <c r="KKC17" s="52"/>
      <c r="KKD17" s="52"/>
      <c r="KKE17" s="52"/>
      <c r="KKF17" s="52"/>
      <c r="KKG17" s="52"/>
      <c r="KKH17" s="52"/>
      <c r="KKI17" s="52"/>
      <c r="KKJ17" s="52"/>
      <c r="KKK17" s="52"/>
      <c r="KKL17" s="52"/>
      <c r="KKM17" s="52"/>
      <c r="KKN17" s="52"/>
      <c r="KKO17" s="52"/>
      <c r="KKP17" s="52"/>
      <c r="KKQ17" s="52"/>
      <c r="KKR17" s="52"/>
      <c r="KKS17" s="52"/>
      <c r="KKT17" s="52"/>
      <c r="KKU17" s="52"/>
      <c r="KKV17" s="52"/>
      <c r="KKW17" s="52"/>
      <c r="KKX17" s="52"/>
      <c r="KKY17" s="52"/>
      <c r="KKZ17" s="52"/>
      <c r="KLA17" s="52"/>
      <c r="KLB17" s="52"/>
      <c r="KLC17" s="52"/>
      <c r="KLD17" s="52"/>
      <c r="KLE17" s="52"/>
      <c r="KLF17" s="52"/>
      <c r="KLG17" s="52"/>
      <c r="KLH17" s="52"/>
      <c r="KLI17" s="52"/>
      <c r="KLJ17" s="52"/>
      <c r="KLK17" s="52"/>
      <c r="KLL17" s="52"/>
      <c r="KLM17" s="52"/>
      <c r="KLN17" s="52"/>
      <c r="KLO17" s="52"/>
      <c r="KLP17" s="52"/>
      <c r="KLQ17" s="52"/>
      <c r="KLR17" s="52"/>
      <c r="KLS17" s="52"/>
      <c r="KLT17" s="52"/>
      <c r="KLU17" s="52"/>
      <c r="KLV17" s="52"/>
      <c r="KLW17" s="52"/>
      <c r="KLX17" s="52"/>
      <c r="KLY17" s="52"/>
      <c r="KLZ17" s="52"/>
      <c r="KMA17" s="52"/>
      <c r="KMB17" s="52"/>
      <c r="KMC17" s="52"/>
      <c r="KMD17" s="52"/>
      <c r="KME17" s="52"/>
      <c r="KMF17" s="52"/>
      <c r="KMG17" s="52"/>
      <c r="KMH17" s="52"/>
      <c r="KMI17" s="52"/>
      <c r="KMJ17" s="52"/>
      <c r="KMK17" s="52"/>
      <c r="KML17" s="52"/>
      <c r="KMM17" s="52"/>
      <c r="KMN17" s="52"/>
      <c r="KMO17" s="52"/>
      <c r="KMP17" s="52"/>
      <c r="KMQ17" s="52"/>
      <c r="KMR17" s="52"/>
      <c r="KMS17" s="52"/>
      <c r="KMT17" s="52"/>
      <c r="KMU17" s="52"/>
      <c r="KMV17" s="52"/>
      <c r="KMW17" s="52"/>
      <c r="KMX17" s="52"/>
      <c r="KMY17" s="52"/>
      <c r="KMZ17" s="52"/>
      <c r="KNA17" s="52"/>
      <c r="KNB17" s="52"/>
      <c r="KNC17" s="52"/>
      <c r="KND17" s="52"/>
      <c r="KNE17" s="52"/>
      <c r="KNF17" s="52"/>
      <c r="KNG17" s="52"/>
      <c r="KNH17" s="52"/>
      <c r="KNI17" s="52"/>
      <c r="KNJ17" s="52"/>
      <c r="KNK17" s="52"/>
      <c r="KNL17" s="52"/>
      <c r="KNM17" s="52"/>
      <c r="KNN17" s="52"/>
      <c r="KNO17" s="52"/>
      <c r="KNP17" s="52"/>
      <c r="KNQ17" s="52"/>
      <c r="KNR17" s="52"/>
      <c r="KNS17" s="52"/>
      <c r="KNT17" s="52"/>
      <c r="KNU17" s="52"/>
      <c r="KNV17" s="52"/>
      <c r="KNW17" s="52"/>
      <c r="KNX17" s="52"/>
      <c r="KNY17" s="52"/>
      <c r="KNZ17" s="52"/>
      <c r="KOA17" s="52"/>
      <c r="KOB17" s="52"/>
      <c r="KOC17" s="52"/>
      <c r="KOD17" s="52"/>
      <c r="KOE17" s="52"/>
      <c r="KOF17" s="52"/>
      <c r="KOG17" s="52"/>
      <c r="KOH17" s="52"/>
      <c r="KOI17" s="52"/>
      <c r="KOJ17" s="52"/>
      <c r="KOK17" s="52"/>
      <c r="KOL17" s="52"/>
      <c r="KOM17" s="52"/>
      <c r="KON17" s="52"/>
      <c r="KOO17" s="52"/>
      <c r="KOP17" s="52"/>
      <c r="KOQ17" s="52"/>
      <c r="KOR17" s="52"/>
      <c r="KOS17" s="52"/>
      <c r="KOT17" s="52"/>
      <c r="KOU17" s="52"/>
      <c r="KOV17" s="52"/>
      <c r="KOW17" s="52"/>
      <c r="KOX17" s="52"/>
      <c r="KOY17" s="52"/>
      <c r="KOZ17" s="52"/>
      <c r="KPA17" s="52"/>
      <c r="KPB17" s="52"/>
      <c r="KPC17" s="52"/>
      <c r="KPD17" s="52"/>
      <c r="KPE17" s="52"/>
      <c r="KPF17" s="52"/>
      <c r="KPG17" s="52"/>
      <c r="KPH17" s="52"/>
      <c r="KPI17" s="52"/>
      <c r="KPJ17" s="52"/>
      <c r="KPK17" s="52"/>
      <c r="KPL17" s="52"/>
      <c r="KPM17" s="52"/>
      <c r="KPN17" s="52"/>
      <c r="KPO17" s="52"/>
      <c r="KPP17" s="52"/>
      <c r="KPQ17" s="52"/>
      <c r="KPR17" s="52"/>
      <c r="KPS17" s="52"/>
      <c r="KPT17" s="52"/>
      <c r="KPU17" s="52"/>
      <c r="KPV17" s="52"/>
      <c r="KPW17" s="52"/>
      <c r="KPX17" s="52"/>
      <c r="KPY17" s="52"/>
      <c r="KPZ17" s="52"/>
      <c r="KQA17" s="52"/>
      <c r="KQB17" s="52"/>
      <c r="KQC17" s="52"/>
      <c r="KQD17" s="52"/>
      <c r="KQE17" s="52"/>
      <c r="KQF17" s="52"/>
      <c r="KQG17" s="52"/>
      <c r="KQH17" s="52"/>
      <c r="KQI17" s="52"/>
      <c r="KQJ17" s="52"/>
      <c r="KQK17" s="52"/>
      <c r="KQL17" s="52"/>
      <c r="KQM17" s="52"/>
      <c r="KQN17" s="52"/>
      <c r="KQO17" s="52"/>
      <c r="KQP17" s="52"/>
      <c r="KQQ17" s="52"/>
      <c r="KQR17" s="52"/>
      <c r="KQS17" s="52"/>
      <c r="KQT17" s="52"/>
      <c r="KQU17" s="52"/>
      <c r="KQV17" s="52"/>
      <c r="KQW17" s="52"/>
      <c r="KQX17" s="52"/>
      <c r="KQY17" s="52"/>
      <c r="KQZ17" s="52"/>
      <c r="KRA17" s="52"/>
      <c r="KRB17" s="52"/>
      <c r="KRC17" s="52"/>
      <c r="KRD17" s="52"/>
      <c r="KRE17" s="52"/>
      <c r="KRF17" s="52"/>
      <c r="KRG17" s="52"/>
      <c r="KRH17" s="52"/>
      <c r="KRI17" s="52"/>
      <c r="KRJ17" s="52"/>
      <c r="KRK17" s="52"/>
      <c r="KRL17" s="52"/>
      <c r="KRM17" s="52"/>
      <c r="KRN17" s="52"/>
      <c r="KRO17" s="52"/>
      <c r="KRP17" s="52"/>
      <c r="KRQ17" s="52"/>
      <c r="KRR17" s="52"/>
      <c r="KRS17" s="52"/>
      <c r="KRT17" s="52"/>
      <c r="KRU17" s="52"/>
      <c r="KRV17" s="52"/>
      <c r="KRW17" s="52"/>
      <c r="KRX17" s="52"/>
      <c r="KRY17" s="52"/>
      <c r="KRZ17" s="52"/>
      <c r="KSA17" s="52"/>
      <c r="KSB17" s="52"/>
      <c r="KSC17" s="52"/>
      <c r="KSD17" s="52"/>
      <c r="KSE17" s="52"/>
      <c r="KSF17" s="52"/>
      <c r="KSG17" s="52"/>
      <c r="KSH17" s="52"/>
      <c r="KSI17" s="52"/>
      <c r="KSJ17" s="52"/>
      <c r="KSK17" s="52"/>
      <c r="KSL17" s="52"/>
      <c r="KSM17" s="52"/>
      <c r="KSN17" s="52"/>
      <c r="KSO17" s="52"/>
      <c r="KSP17" s="52"/>
      <c r="KSQ17" s="52"/>
      <c r="KSR17" s="52"/>
      <c r="KSS17" s="52"/>
      <c r="KST17" s="52"/>
      <c r="KSU17" s="52"/>
      <c r="KSV17" s="52"/>
      <c r="KSW17" s="52"/>
      <c r="KSX17" s="52"/>
      <c r="KSY17" s="52"/>
      <c r="KSZ17" s="52"/>
      <c r="KTA17" s="52"/>
      <c r="KTB17" s="52"/>
      <c r="KTC17" s="52"/>
      <c r="KTD17" s="52"/>
      <c r="KTE17" s="52"/>
      <c r="KTF17" s="52"/>
      <c r="KTG17" s="52"/>
      <c r="KTH17" s="52"/>
      <c r="KTI17" s="52"/>
      <c r="KTJ17" s="52"/>
      <c r="KTK17" s="52"/>
      <c r="KTL17" s="52"/>
      <c r="KTM17" s="52"/>
      <c r="KTN17" s="52"/>
      <c r="KTO17" s="52"/>
      <c r="KTP17" s="52"/>
      <c r="KTQ17" s="52"/>
      <c r="KTR17" s="52"/>
      <c r="KTS17" s="52"/>
      <c r="KTT17" s="52"/>
      <c r="KTU17" s="52"/>
      <c r="KTV17" s="52"/>
      <c r="KTW17" s="52"/>
      <c r="KTX17" s="52"/>
      <c r="KTY17" s="52"/>
      <c r="KTZ17" s="52"/>
      <c r="KUA17" s="52"/>
      <c r="KUB17" s="52"/>
      <c r="KUC17" s="52"/>
      <c r="KUD17" s="52"/>
      <c r="KUE17" s="52"/>
      <c r="KUF17" s="52"/>
      <c r="KUG17" s="52"/>
      <c r="KUH17" s="52"/>
      <c r="KUI17" s="52"/>
      <c r="KUJ17" s="52"/>
      <c r="KUK17" s="52"/>
      <c r="KUL17" s="52"/>
      <c r="KUM17" s="52"/>
      <c r="KUN17" s="52"/>
      <c r="KUO17" s="52"/>
      <c r="KUP17" s="52"/>
      <c r="KUQ17" s="52"/>
      <c r="KUR17" s="52"/>
      <c r="KUS17" s="52"/>
      <c r="KUT17" s="52"/>
      <c r="KUU17" s="52"/>
      <c r="KUV17" s="52"/>
      <c r="KUW17" s="52"/>
      <c r="KUX17" s="52"/>
      <c r="KUY17" s="52"/>
      <c r="KUZ17" s="52"/>
      <c r="KVA17" s="52"/>
      <c r="KVB17" s="52"/>
      <c r="KVC17" s="52"/>
      <c r="KVD17" s="52"/>
      <c r="KVE17" s="52"/>
      <c r="KVF17" s="52"/>
      <c r="KVG17" s="52"/>
      <c r="KVH17" s="52"/>
      <c r="KVI17" s="52"/>
      <c r="KVJ17" s="52"/>
      <c r="KVK17" s="52"/>
      <c r="KVL17" s="52"/>
      <c r="KVM17" s="52"/>
      <c r="KVN17" s="52"/>
      <c r="KVO17" s="52"/>
      <c r="KVP17" s="52"/>
      <c r="KVQ17" s="52"/>
      <c r="KVR17" s="52"/>
      <c r="KVS17" s="52"/>
      <c r="KVT17" s="52"/>
      <c r="KVU17" s="52"/>
      <c r="KVV17" s="52"/>
      <c r="KVW17" s="52"/>
      <c r="KVX17" s="52"/>
      <c r="KVY17" s="52"/>
      <c r="KVZ17" s="52"/>
      <c r="KWA17" s="52"/>
      <c r="KWB17" s="52"/>
      <c r="KWC17" s="52"/>
      <c r="KWD17" s="52"/>
      <c r="KWE17" s="52"/>
      <c r="KWF17" s="52"/>
      <c r="KWG17" s="52"/>
      <c r="KWH17" s="52"/>
      <c r="KWI17" s="52"/>
      <c r="KWJ17" s="52"/>
      <c r="KWK17" s="52"/>
      <c r="KWL17" s="52"/>
      <c r="KWM17" s="52"/>
      <c r="KWN17" s="52"/>
      <c r="KWO17" s="52"/>
      <c r="KWP17" s="52"/>
      <c r="KWQ17" s="52"/>
      <c r="KWR17" s="52"/>
      <c r="KWS17" s="52"/>
      <c r="KWT17" s="52"/>
      <c r="KWU17" s="52"/>
      <c r="KWV17" s="52"/>
      <c r="KWW17" s="52"/>
      <c r="KWX17" s="52"/>
      <c r="KWY17" s="52"/>
      <c r="KWZ17" s="52"/>
      <c r="KXA17" s="52"/>
      <c r="KXB17" s="52"/>
      <c r="KXC17" s="52"/>
      <c r="KXD17" s="52"/>
      <c r="KXE17" s="52"/>
      <c r="KXF17" s="52"/>
      <c r="KXG17" s="52"/>
      <c r="KXH17" s="52"/>
      <c r="KXI17" s="52"/>
      <c r="KXJ17" s="52"/>
      <c r="KXK17" s="52"/>
      <c r="KXL17" s="52"/>
      <c r="KXM17" s="52"/>
      <c r="KXN17" s="52"/>
      <c r="KXO17" s="52"/>
      <c r="KXP17" s="52"/>
      <c r="KXQ17" s="52"/>
      <c r="KXR17" s="52"/>
      <c r="KXS17" s="52"/>
      <c r="KXT17" s="52"/>
      <c r="KXU17" s="52"/>
      <c r="KXV17" s="52"/>
      <c r="KXW17" s="52"/>
      <c r="KXX17" s="52"/>
      <c r="KXY17" s="52"/>
      <c r="KXZ17" s="52"/>
      <c r="KYA17" s="52"/>
      <c r="KYB17" s="52"/>
      <c r="KYC17" s="52"/>
      <c r="KYD17" s="52"/>
      <c r="KYE17" s="52"/>
      <c r="KYF17" s="52"/>
      <c r="KYG17" s="52"/>
      <c r="KYH17" s="52"/>
      <c r="KYI17" s="52"/>
      <c r="KYJ17" s="52"/>
      <c r="KYK17" s="52"/>
      <c r="KYL17" s="52"/>
      <c r="KYM17" s="52"/>
      <c r="KYN17" s="52"/>
      <c r="KYO17" s="52"/>
      <c r="KYP17" s="52"/>
      <c r="KYQ17" s="52"/>
      <c r="KYR17" s="52"/>
      <c r="KYS17" s="52"/>
      <c r="KYT17" s="52"/>
      <c r="KYU17" s="52"/>
      <c r="KYV17" s="52"/>
      <c r="KYW17" s="52"/>
      <c r="KYX17" s="52"/>
      <c r="KYY17" s="52"/>
      <c r="KYZ17" s="52"/>
      <c r="KZA17" s="52"/>
      <c r="KZB17" s="52"/>
      <c r="KZC17" s="52"/>
      <c r="KZD17" s="52"/>
      <c r="KZE17" s="52"/>
      <c r="KZF17" s="52"/>
      <c r="KZG17" s="52"/>
      <c r="KZH17" s="52"/>
      <c r="KZI17" s="52"/>
      <c r="KZJ17" s="52"/>
      <c r="KZK17" s="52"/>
      <c r="KZL17" s="52"/>
      <c r="KZM17" s="52"/>
      <c r="KZN17" s="52"/>
      <c r="KZO17" s="52"/>
      <c r="KZP17" s="52"/>
      <c r="KZQ17" s="52"/>
      <c r="KZR17" s="52"/>
      <c r="KZS17" s="52"/>
      <c r="KZT17" s="52"/>
      <c r="KZU17" s="52"/>
      <c r="KZV17" s="52"/>
      <c r="KZW17" s="52"/>
      <c r="KZX17" s="52"/>
      <c r="KZY17" s="52"/>
      <c r="KZZ17" s="52"/>
      <c r="LAA17" s="52"/>
      <c r="LAB17" s="52"/>
      <c r="LAC17" s="52"/>
      <c r="LAD17" s="52"/>
      <c r="LAE17" s="52"/>
      <c r="LAF17" s="52"/>
      <c r="LAG17" s="52"/>
      <c r="LAH17" s="52"/>
      <c r="LAI17" s="52"/>
      <c r="LAJ17" s="52"/>
      <c r="LAK17" s="52"/>
      <c r="LAL17" s="52"/>
      <c r="LAM17" s="52"/>
      <c r="LAN17" s="52"/>
      <c r="LAO17" s="52"/>
      <c r="LAP17" s="52"/>
      <c r="LAQ17" s="52"/>
      <c r="LAR17" s="52"/>
      <c r="LAS17" s="52"/>
      <c r="LAT17" s="52"/>
      <c r="LAU17" s="52"/>
      <c r="LAV17" s="52"/>
      <c r="LAW17" s="52"/>
      <c r="LAX17" s="52"/>
      <c r="LAY17" s="52"/>
      <c r="LAZ17" s="52"/>
      <c r="LBA17" s="52"/>
      <c r="LBB17" s="52"/>
      <c r="LBC17" s="52"/>
      <c r="LBD17" s="52"/>
      <c r="LBE17" s="52"/>
      <c r="LBF17" s="52"/>
      <c r="LBG17" s="52"/>
      <c r="LBH17" s="52"/>
      <c r="LBI17" s="52"/>
      <c r="LBJ17" s="52"/>
      <c r="LBK17" s="52"/>
      <c r="LBL17" s="52"/>
      <c r="LBM17" s="52"/>
      <c r="LBN17" s="52"/>
      <c r="LBO17" s="52"/>
      <c r="LBP17" s="52"/>
      <c r="LBQ17" s="52"/>
      <c r="LBR17" s="52"/>
      <c r="LBS17" s="52"/>
      <c r="LBT17" s="52"/>
      <c r="LBU17" s="52"/>
      <c r="LBV17" s="52"/>
      <c r="LBW17" s="52"/>
      <c r="LBX17" s="52"/>
      <c r="LBY17" s="52"/>
      <c r="LBZ17" s="52"/>
      <c r="LCA17" s="52"/>
      <c r="LCB17" s="52"/>
      <c r="LCC17" s="52"/>
      <c r="LCD17" s="52"/>
      <c r="LCE17" s="52"/>
      <c r="LCF17" s="52"/>
      <c r="LCG17" s="52"/>
      <c r="LCH17" s="52"/>
      <c r="LCI17" s="52"/>
      <c r="LCJ17" s="52"/>
      <c r="LCK17" s="52"/>
      <c r="LCL17" s="52"/>
      <c r="LCM17" s="52"/>
      <c r="LCN17" s="52"/>
      <c r="LCO17" s="52"/>
      <c r="LCP17" s="52"/>
      <c r="LCQ17" s="52"/>
      <c r="LCR17" s="52"/>
      <c r="LCS17" s="52"/>
      <c r="LCT17" s="52"/>
      <c r="LCU17" s="52"/>
      <c r="LCV17" s="52"/>
      <c r="LCW17" s="52"/>
      <c r="LCX17" s="52"/>
      <c r="LCY17" s="52"/>
      <c r="LCZ17" s="52"/>
      <c r="LDA17" s="52"/>
      <c r="LDB17" s="52"/>
      <c r="LDC17" s="52"/>
      <c r="LDD17" s="52"/>
      <c r="LDE17" s="52"/>
      <c r="LDF17" s="52"/>
      <c r="LDG17" s="52"/>
      <c r="LDH17" s="52"/>
      <c r="LDI17" s="52"/>
      <c r="LDJ17" s="52"/>
      <c r="LDK17" s="52"/>
      <c r="LDL17" s="52"/>
      <c r="LDM17" s="52"/>
      <c r="LDN17" s="52"/>
      <c r="LDO17" s="52"/>
      <c r="LDP17" s="52"/>
      <c r="LDQ17" s="52"/>
      <c r="LDR17" s="52"/>
      <c r="LDS17" s="52"/>
      <c r="LDT17" s="52"/>
      <c r="LDU17" s="52"/>
      <c r="LDV17" s="52"/>
      <c r="LDW17" s="52"/>
      <c r="LDX17" s="52"/>
      <c r="LDY17" s="52"/>
      <c r="LDZ17" s="52"/>
      <c r="LEA17" s="52"/>
      <c r="LEB17" s="52"/>
      <c r="LEC17" s="52"/>
      <c r="LED17" s="52"/>
      <c r="LEE17" s="52"/>
      <c r="LEF17" s="52"/>
      <c r="LEG17" s="52"/>
      <c r="LEH17" s="52"/>
      <c r="LEI17" s="52"/>
      <c r="LEJ17" s="52"/>
      <c r="LEK17" s="52"/>
      <c r="LEL17" s="52"/>
      <c r="LEM17" s="52"/>
      <c r="LEN17" s="52"/>
      <c r="LEO17" s="52"/>
      <c r="LEP17" s="52"/>
      <c r="LEQ17" s="52"/>
      <c r="LER17" s="52"/>
      <c r="LES17" s="52"/>
      <c r="LET17" s="52"/>
      <c r="LEU17" s="52"/>
      <c r="LEV17" s="52"/>
      <c r="LEW17" s="52"/>
      <c r="LEX17" s="52"/>
      <c r="LEY17" s="52"/>
      <c r="LEZ17" s="52"/>
      <c r="LFA17" s="52"/>
      <c r="LFB17" s="52"/>
      <c r="LFC17" s="52"/>
      <c r="LFD17" s="52"/>
      <c r="LFE17" s="52"/>
      <c r="LFF17" s="52"/>
      <c r="LFG17" s="52"/>
      <c r="LFH17" s="52"/>
      <c r="LFI17" s="52"/>
      <c r="LFJ17" s="52"/>
      <c r="LFK17" s="52"/>
      <c r="LFL17" s="52"/>
      <c r="LFM17" s="52"/>
      <c r="LFN17" s="52"/>
      <c r="LFO17" s="52"/>
      <c r="LFP17" s="52"/>
      <c r="LFQ17" s="52"/>
      <c r="LFR17" s="52"/>
      <c r="LFS17" s="52"/>
      <c r="LFT17" s="52"/>
      <c r="LFU17" s="52"/>
      <c r="LFV17" s="52"/>
      <c r="LFW17" s="52"/>
      <c r="LFX17" s="52"/>
      <c r="LFY17" s="52"/>
      <c r="LFZ17" s="52"/>
      <c r="LGA17" s="52"/>
      <c r="LGB17" s="52"/>
      <c r="LGC17" s="52"/>
      <c r="LGD17" s="52"/>
      <c r="LGE17" s="52"/>
      <c r="LGF17" s="52"/>
      <c r="LGG17" s="52"/>
      <c r="LGH17" s="52"/>
      <c r="LGI17" s="52"/>
      <c r="LGJ17" s="52"/>
      <c r="LGK17" s="52"/>
      <c r="LGL17" s="52"/>
      <c r="LGM17" s="52"/>
      <c r="LGN17" s="52"/>
      <c r="LGO17" s="52"/>
      <c r="LGP17" s="52"/>
      <c r="LGQ17" s="52"/>
      <c r="LGR17" s="52"/>
      <c r="LGS17" s="52"/>
      <c r="LGT17" s="52"/>
      <c r="LGU17" s="52"/>
      <c r="LGV17" s="52"/>
      <c r="LGW17" s="52"/>
      <c r="LGX17" s="52"/>
      <c r="LGY17" s="52"/>
      <c r="LGZ17" s="52"/>
      <c r="LHA17" s="52"/>
      <c r="LHB17" s="52"/>
      <c r="LHC17" s="52"/>
      <c r="LHD17" s="52"/>
      <c r="LHE17" s="52"/>
      <c r="LHF17" s="52"/>
      <c r="LHG17" s="52"/>
      <c r="LHH17" s="52"/>
      <c r="LHI17" s="52"/>
      <c r="LHJ17" s="52"/>
      <c r="LHK17" s="52"/>
      <c r="LHL17" s="52"/>
      <c r="LHM17" s="52"/>
      <c r="LHN17" s="52"/>
      <c r="LHO17" s="52"/>
      <c r="LHP17" s="52"/>
      <c r="LHQ17" s="52"/>
      <c r="LHR17" s="52"/>
      <c r="LHS17" s="52"/>
      <c r="LHT17" s="52"/>
      <c r="LHU17" s="52"/>
      <c r="LHV17" s="52"/>
      <c r="LHW17" s="52"/>
      <c r="LHX17" s="52"/>
      <c r="LHY17" s="52"/>
      <c r="LHZ17" s="52"/>
      <c r="LIA17" s="52"/>
      <c r="LIB17" s="52"/>
      <c r="LIC17" s="52"/>
      <c r="LID17" s="52"/>
      <c r="LIE17" s="52"/>
      <c r="LIF17" s="52"/>
      <c r="LIG17" s="52"/>
      <c r="LIH17" s="52"/>
      <c r="LII17" s="52"/>
      <c r="LIJ17" s="52"/>
      <c r="LIK17" s="52"/>
      <c r="LIL17" s="52"/>
      <c r="LIM17" s="52"/>
      <c r="LIN17" s="52"/>
      <c r="LIO17" s="52"/>
      <c r="LIP17" s="52"/>
      <c r="LIQ17" s="52"/>
      <c r="LIR17" s="52"/>
      <c r="LIS17" s="52"/>
      <c r="LIT17" s="52"/>
      <c r="LIU17" s="52"/>
      <c r="LIV17" s="52"/>
      <c r="LIW17" s="52"/>
      <c r="LIX17" s="52"/>
      <c r="LIY17" s="52"/>
      <c r="LIZ17" s="52"/>
      <c r="LJA17" s="52"/>
      <c r="LJB17" s="52"/>
      <c r="LJC17" s="52"/>
      <c r="LJD17" s="52"/>
      <c r="LJE17" s="52"/>
      <c r="LJF17" s="52"/>
      <c r="LJG17" s="52"/>
      <c r="LJH17" s="52"/>
      <c r="LJI17" s="52"/>
      <c r="LJJ17" s="52"/>
      <c r="LJK17" s="52"/>
      <c r="LJL17" s="52"/>
      <c r="LJM17" s="52"/>
      <c r="LJN17" s="52"/>
      <c r="LJO17" s="52"/>
      <c r="LJP17" s="52"/>
      <c r="LJQ17" s="52"/>
      <c r="LJR17" s="52"/>
      <c r="LJS17" s="52"/>
      <c r="LJT17" s="52"/>
      <c r="LJU17" s="52"/>
      <c r="LJV17" s="52"/>
      <c r="LJW17" s="52"/>
      <c r="LJX17" s="52"/>
      <c r="LJY17" s="52"/>
      <c r="LJZ17" s="52"/>
      <c r="LKA17" s="52"/>
      <c r="LKB17" s="52"/>
      <c r="LKC17" s="52"/>
      <c r="LKD17" s="52"/>
      <c r="LKE17" s="52"/>
      <c r="LKF17" s="52"/>
      <c r="LKG17" s="52"/>
      <c r="LKH17" s="52"/>
      <c r="LKI17" s="52"/>
      <c r="LKJ17" s="52"/>
      <c r="LKK17" s="52"/>
      <c r="LKL17" s="52"/>
      <c r="LKM17" s="52"/>
      <c r="LKN17" s="52"/>
      <c r="LKO17" s="52"/>
      <c r="LKP17" s="52"/>
      <c r="LKQ17" s="52"/>
      <c r="LKR17" s="52"/>
      <c r="LKS17" s="52"/>
      <c r="LKT17" s="52"/>
      <c r="LKU17" s="52"/>
      <c r="LKV17" s="52"/>
      <c r="LKW17" s="52"/>
      <c r="LKX17" s="52"/>
      <c r="LKY17" s="52"/>
      <c r="LKZ17" s="52"/>
      <c r="LLA17" s="52"/>
      <c r="LLB17" s="52"/>
      <c r="LLC17" s="52"/>
      <c r="LLD17" s="52"/>
      <c r="LLE17" s="52"/>
      <c r="LLF17" s="52"/>
      <c r="LLG17" s="52"/>
      <c r="LLH17" s="52"/>
      <c r="LLI17" s="52"/>
      <c r="LLJ17" s="52"/>
      <c r="LLK17" s="52"/>
      <c r="LLL17" s="52"/>
      <c r="LLM17" s="52"/>
      <c r="LLN17" s="52"/>
      <c r="LLO17" s="52"/>
      <c r="LLP17" s="52"/>
      <c r="LLQ17" s="52"/>
      <c r="LLR17" s="52"/>
      <c r="LLS17" s="52"/>
      <c r="LLT17" s="52"/>
      <c r="LLU17" s="52"/>
      <c r="LLV17" s="52"/>
      <c r="LLW17" s="52"/>
      <c r="LLX17" s="52"/>
      <c r="LLY17" s="52"/>
      <c r="LLZ17" s="52"/>
      <c r="LMA17" s="52"/>
      <c r="LMB17" s="52"/>
      <c r="LMC17" s="52"/>
      <c r="LMD17" s="52"/>
      <c r="LME17" s="52"/>
      <c r="LMF17" s="52"/>
      <c r="LMG17" s="52"/>
      <c r="LMH17" s="52"/>
      <c r="LMI17" s="52"/>
      <c r="LMJ17" s="52"/>
      <c r="LMK17" s="52"/>
      <c r="LML17" s="52"/>
      <c r="LMM17" s="52"/>
      <c r="LMN17" s="52"/>
      <c r="LMO17" s="52"/>
      <c r="LMP17" s="52"/>
      <c r="LMQ17" s="52"/>
      <c r="LMR17" s="52"/>
      <c r="LMS17" s="52"/>
      <c r="LMT17" s="52"/>
      <c r="LMU17" s="52"/>
      <c r="LMV17" s="52"/>
      <c r="LMW17" s="52"/>
      <c r="LMX17" s="52"/>
      <c r="LMY17" s="52"/>
      <c r="LMZ17" s="52"/>
      <c r="LNA17" s="52"/>
      <c r="LNB17" s="52"/>
      <c r="LNC17" s="52"/>
      <c r="LND17" s="52"/>
      <c r="LNE17" s="52"/>
      <c r="LNF17" s="52"/>
      <c r="LNG17" s="52"/>
      <c r="LNH17" s="52"/>
      <c r="LNI17" s="52"/>
      <c r="LNJ17" s="52"/>
      <c r="LNK17" s="52"/>
      <c r="LNL17" s="52"/>
      <c r="LNM17" s="52"/>
      <c r="LNN17" s="52"/>
      <c r="LNO17" s="52"/>
      <c r="LNP17" s="52"/>
      <c r="LNQ17" s="52"/>
      <c r="LNR17" s="52"/>
      <c r="LNS17" s="52"/>
      <c r="LNT17" s="52"/>
      <c r="LNU17" s="52"/>
      <c r="LNV17" s="52"/>
      <c r="LNW17" s="52"/>
      <c r="LNX17" s="52"/>
      <c r="LNY17" s="52"/>
      <c r="LNZ17" s="52"/>
      <c r="LOA17" s="52"/>
      <c r="LOB17" s="52"/>
      <c r="LOC17" s="52"/>
      <c r="LOD17" s="52"/>
      <c r="LOE17" s="52"/>
      <c r="LOF17" s="52"/>
      <c r="LOG17" s="52"/>
      <c r="LOH17" s="52"/>
      <c r="LOI17" s="52"/>
      <c r="LOJ17" s="52"/>
      <c r="LOK17" s="52"/>
      <c r="LOL17" s="52"/>
      <c r="LOM17" s="52"/>
      <c r="LON17" s="52"/>
      <c r="LOO17" s="52"/>
      <c r="LOP17" s="52"/>
      <c r="LOQ17" s="52"/>
      <c r="LOR17" s="52"/>
      <c r="LOS17" s="52"/>
      <c r="LOT17" s="52"/>
      <c r="LOU17" s="52"/>
      <c r="LOV17" s="52"/>
      <c r="LOW17" s="52"/>
      <c r="LOX17" s="52"/>
      <c r="LOY17" s="52"/>
      <c r="LOZ17" s="52"/>
      <c r="LPA17" s="52"/>
      <c r="LPB17" s="52"/>
      <c r="LPC17" s="52"/>
      <c r="LPD17" s="52"/>
      <c r="LPE17" s="52"/>
      <c r="LPF17" s="52"/>
      <c r="LPG17" s="52"/>
      <c r="LPH17" s="52"/>
      <c r="LPI17" s="52"/>
      <c r="LPJ17" s="52"/>
      <c r="LPK17" s="52"/>
      <c r="LPL17" s="52"/>
      <c r="LPM17" s="52"/>
      <c r="LPN17" s="52"/>
      <c r="LPO17" s="52"/>
      <c r="LPP17" s="52"/>
      <c r="LPQ17" s="52"/>
      <c r="LPR17" s="52"/>
      <c r="LPS17" s="52"/>
      <c r="LPT17" s="52"/>
      <c r="LPU17" s="52"/>
      <c r="LPV17" s="52"/>
      <c r="LPW17" s="52"/>
      <c r="LPX17" s="52"/>
      <c r="LPY17" s="52"/>
      <c r="LPZ17" s="52"/>
      <c r="LQA17" s="52"/>
      <c r="LQB17" s="52"/>
      <c r="LQC17" s="52"/>
      <c r="LQD17" s="52"/>
      <c r="LQE17" s="52"/>
      <c r="LQF17" s="52"/>
      <c r="LQG17" s="52"/>
      <c r="LQH17" s="52"/>
      <c r="LQI17" s="52"/>
      <c r="LQJ17" s="52"/>
      <c r="LQK17" s="52"/>
      <c r="LQL17" s="52"/>
      <c r="LQM17" s="52"/>
      <c r="LQN17" s="52"/>
      <c r="LQO17" s="52"/>
      <c r="LQP17" s="52"/>
      <c r="LQQ17" s="52"/>
      <c r="LQR17" s="52"/>
      <c r="LQS17" s="52"/>
      <c r="LQT17" s="52"/>
      <c r="LQU17" s="52"/>
      <c r="LQV17" s="52"/>
      <c r="LQW17" s="52"/>
      <c r="LQX17" s="52"/>
      <c r="LQY17" s="52"/>
      <c r="LQZ17" s="52"/>
      <c r="LRA17" s="52"/>
      <c r="LRB17" s="52"/>
      <c r="LRC17" s="52"/>
      <c r="LRD17" s="52"/>
      <c r="LRE17" s="52"/>
      <c r="LRF17" s="52"/>
      <c r="LRG17" s="52"/>
      <c r="LRH17" s="52"/>
      <c r="LRI17" s="52"/>
      <c r="LRJ17" s="52"/>
      <c r="LRK17" s="52"/>
      <c r="LRL17" s="52"/>
      <c r="LRM17" s="52"/>
      <c r="LRN17" s="52"/>
      <c r="LRO17" s="52"/>
      <c r="LRP17" s="52"/>
      <c r="LRQ17" s="52"/>
      <c r="LRR17" s="52"/>
      <c r="LRS17" s="52"/>
      <c r="LRT17" s="52"/>
      <c r="LRU17" s="52"/>
      <c r="LRV17" s="52"/>
      <c r="LRW17" s="52"/>
      <c r="LRX17" s="52"/>
      <c r="LRY17" s="52"/>
      <c r="LRZ17" s="52"/>
      <c r="LSA17" s="52"/>
      <c r="LSB17" s="52"/>
      <c r="LSC17" s="52"/>
      <c r="LSD17" s="52"/>
      <c r="LSE17" s="52"/>
      <c r="LSF17" s="52"/>
      <c r="LSG17" s="52"/>
      <c r="LSH17" s="52"/>
      <c r="LSI17" s="52"/>
      <c r="LSJ17" s="52"/>
      <c r="LSK17" s="52"/>
      <c r="LSL17" s="52"/>
      <c r="LSM17" s="52"/>
      <c r="LSN17" s="52"/>
      <c r="LSO17" s="52"/>
      <c r="LSP17" s="52"/>
      <c r="LSQ17" s="52"/>
      <c r="LSR17" s="52"/>
      <c r="LSS17" s="52"/>
      <c r="LST17" s="52"/>
      <c r="LSU17" s="52"/>
      <c r="LSV17" s="52"/>
      <c r="LSW17" s="52"/>
      <c r="LSX17" s="52"/>
      <c r="LSY17" s="52"/>
      <c r="LSZ17" s="52"/>
      <c r="LTA17" s="52"/>
      <c r="LTB17" s="52"/>
      <c r="LTC17" s="52"/>
      <c r="LTD17" s="52"/>
      <c r="LTE17" s="52"/>
      <c r="LTF17" s="52"/>
      <c r="LTG17" s="52"/>
      <c r="LTH17" s="52"/>
      <c r="LTI17" s="52"/>
      <c r="LTJ17" s="52"/>
      <c r="LTK17" s="52"/>
      <c r="LTL17" s="52"/>
      <c r="LTM17" s="52"/>
      <c r="LTN17" s="52"/>
      <c r="LTO17" s="52"/>
      <c r="LTP17" s="52"/>
      <c r="LTQ17" s="52"/>
      <c r="LTR17" s="52"/>
      <c r="LTS17" s="52"/>
      <c r="LTT17" s="52"/>
      <c r="LTU17" s="52"/>
      <c r="LTV17" s="52"/>
      <c r="LTW17" s="52"/>
      <c r="LTX17" s="52"/>
      <c r="LTY17" s="52"/>
      <c r="LTZ17" s="52"/>
      <c r="LUA17" s="52"/>
      <c r="LUB17" s="52"/>
      <c r="LUC17" s="52"/>
      <c r="LUD17" s="52"/>
      <c r="LUE17" s="52"/>
      <c r="LUF17" s="52"/>
      <c r="LUG17" s="52"/>
      <c r="LUH17" s="52"/>
      <c r="LUI17" s="52"/>
      <c r="LUJ17" s="52"/>
      <c r="LUK17" s="52"/>
      <c r="LUL17" s="52"/>
      <c r="LUM17" s="52"/>
      <c r="LUN17" s="52"/>
      <c r="LUO17" s="52"/>
      <c r="LUP17" s="52"/>
      <c r="LUQ17" s="52"/>
      <c r="LUR17" s="52"/>
      <c r="LUS17" s="52"/>
      <c r="LUT17" s="52"/>
      <c r="LUU17" s="52"/>
      <c r="LUV17" s="52"/>
      <c r="LUW17" s="52"/>
      <c r="LUX17" s="52"/>
      <c r="LUY17" s="52"/>
      <c r="LUZ17" s="52"/>
      <c r="LVA17" s="52"/>
      <c r="LVB17" s="52"/>
      <c r="LVC17" s="52"/>
      <c r="LVD17" s="52"/>
      <c r="LVE17" s="52"/>
      <c r="LVF17" s="52"/>
      <c r="LVG17" s="52"/>
      <c r="LVH17" s="52"/>
      <c r="LVI17" s="52"/>
      <c r="LVJ17" s="52"/>
      <c r="LVK17" s="52"/>
      <c r="LVL17" s="52"/>
      <c r="LVM17" s="52"/>
      <c r="LVN17" s="52"/>
      <c r="LVO17" s="52"/>
      <c r="LVP17" s="52"/>
      <c r="LVQ17" s="52"/>
      <c r="LVR17" s="52"/>
      <c r="LVS17" s="52"/>
      <c r="LVT17" s="52"/>
      <c r="LVU17" s="52"/>
      <c r="LVV17" s="52"/>
      <c r="LVW17" s="52"/>
      <c r="LVX17" s="52"/>
      <c r="LVY17" s="52"/>
      <c r="LVZ17" s="52"/>
      <c r="LWA17" s="52"/>
      <c r="LWB17" s="52"/>
      <c r="LWC17" s="52"/>
      <c r="LWD17" s="52"/>
      <c r="LWE17" s="52"/>
      <c r="LWF17" s="52"/>
      <c r="LWG17" s="52"/>
      <c r="LWH17" s="52"/>
      <c r="LWI17" s="52"/>
      <c r="LWJ17" s="52"/>
      <c r="LWK17" s="52"/>
      <c r="LWL17" s="52"/>
      <c r="LWM17" s="52"/>
      <c r="LWN17" s="52"/>
      <c r="LWO17" s="52"/>
      <c r="LWP17" s="52"/>
      <c r="LWQ17" s="52"/>
      <c r="LWR17" s="52"/>
      <c r="LWS17" s="52"/>
      <c r="LWT17" s="52"/>
      <c r="LWU17" s="52"/>
      <c r="LWV17" s="52"/>
      <c r="LWW17" s="52"/>
      <c r="LWX17" s="52"/>
      <c r="LWY17" s="52"/>
      <c r="LWZ17" s="52"/>
      <c r="LXA17" s="52"/>
      <c r="LXB17" s="52"/>
      <c r="LXC17" s="52"/>
      <c r="LXD17" s="52"/>
      <c r="LXE17" s="52"/>
      <c r="LXF17" s="52"/>
      <c r="LXG17" s="52"/>
      <c r="LXH17" s="52"/>
      <c r="LXI17" s="52"/>
      <c r="LXJ17" s="52"/>
      <c r="LXK17" s="52"/>
      <c r="LXL17" s="52"/>
      <c r="LXM17" s="52"/>
      <c r="LXN17" s="52"/>
      <c r="LXO17" s="52"/>
      <c r="LXP17" s="52"/>
      <c r="LXQ17" s="52"/>
      <c r="LXR17" s="52"/>
      <c r="LXS17" s="52"/>
      <c r="LXT17" s="52"/>
      <c r="LXU17" s="52"/>
      <c r="LXV17" s="52"/>
      <c r="LXW17" s="52"/>
      <c r="LXX17" s="52"/>
      <c r="LXY17" s="52"/>
      <c r="LXZ17" s="52"/>
      <c r="LYA17" s="52"/>
      <c r="LYB17" s="52"/>
      <c r="LYC17" s="52"/>
      <c r="LYD17" s="52"/>
      <c r="LYE17" s="52"/>
      <c r="LYF17" s="52"/>
      <c r="LYG17" s="52"/>
      <c r="LYH17" s="52"/>
      <c r="LYI17" s="52"/>
      <c r="LYJ17" s="52"/>
      <c r="LYK17" s="52"/>
      <c r="LYL17" s="52"/>
      <c r="LYM17" s="52"/>
      <c r="LYN17" s="52"/>
      <c r="LYO17" s="52"/>
      <c r="LYP17" s="52"/>
      <c r="LYQ17" s="52"/>
      <c r="LYR17" s="52"/>
      <c r="LYS17" s="52"/>
      <c r="LYT17" s="52"/>
      <c r="LYU17" s="52"/>
      <c r="LYV17" s="52"/>
      <c r="LYW17" s="52"/>
      <c r="LYX17" s="52"/>
      <c r="LYY17" s="52"/>
      <c r="LYZ17" s="52"/>
      <c r="LZA17" s="52"/>
      <c r="LZB17" s="52"/>
      <c r="LZC17" s="52"/>
      <c r="LZD17" s="52"/>
      <c r="LZE17" s="52"/>
      <c r="LZF17" s="52"/>
      <c r="LZG17" s="52"/>
      <c r="LZH17" s="52"/>
      <c r="LZI17" s="52"/>
      <c r="LZJ17" s="52"/>
      <c r="LZK17" s="52"/>
      <c r="LZL17" s="52"/>
      <c r="LZM17" s="52"/>
      <c r="LZN17" s="52"/>
      <c r="LZO17" s="52"/>
      <c r="LZP17" s="52"/>
      <c r="LZQ17" s="52"/>
      <c r="LZR17" s="52"/>
      <c r="LZS17" s="52"/>
      <c r="LZT17" s="52"/>
      <c r="LZU17" s="52"/>
      <c r="LZV17" s="52"/>
      <c r="LZW17" s="52"/>
      <c r="LZX17" s="52"/>
      <c r="LZY17" s="52"/>
      <c r="LZZ17" s="52"/>
      <c r="MAA17" s="52"/>
      <c r="MAB17" s="52"/>
      <c r="MAC17" s="52"/>
      <c r="MAD17" s="52"/>
      <c r="MAE17" s="52"/>
      <c r="MAF17" s="52"/>
      <c r="MAG17" s="52"/>
      <c r="MAH17" s="52"/>
      <c r="MAI17" s="52"/>
      <c r="MAJ17" s="52"/>
      <c r="MAK17" s="52"/>
      <c r="MAL17" s="52"/>
      <c r="MAM17" s="52"/>
      <c r="MAN17" s="52"/>
      <c r="MAO17" s="52"/>
      <c r="MAP17" s="52"/>
      <c r="MAQ17" s="52"/>
      <c r="MAR17" s="52"/>
      <c r="MAS17" s="52"/>
      <c r="MAT17" s="52"/>
      <c r="MAU17" s="52"/>
      <c r="MAV17" s="52"/>
      <c r="MAW17" s="52"/>
      <c r="MAX17" s="52"/>
      <c r="MAY17" s="52"/>
      <c r="MAZ17" s="52"/>
      <c r="MBA17" s="52"/>
      <c r="MBB17" s="52"/>
      <c r="MBC17" s="52"/>
      <c r="MBD17" s="52"/>
      <c r="MBE17" s="52"/>
      <c r="MBF17" s="52"/>
      <c r="MBG17" s="52"/>
      <c r="MBH17" s="52"/>
      <c r="MBI17" s="52"/>
      <c r="MBJ17" s="52"/>
      <c r="MBK17" s="52"/>
      <c r="MBL17" s="52"/>
      <c r="MBM17" s="52"/>
      <c r="MBN17" s="52"/>
      <c r="MBO17" s="52"/>
      <c r="MBP17" s="52"/>
      <c r="MBQ17" s="52"/>
      <c r="MBR17" s="52"/>
      <c r="MBS17" s="52"/>
      <c r="MBT17" s="52"/>
      <c r="MBU17" s="52"/>
      <c r="MBV17" s="52"/>
      <c r="MBW17" s="52"/>
      <c r="MBX17" s="52"/>
      <c r="MBY17" s="52"/>
      <c r="MBZ17" s="52"/>
      <c r="MCA17" s="52"/>
      <c r="MCB17" s="52"/>
      <c r="MCC17" s="52"/>
      <c r="MCD17" s="52"/>
      <c r="MCE17" s="52"/>
      <c r="MCF17" s="52"/>
      <c r="MCG17" s="52"/>
      <c r="MCH17" s="52"/>
      <c r="MCI17" s="52"/>
      <c r="MCJ17" s="52"/>
      <c r="MCK17" s="52"/>
      <c r="MCL17" s="52"/>
      <c r="MCM17" s="52"/>
      <c r="MCN17" s="52"/>
      <c r="MCO17" s="52"/>
      <c r="MCP17" s="52"/>
      <c r="MCQ17" s="52"/>
      <c r="MCR17" s="52"/>
      <c r="MCS17" s="52"/>
      <c r="MCT17" s="52"/>
      <c r="MCU17" s="52"/>
      <c r="MCV17" s="52"/>
      <c r="MCW17" s="52"/>
      <c r="MCX17" s="52"/>
      <c r="MCY17" s="52"/>
      <c r="MCZ17" s="52"/>
      <c r="MDA17" s="52"/>
      <c r="MDB17" s="52"/>
      <c r="MDC17" s="52"/>
      <c r="MDD17" s="52"/>
      <c r="MDE17" s="52"/>
      <c r="MDF17" s="52"/>
      <c r="MDG17" s="52"/>
      <c r="MDH17" s="52"/>
      <c r="MDI17" s="52"/>
      <c r="MDJ17" s="52"/>
      <c r="MDK17" s="52"/>
      <c r="MDL17" s="52"/>
      <c r="MDM17" s="52"/>
      <c r="MDN17" s="52"/>
      <c r="MDO17" s="52"/>
      <c r="MDP17" s="52"/>
      <c r="MDQ17" s="52"/>
      <c r="MDR17" s="52"/>
      <c r="MDS17" s="52"/>
      <c r="MDT17" s="52"/>
      <c r="MDU17" s="52"/>
      <c r="MDV17" s="52"/>
      <c r="MDW17" s="52"/>
      <c r="MDX17" s="52"/>
      <c r="MDY17" s="52"/>
      <c r="MDZ17" s="52"/>
      <c r="MEA17" s="52"/>
      <c r="MEB17" s="52"/>
      <c r="MEC17" s="52"/>
      <c r="MED17" s="52"/>
      <c r="MEE17" s="52"/>
      <c r="MEF17" s="52"/>
      <c r="MEG17" s="52"/>
      <c r="MEH17" s="52"/>
      <c r="MEI17" s="52"/>
      <c r="MEJ17" s="52"/>
      <c r="MEK17" s="52"/>
      <c r="MEL17" s="52"/>
      <c r="MEM17" s="52"/>
      <c r="MEN17" s="52"/>
      <c r="MEO17" s="52"/>
      <c r="MEP17" s="52"/>
      <c r="MEQ17" s="52"/>
      <c r="MER17" s="52"/>
      <c r="MES17" s="52"/>
      <c r="MET17" s="52"/>
      <c r="MEU17" s="52"/>
      <c r="MEV17" s="52"/>
      <c r="MEW17" s="52"/>
      <c r="MEX17" s="52"/>
      <c r="MEY17" s="52"/>
      <c r="MEZ17" s="52"/>
      <c r="MFA17" s="52"/>
      <c r="MFB17" s="52"/>
      <c r="MFC17" s="52"/>
      <c r="MFD17" s="52"/>
      <c r="MFE17" s="52"/>
      <c r="MFF17" s="52"/>
      <c r="MFG17" s="52"/>
      <c r="MFH17" s="52"/>
      <c r="MFI17" s="52"/>
      <c r="MFJ17" s="52"/>
      <c r="MFK17" s="52"/>
      <c r="MFL17" s="52"/>
      <c r="MFM17" s="52"/>
      <c r="MFN17" s="52"/>
      <c r="MFO17" s="52"/>
      <c r="MFP17" s="52"/>
      <c r="MFQ17" s="52"/>
      <c r="MFR17" s="52"/>
      <c r="MFS17" s="52"/>
      <c r="MFT17" s="52"/>
      <c r="MFU17" s="52"/>
      <c r="MFV17" s="52"/>
      <c r="MFW17" s="52"/>
      <c r="MFX17" s="52"/>
      <c r="MFY17" s="52"/>
      <c r="MFZ17" s="52"/>
      <c r="MGA17" s="52"/>
      <c r="MGB17" s="52"/>
      <c r="MGC17" s="52"/>
      <c r="MGD17" s="52"/>
      <c r="MGE17" s="52"/>
      <c r="MGF17" s="52"/>
      <c r="MGG17" s="52"/>
      <c r="MGH17" s="52"/>
      <c r="MGI17" s="52"/>
      <c r="MGJ17" s="52"/>
      <c r="MGK17" s="52"/>
      <c r="MGL17" s="52"/>
      <c r="MGM17" s="52"/>
      <c r="MGN17" s="52"/>
      <c r="MGO17" s="52"/>
      <c r="MGP17" s="52"/>
      <c r="MGQ17" s="52"/>
      <c r="MGR17" s="52"/>
      <c r="MGS17" s="52"/>
      <c r="MGT17" s="52"/>
      <c r="MGU17" s="52"/>
      <c r="MGV17" s="52"/>
      <c r="MGW17" s="52"/>
      <c r="MGX17" s="52"/>
      <c r="MGY17" s="52"/>
      <c r="MGZ17" s="52"/>
      <c r="MHA17" s="52"/>
      <c r="MHB17" s="52"/>
      <c r="MHC17" s="52"/>
      <c r="MHD17" s="52"/>
      <c r="MHE17" s="52"/>
      <c r="MHF17" s="52"/>
      <c r="MHG17" s="52"/>
      <c r="MHH17" s="52"/>
      <c r="MHI17" s="52"/>
      <c r="MHJ17" s="52"/>
      <c r="MHK17" s="52"/>
      <c r="MHL17" s="52"/>
      <c r="MHM17" s="52"/>
      <c r="MHN17" s="52"/>
      <c r="MHO17" s="52"/>
      <c r="MHP17" s="52"/>
      <c r="MHQ17" s="52"/>
      <c r="MHR17" s="52"/>
      <c r="MHS17" s="52"/>
      <c r="MHT17" s="52"/>
      <c r="MHU17" s="52"/>
      <c r="MHV17" s="52"/>
      <c r="MHW17" s="52"/>
      <c r="MHX17" s="52"/>
      <c r="MHY17" s="52"/>
      <c r="MHZ17" s="52"/>
      <c r="MIA17" s="52"/>
      <c r="MIB17" s="52"/>
      <c r="MIC17" s="52"/>
      <c r="MID17" s="52"/>
      <c r="MIE17" s="52"/>
      <c r="MIF17" s="52"/>
      <c r="MIG17" s="52"/>
      <c r="MIH17" s="52"/>
      <c r="MII17" s="52"/>
      <c r="MIJ17" s="52"/>
      <c r="MIK17" s="52"/>
      <c r="MIL17" s="52"/>
      <c r="MIM17" s="52"/>
      <c r="MIN17" s="52"/>
      <c r="MIO17" s="52"/>
      <c r="MIP17" s="52"/>
      <c r="MIQ17" s="52"/>
      <c r="MIR17" s="52"/>
      <c r="MIS17" s="52"/>
      <c r="MIT17" s="52"/>
      <c r="MIU17" s="52"/>
      <c r="MIV17" s="52"/>
      <c r="MIW17" s="52"/>
      <c r="MIX17" s="52"/>
      <c r="MIY17" s="52"/>
      <c r="MIZ17" s="52"/>
      <c r="MJA17" s="52"/>
      <c r="MJB17" s="52"/>
      <c r="MJC17" s="52"/>
      <c r="MJD17" s="52"/>
      <c r="MJE17" s="52"/>
      <c r="MJF17" s="52"/>
      <c r="MJG17" s="52"/>
      <c r="MJH17" s="52"/>
      <c r="MJI17" s="52"/>
      <c r="MJJ17" s="52"/>
      <c r="MJK17" s="52"/>
      <c r="MJL17" s="52"/>
      <c r="MJM17" s="52"/>
      <c r="MJN17" s="52"/>
      <c r="MJO17" s="52"/>
      <c r="MJP17" s="52"/>
      <c r="MJQ17" s="52"/>
      <c r="MJR17" s="52"/>
      <c r="MJS17" s="52"/>
      <c r="MJT17" s="52"/>
      <c r="MJU17" s="52"/>
      <c r="MJV17" s="52"/>
      <c r="MJW17" s="52"/>
      <c r="MJX17" s="52"/>
      <c r="MJY17" s="52"/>
      <c r="MJZ17" s="52"/>
      <c r="MKA17" s="52"/>
      <c r="MKB17" s="52"/>
      <c r="MKC17" s="52"/>
      <c r="MKD17" s="52"/>
      <c r="MKE17" s="52"/>
      <c r="MKF17" s="52"/>
      <c r="MKG17" s="52"/>
      <c r="MKH17" s="52"/>
      <c r="MKI17" s="52"/>
      <c r="MKJ17" s="52"/>
      <c r="MKK17" s="52"/>
      <c r="MKL17" s="52"/>
      <c r="MKM17" s="52"/>
      <c r="MKN17" s="52"/>
      <c r="MKO17" s="52"/>
      <c r="MKP17" s="52"/>
      <c r="MKQ17" s="52"/>
      <c r="MKR17" s="52"/>
      <c r="MKS17" s="52"/>
      <c r="MKT17" s="52"/>
      <c r="MKU17" s="52"/>
      <c r="MKV17" s="52"/>
      <c r="MKW17" s="52"/>
      <c r="MKX17" s="52"/>
      <c r="MKY17" s="52"/>
      <c r="MKZ17" s="52"/>
      <c r="MLA17" s="52"/>
      <c r="MLB17" s="52"/>
      <c r="MLC17" s="52"/>
      <c r="MLD17" s="52"/>
      <c r="MLE17" s="52"/>
      <c r="MLF17" s="52"/>
      <c r="MLG17" s="52"/>
      <c r="MLH17" s="52"/>
      <c r="MLI17" s="52"/>
      <c r="MLJ17" s="52"/>
      <c r="MLK17" s="52"/>
      <c r="MLL17" s="52"/>
      <c r="MLM17" s="52"/>
      <c r="MLN17" s="52"/>
      <c r="MLO17" s="52"/>
      <c r="MLP17" s="52"/>
      <c r="MLQ17" s="52"/>
      <c r="MLR17" s="52"/>
      <c r="MLS17" s="52"/>
      <c r="MLT17" s="52"/>
      <c r="MLU17" s="52"/>
      <c r="MLV17" s="52"/>
      <c r="MLW17" s="52"/>
      <c r="MLX17" s="52"/>
      <c r="MLY17" s="52"/>
      <c r="MLZ17" s="52"/>
      <c r="MMA17" s="52"/>
      <c r="MMB17" s="52"/>
      <c r="MMC17" s="52"/>
      <c r="MMD17" s="52"/>
      <c r="MME17" s="52"/>
      <c r="MMF17" s="52"/>
      <c r="MMG17" s="52"/>
      <c r="MMH17" s="52"/>
      <c r="MMI17" s="52"/>
      <c r="MMJ17" s="52"/>
      <c r="MMK17" s="52"/>
      <c r="MML17" s="52"/>
      <c r="MMM17" s="52"/>
      <c r="MMN17" s="52"/>
      <c r="MMO17" s="52"/>
      <c r="MMP17" s="52"/>
      <c r="MMQ17" s="52"/>
      <c r="MMR17" s="52"/>
      <c r="MMS17" s="52"/>
      <c r="MMT17" s="52"/>
      <c r="MMU17" s="52"/>
      <c r="MMV17" s="52"/>
      <c r="MMW17" s="52"/>
      <c r="MMX17" s="52"/>
      <c r="MMY17" s="52"/>
      <c r="MMZ17" s="52"/>
      <c r="MNA17" s="52"/>
      <c r="MNB17" s="52"/>
      <c r="MNC17" s="52"/>
      <c r="MND17" s="52"/>
      <c r="MNE17" s="52"/>
      <c r="MNF17" s="52"/>
      <c r="MNG17" s="52"/>
      <c r="MNH17" s="52"/>
      <c r="MNI17" s="52"/>
      <c r="MNJ17" s="52"/>
      <c r="MNK17" s="52"/>
      <c r="MNL17" s="52"/>
      <c r="MNM17" s="52"/>
      <c r="MNN17" s="52"/>
      <c r="MNO17" s="52"/>
      <c r="MNP17" s="52"/>
      <c r="MNQ17" s="52"/>
      <c r="MNR17" s="52"/>
      <c r="MNS17" s="52"/>
      <c r="MNT17" s="52"/>
      <c r="MNU17" s="52"/>
      <c r="MNV17" s="52"/>
      <c r="MNW17" s="52"/>
      <c r="MNX17" s="52"/>
      <c r="MNY17" s="52"/>
      <c r="MNZ17" s="52"/>
      <c r="MOA17" s="52"/>
      <c r="MOB17" s="52"/>
      <c r="MOC17" s="52"/>
      <c r="MOD17" s="52"/>
      <c r="MOE17" s="52"/>
      <c r="MOF17" s="52"/>
      <c r="MOG17" s="52"/>
      <c r="MOH17" s="52"/>
      <c r="MOI17" s="52"/>
      <c r="MOJ17" s="52"/>
      <c r="MOK17" s="52"/>
      <c r="MOL17" s="52"/>
      <c r="MOM17" s="52"/>
      <c r="MON17" s="52"/>
      <c r="MOO17" s="52"/>
      <c r="MOP17" s="52"/>
      <c r="MOQ17" s="52"/>
      <c r="MOR17" s="52"/>
      <c r="MOS17" s="52"/>
      <c r="MOT17" s="52"/>
      <c r="MOU17" s="52"/>
      <c r="MOV17" s="52"/>
      <c r="MOW17" s="52"/>
      <c r="MOX17" s="52"/>
      <c r="MOY17" s="52"/>
      <c r="MOZ17" s="52"/>
      <c r="MPA17" s="52"/>
      <c r="MPB17" s="52"/>
      <c r="MPC17" s="52"/>
      <c r="MPD17" s="52"/>
      <c r="MPE17" s="52"/>
      <c r="MPF17" s="52"/>
      <c r="MPG17" s="52"/>
      <c r="MPH17" s="52"/>
      <c r="MPI17" s="52"/>
      <c r="MPJ17" s="52"/>
      <c r="MPK17" s="52"/>
      <c r="MPL17" s="52"/>
      <c r="MPM17" s="52"/>
      <c r="MPN17" s="52"/>
      <c r="MPO17" s="52"/>
      <c r="MPP17" s="52"/>
      <c r="MPQ17" s="52"/>
      <c r="MPR17" s="52"/>
      <c r="MPS17" s="52"/>
      <c r="MPT17" s="52"/>
      <c r="MPU17" s="52"/>
      <c r="MPV17" s="52"/>
      <c r="MPW17" s="52"/>
      <c r="MPX17" s="52"/>
      <c r="MPY17" s="52"/>
      <c r="MPZ17" s="52"/>
      <c r="MQA17" s="52"/>
      <c r="MQB17" s="52"/>
      <c r="MQC17" s="52"/>
      <c r="MQD17" s="52"/>
      <c r="MQE17" s="52"/>
      <c r="MQF17" s="52"/>
      <c r="MQG17" s="52"/>
      <c r="MQH17" s="52"/>
      <c r="MQI17" s="52"/>
      <c r="MQJ17" s="52"/>
      <c r="MQK17" s="52"/>
      <c r="MQL17" s="52"/>
      <c r="MQM17" s="52"/>
      <c r="MQN17" s="52"/>
      <c r="MQO17" s="52"/>
      <c r="MQP17" s="52"/>
      <c r="MQQ17" s="52"/>
      <c r="MQR17" s="52"/>
      <c r="MQS17" s="52"/>
      <c r="MQT17" s="52"/>
      <c r="MQU17" s="52"/>
      <c r="MQV17" s="52"/>
      <c r="MQW17" s="52"/>
      <c r="MQX17" s="52"/>
      <c r="MQY17" s="52"/>
      <c r="MQZ17" s="52"/>
      <c r="MRA17" s="52"/>
      <c r="MRB17" s="52"/>
      <c r="MRC17" s="52"/>
      <c r="MRD17" s="52"/>
      <c r="MRE17" s="52"/>
      <c r="MRF17" s="52"/>
      <c r="MRG17" s="52"/>
      <c r="MRH17" s="52"/>
      <c r="MRI17" s="52"/>
      <c r="MRJ17" s="52"/>
      <c r="MRK17" s="52"/>
      <c r="MRL17" s="52"/>
      <c r="MRM17" s="52"/>
      <c r="MRN17" s="52"/>
      <c r="MRO17" s="52"/>
      <c r="MRP17" s="52"/>
      <c r="MRQ17" s="52"/>
      <c r="MRR17" s="52"/>
      <c r="MRS17" s="52"/>
      <c r="MRT17" s="52"/>
      <c r="MRU17" s="52"/>
      <c r="MRV17" s="52"/>
      <c r="MRW17" s="52"/>
      <c r="MRX17" s="52"/>
      <c r="MRY17" s="52"/>
      <c r="MRZ17" s="52"/>
      <c r="MSA17" s="52"/>
      <c r="MSB17" s="52"/>
      <c r="MSC17" s="52"/>
      <c r="MSD17" s="52"/>
      <c r="MSE17" s="52"/>
      <c r="MSF17" s="52"/>
      <c r="MSG17" s="52"/>
      <c r="MSH17" s="52"/>
      <c r="MSI17" s="52"/>
      <c r="MSJ17" s="52"/>
      <c r="MSK17" s="52"/>
      <c r="MSL17" s="52"/>
      <c r="MSM17" s="52"/>
      <c r="MSN17" s="52"/>
      <c r="MSO17" s="52"/>
      <c r="MSP17" s="52"/>
      <c r="MSQ17" s="52"/>
      <c r="MSR17" s="52"/>
      <c r="MSS17" s="52"/>
      <c r="MST17" s="52"/>
      <c r="MSU17" s="52"/>
      <c r="MSV17" s="52"/>
      <c r="MSW17" s="52"/>
      <c r="MSX17" s="52"/>
      <c r="MSY17" s="52"/>
      <c r="MSZ17" s="52"/>
      <c r="MTA17" s="52"/>
      <c r="MTB17" s="52"/>
      <c r="MTC17" s="52"/>
      <c r="MTD17" s="52"/>
      <c r="MTE17" s="52"/>
      <c r="MTF17" s="52"/>
      <c r="MTG17" s="52"/>
      <c r="MTH17" s="52"/>
      <c r="MTI17" s="52"/>
      <c r="MTJ17" s="52"/>
      <c r="MTK17" s="52"/>
      <c r="MTL17" s="52"/>
      <c r="MTM17" s="52"/>
      <c r="MTN17" s="52"/>
      <c r="MTO17" s="52"/>
      <c r="MTP17" s="52"/>
      <c r="MTQ17" s="52"/>
      <c r="MTR17" s="52"/>
      <c r="MTS17" s="52"/>
      <c r="MTT17" s="52"/>
      <c r="MTU17" s="52"/>
      <c r="MTV17" s="52"/>
      <c r="MTW17" s="52"/>
      <c r="MTX17" s="52"/>
      <c r="MTY17" s="52"/>
      <c r="MTZ17" s="52"/>
      <c r="MUA17" s="52"/>
      <c r="MUB17" s="52"/>
      <c r="MUC17" s="52"/>
      <c r="MUD17" s="52"/>
      <c r="MUE17" s="52"/>
      <c r="MUF17" s="52"/>
      <c r="MUG17" s="52"/>
      <c r="MUH17" s="52"/>
      <c r="MUI17" s="52"/>
      <c r="MUJ17" s="52"/>
      <c r="MUK17" s="52"/>
      <c r="MUL17" s="52"/>
      <c r="MUM17" s="52"/>
      <c r="MUN17" s="52"/>
      <c r="MUO17" s="52"/>
      <c r="MUP17" s="52"/>
      <c r="MUQ17" s="52"/>
      <c r="MUR17" s="52"/>
      <c r="MUS17" s="52"/>
      <c r="MUT17" s="52"/>
      <c r="MUU17" s="52"/>
      <c r="MUV17" s="52"/>
      <c r="MUW17" s="52"/>
      <c r="MUX17" s="52"/>
      <c r="MUY17" s="52"/>
      <c r="MUZ17" s="52"/>
      <c r="MVA17" s="52"/>
      <c r="MVB17" s="52"/>
      <c r="MVC17" s="52"/>
      <c r="MVD17" s="52"/>
      <c r="MVE17" s="52"/>
      <c r="MVF17" s="52"/>
      <c r="MVG17" s="52"/>
      <c r="MVH17" s="52"/>
      <c r="MVI17" s="52"/>
      <c r="MVJ17" s="52"/>
      <c r="MVK17" s="52"/>
      <c r="MVL17" s="52"/>
      <c r="MVM17" s="52"/>
      <c r="MVN17" s="52"/>
      <c r="MVO17" s="52"/>
      <c r="MVP17" s="52"/>
      <c r="MVQ17" s="52"/>
      <c r="MVR17" s="52"/>
      <c r="MVS17" s="52"/>
      <c r="MVT17" s="52"/>
      <c r="MVU17" s="52"/>
      <c r="MVV17" s="52"/>
      <c r="MVW17" s="52"/>
      <c r="MVX17" s="52"/>
      <c r="MVY17" s="52"/>
      <c r="MVZ17" s="52"/>
      <c r="MWA17" s="52"/>
      <c r="MWB17" s="52"/>
      <c r="MWC17" s="52"/>
      <c r="MWD17" s="52"/>
      <c r="MWE17" s="52"/>
      <c r="MWF17" s="52"/>
      <c r="MWG17" s="52"/>
      <c r="MWH17" s="52"/>
      <c r="MWI17" s="52"/>
      <c r="MWJ17" s="52"/>
      <c r="MWK17" s="52"/>
      <c r="MWL17" s="52"/>
      <c r="MWM17" s="52"/>
      <c r="MWN17" s="52"/>
      <c r="MWO17" s="52"/>
      <c r="MWP17" s="52"/>
      <c r="MWQ17" s="52"/>
      <c r="MWR17" s="52"/>
      <c r="MWS17" s="52"/>
      <c r="MWT17" s="52"/>
      <c r="MWU17" s="52"/>
      <c r="MWV17" s="52"/>
      <c r="MWW17" s="52"/>
      <c r="MWX17" s="52"/>
      <c r="MWY17" s="52"/>
      <c r="MWZ17" s="52"/>
      <c r="MXA17" s="52"/>
      <c r="MXB17" s="52"/>
      <c r="MXC17" s="52"/>
      <c r="MXD17" s="52"/>
      <c r="MXE17" s="52"/>
      <c r="MXF17" s="52"/>
      <c r="MXG17" s="52"/>
      <c r="MXH17" s="52"/>
      <c r="MXI17" s="52"/>
      <c r="MXJ17" s="52"/>
      <c r="MXK17" s="52"/>
      <c r="MXL17" s="52"/>
      <c r="MXM17" s="52"/>
      <c r="MXN17" s="52"/>
      <c r="MXO17" s="52"/>
      <c r="MXP17" s="52"/>
      <c r="MXQ17" s="52"/>
      <c r="MXR17" s="52"/>
      <c r="MXS17" s="52"/>
      <c r="MXT17" s="52"/>
      <c r="MXU17" s="52"/>
      <c r="MXV17" s="52"/>
      <c r="MXW17" s="52"/>
      <c r="MXX17" s="52"/>
      <c r="MXY17" s="52"/>
      <c r="MXZ17" s="52"/>
      <c r="MYA17" s="52"/>
      <c r="MYB17" s="52"/>
      <c r="MYC17" s="52"/>
      <c r="MYD17" s="52"/>
      <c r="MYE17" s="52"/>
      <c r="MYF17" s="52"/>
      <c r="MYG17" s="52"/>
      <c r="MYH17" s="52"/>
      <c r="MYI17" s="52"/>
      <c r="MYJ17" s="52"/>
      <c r="MYK17" s="52"/>
      <c r="MYL17" s="52"/>
      <c r="MYM17" s="52"/>
      <c r="MYN17" s="52"/>
      <c r="MYO17" s="52"/>
      <c r="MYP17" s="52"/>
      <c r="MYQ17" s="52"/>
      <c r="MYR17" s="52"/>
      <c r="MYS17" s="52"/>
      <c r="MYT17" s="52"/>
      <c r="MYU17" s="52"/>
      <c r="MYV17" s="52"/>
      <c r="MYW17" s="52"/>
      <c r="MYX17" s="52"/>
      <c r="MYY17" s="52"/>
      <c r="MYZ17" s="52"/>
      <c r="MZA17" s="52"/>
      <c r="MZB17" s="52"/>
      <c r="MZC17" s="52"/>
      <c r="MZD17" s="52"/>
      <c r="MZE17" s="52"/>
      <c r="MZF17" s="52"/>
      <c r="MZG17" s="52"/>
      <c r="MZH17" s="52"/>
      <c r="MZI17" s="52"/>
      <c r="MZJ17" s="52"/>
      <c r="MZK17" s="52"/>
      <c r="MZL17" s="52"/>
      <c r="MZM17" s="52"/>
      <c r="MZN17" s="52"/>
      <c r="MZO17" s="52"/>
      <c r="MZP17" s="52"/>
      <c r="MZQ17" s="52"/>
      <c r="MZR17" s="52"/>
      <c r="MZS17" s="52"/>
      <c r="MZT17" s="52"/>
      <c r="MZU17" s="52"/>
      <c r="MZV17" s="52"/>
      <c r="MZW17" s="52"/>
      <c r="MZX17" s="52"/>
      <c r="MZY17" s="52"/>
      <c r="MZZ17" s="52"/>
      <c r="NAA17" s="52"/>
      <c r="NAB17" s="52"/>
      <c r="NAC17" s="52"/>
      <c r="NAD17" s="52"/>
      <c r="NAE17" s="52"/>
      <c r="NAF17" s="52"/>
      <c r="NAG17" s="52"/>
      <c r="NAH17" s="52"/>
      <c r="NAI17" s="52"/>
      <c r="NAJ17" s="52"/>
      <c r="NAK17" s="52"/>
      <c r="NAL17" s="52"/>
      <c r="NAM17" s="52"/>
      <c r="NAN17" s="52"/>
      <c r="NAO17" s="52"/>
      <c r="NAP17" s="52"/>
      <c r="NAQ17" s="52"/>
      <c r="NAR17" s="52"/>
      <c r="NAS17" s="52"/>
      <c r="NAT17" s="52"/>
      <c r="NAU17" s="52"/>
      <c r="NAV17" s="52"/>
      <c r="NAW17" s="52"/>
      <c r="NAX17" s="52"/>
      <c r="NAY17" s="52"/>
      <c r="NAZ17" s="52"/>
      <c r="NBA17" s="52"/>
      <c r="NBB17" s="52"/>
      <c r="NBC17" s="52"/>
      <c r="NBD17" s="52"/>
      <c r="NBE17" s="52"/>
      <c r="NBF17" s="52"/>
      <c r="NBG17" s="52"/>
      <c r="NBH17" s="52"/>
      <c r="NBI17" s="52"/>
      <c r="NBJ17" s="52"/>
      <c r="NBK17" s="52"/>
      <c r="NBL17" s="52"/>
      <c r="NBM17" s="52"/>
      <c r="NBN17" s="52"/>
      <c r="NBO17" s="52"/>
      <c r="NBP17" s="52"/>
      <c r="NBQ17" s="52"/>
      <c r="NBR17" s="52"/>
      <c r="NBS17" s="52"/>
      <c r="NBT17" s="52"/>
      <c r="NBU17" s="52"/>
      <c r="NBV17" s="52"/>
      <c r="NBW17" s="52"/>
      <c r="NBX17" s="52"/>
      <c r="NBY17" s="52"/>
      <c r="NBZ17" s="52"/>
      <c r="NCA17" s="52"/>
      <c r="NCB17" s="52"/>
      <c r="NCC17" s="52"/>
      <c r="NCD17" s="52"/>
      <c r="NCE17" s="52"/>
      <c r="NCF17" s="52"/>
      <c r="NCG17" s="52"/>
      <c r="NCH17" s="52"/>
      <c r="NCI17" s="52"/>
      <c r="NCJ17" s="52"/>
      <c r="NCK17" s="52"/>
      <c r="NCL17" s="52"/>
      <c r="NCM17" s="52"/>
      <c r="NCN17" s="52"/>
      <c r="NCO17" s="52"/>
      <c r="NCP17" s="52"/>
      <c r="NCQ17" s="52"/>
      <c r="NCR17" s="52"/>
      <c r="NCS17" s="52"/>
      <c r="NCT17" s="52"/>
      <c r="NCU17" s="52"/>
      <c r="NCV17" s="52"/>
      <c r="NCW17" s="52"/>
      <c r="NCX17" s="52"/>
      <c r="NCY17" s="52"/>
      <c r="NCZ17" s="52"/>
      <c r="NDA17" s="52"/>
      <c r="NDB17" s="52"/>
      <c r="NDC17" s="52"/>
      <c r="NDD17" s="52"/>
      <c r="NDE17" s="52"/>
      <c r="NDF17" s="52"/>
      <c r="NDG17" s="52"/>
      <c r="NDH17" s="52"/>
      <c r="NDI17" s="52"/>
      <c r="NDJ17" s="52"/>
      <c r="NDK17" s="52"/>
      <c r="NDL17" s="52"/>
      <c r="NDM17" s="52"/>
      <c r="NDN17" s="52"/>
      <c r="NDO17" s="52"/>
      <c r="NDP17" s="52"/>
      <c r="NDQ17" s="52"/>
      <c r="NDR17" s="52"/>
      <c r="NDS17" s="52"/>
      <c r="NDT17" s="52"/>
      <c r="NDU17" s="52"/>
      <c r="NDV17" s="52"/>
      <c r="NDW17" s="52"/>
      <c r="NDX17" s="52"/>
      <c r="NDY17" s="52"/>
      <c r="NDZ17" s="52"/>
      <c r="NEA17" s="52"/>
      <c r="NEB17" s="52"/>
      <c r="NEC17" s="52"/>
      <c r="NED17" s="52"/>
      <c r="NEE17" s="52"/>
      <c r="NEF17" s="52"/>
      <c r="NEG17" s="52"/>
      <c r="NEH17" s="52"/>
      <c r="NEI17" s="52"/>
      <c r="NEJ17" s="52"/>
      <c r="NEK17" s="52"/>
      <c r="NEL17" s="52"/>
      <c r="NEM17" s="52"/>
      <c r="NEN17" s="52"/>
      <c r="NEO17" s="52"/>
      <c r="NEP17" s="52"/>
      <c r="NEQ17" s="52"/>
      <c r="NER17" s="52"/>
      <c r="NES17" s="52"/>
      <c r="NET17" s="52"/>
      <c r="NEU17" s="52"/>
      <c r="NEV17" s="52"/>
      <c r="NEW17" s="52"/>
      <c r="NEX17" s="52"/>
      <c r="NEY17" s="52"/>
      <c r="NEZ17" s="52"/>
      <c r="NFA17" s="52"/>
      <c r="NFB17" s="52"/>
      <c r="NFC17" s="52"/>
      <c r="NFD17" s="52"/>
      <c r="NFE17" s="52"/>
      <c r="NFF17" s="52"/>
      <c r="NFG17" s="52"/>
      <c r="NFH17" s="52"/>
      <c r="NFI17" s="52"/>
      <c r="NFJ17" s="52"/>
      <c r="NFK17" s="52"/>
      <c r="NFL17" s="52"/>
      <c r="NFM17" s="52"/>
      <c r="NFN17" s="52"/>
      <c r="NFO17" s="52"/>
      <c r="NFP17" s="52"/>
      <c r="NFQ17" s="52"/>
      <c r="NFR17" s="52"/>
      <c r="NFS17" s="52"/>
      <c r="NFT17" s="52"/>
      <c r="NFU17" s="52"/>
      <c r="NFV17" s="52"/>
      <c r="NFW17" s="52"/>
      <c r="NFX17" s="52"/>
      <c r="NFY17" s="52"/>
      <c r="NFZ17" s="52"/>
      <c r="NGA17" s="52"/>
      <c r="NGB17" s="52"/>
      <c r="NGC17" s="52"/>
      <c r="NGD17" s="52"/>
      <c r="NGE17" s="52"/>
      <c r="NGF17" s="52"/>
      <c r="NGG17" s="52"/>
      <c r="NGH17" s="52"/>
      <c r="NGI17" s="52"/>
      <c r="NGJ17" s="52"/>
      <c r="NGK17" s="52"/>
      <c r="NGL17" s="52"/>
      <c r="NGM17" s="52"/>
      <c r="NGN17" s="52"/>
      <c r="NGO17" s="52"/>
      <c r="NGP17" s="52"/>
      <c r="NGQ17" s="52"/>
      <c r="NGR17" s="52"/>
      <c r="NGS17" s="52"/>
      <c r="NGT17" s="52"/>
      <c r="NGU17" s="52"/>
      <c r="NGV17" s="52"/>
      <c r="NGW17" s="52"/>
      <c r="NGX17" s="52"/>
      <c r="NGY17" s="52"/>
      <c r="NGZ17" s="52"/>
      <c r="NHA17" s="52"/>
      <c r="NHB17" s="52"/>
      <c r="NHC17" s="52"/>
      <c r="NHD17" s="52"/>
      <c r="NHE17" s="52"/>
      <c r="NHF17" s="52"/>
      <c r="NHG17" s="52"/>
      <c r="NHH17" s="52"/>
      <c r="NHI17" s="52"/>
      <c r="NHJ17" s="52"/>
      <c r="NHK17" s="52"/>
      <c r="NHL17" s="52"/>
      <c r="NHM17" s="52"/>
      <c r="NHN17" s="52"/>
      <c r="NHO17" s="52"/>
      <c r="NHP17" s="52"/>
      <c r="NHQ17" s="52"/>
      <c r="NHR17" s="52"/>
      <c r="NHS17" s="52"/>
      <c r="NHT17" s="52"/>
      <c r="NHU17" s="52"/>
      <c r="NHV17" s="52"/>
      <c r="NHW17" s="52"/>
      <c r="NHX17" s="52"/>
      <c r="NHY17" s="52"/>
      <c r="NHZ17" s="52"/>
      <c r="NIA17" s="52"/>
      <c r="NIB17" s="52"/>
      <c r="NIC17" s="52"/>
      <c r="NID17" s="52"/>
      <c r="NIE17" s="52"/>
      <c r="NIF17" s="52"/>
      <c r="NIG17" s="52"/>
      <c r="NIH17" s="52"/>
      <c r="NII17" s="52"/>
      <c r="NIJ17" s="52"/>
      <c r="NIK17" s="52"/>
      <c r="NIL17" s="52"/>
      <c r="NIM17" s="52"/>
      <c r="NIN17" s="52"/>
      <c r="NIO17" s="52"/>
      <c r="NIP17" s="52"/>
      <c r="NIQ17" s="52"/>
      <c r="NIR17" s="52"/>
      <c r="NIS17" s="52"/>
      <c r="NIT17" s="52"/>
      <c r="NIU17" s="52"/>
      <c r="NIV17" s="52"/>
      <c r="NIW17" s="52"/>
      <c r="NIX17" s="52"/>
      <c r="NIY17" s="52"/>
      <c r="NIZ17" s="52"/>
      <c r="NJA17" s="52"/>
      <c r="NJB17" s="52"/>
      <c r="NJC17" s="52"/>
      <c r="NJD17" s="52"/>
      <c r="NJE17" s="52"/>
      <c r="NJF17" s="52"/>
      <c r="NJG17" s="52"/>
      <c r="NJH17" s="52"/>
      <c r="NJI17" s="52"/>
      <c r="NJJ17" s="52"/>
      <c r="NJK17" s="52"/>
      <c r="NJL17" s="52"/>
      <c r="NJM17" s="52"/>
      <c r="NJN17" s="52"/>
      <c r="NJO17" s="52"/>
      <c r="NJP17" s="52"/>
      <c r="NJQ17" s="52"/>
      <c r="NJR17" s="52"/>
      <c r="NJS17" s="52"/>
      <c r="NJT17" s="52"/>
      <c r="NJU17" s="52"/>
      <c r="NJV17" s="52"/>
      <c r="NJW17" s="52"/>
      <c r="NJX17" s="52"/>
      <c r="NJY17" s="52"/>
      <c r="NJZ17" s="52"/>
      <c r="NKA17" s="52"/>
      <c r="NKB17" s="52"/>
      <c r="NKC17" s="52"/>
      <c r="NKD17" s="52"/>
      <c r="NKE17" s="52"/>
      <c r="NKF17" s="52"/>
      <c r="NKG17" s="52"/>
      <c r="NKH17" s="52"/>
      <c r="NKI17" s="52"/>
      <c r="NKJ17" s="52"/>
      <c r="NKK17" s="52"/>
      <c r="NKL17" s="52"/>
      <c r="NKM17" s="52"/>
      <c r="NKN17" s="52"/>
      <c r="NKO17" s="52"/>
      <c r="NKP17" s="52"/>
      <c r="NKQ17" s="52"/>
      <c r="NKR17" s="52"/>
      <c r="NKS17" s="52"/>
      <c r="NKT17" s="52"/>
      <c r="NKU17" s="52"/>
      <c r="NKV17" s="52"/>
      <c r="NKW17" s="52"/>
      <c r="NKX17" s="52"/>
      <c r="NKY17" s="52"/>
      <c r="NKZ17" s="52"/>
      <c r="NLA17" s="52"/>
      <c r="NLB17" s="52"/>
      <c r="NLC17" s="52"/>
      <c r="NLD17" s="52"/>
      <c r="NLE17" s="52"/>
      <c r="NLF17" s="52"/>
      <c r="NLG17" s="52"/>
      <c r="NLH17" s="52"/>
      <c r="NLI17" s="52"/>
      <c r="NLJ17" s="52"/>
      <c r="NLK17" s="52"/>
      <c r="NLL17" s="52"/>
      <c r="NLM17" s="52"/>
      <c r="NLN17" s="52"/>
      <c r="NLO17" s="52"/>
      <c r="NLP17" s="52"/>
      <c r="NLQ17" s="52"/>
      <c r="NLR17" s="52"/>
      <c r="NLS17" s="52"/>
      <c r="NLT17" s="52"/>
      <c r="NLU17" s="52"/>
      <c r="NLV17" s="52"/>
      <c r="NLW17" s="52"/>
      <c r="NLX17" s="52"/>
      <c r="NLY17" s="52"/>
      <c r="NLZ17" s="52"/>
      <c r="NMA17" s="52"/>
      <c r="NMB17" s="52"/>
      <c r="NMC17" s="52"/>
      <c r="NMD17" s="52"/>
      <c r="NME17" s="52"/>
      <c r="NMF17" s="52"/>
      <c r="NMG17" s="52"/>
      <c r="NMH17" s="52"/>
      <c r="NMI17" s="52"/>
      <c r="NMJ17" s="52"/>
      <c r="NMK17" s="52"/>
      <c r="NML17" s="52"/>
      <c r="NMM17" s="52"/>
      <c r="NMN17" s="52"/>
      <c r="NMO17" s="52"/>
      <c r="NMP17" s="52"/>
      <c r="NMQ17" s="52"/>
      <c r="NMR17" s="52"/>
      <c r="NMS17" s="52"/>
      <c r="NMT17" s="52"/>
      <c r="NMU17" s="52"/>
      <c r="NMV17" s="52"/>
      <c r="NMW17" s="52"/>
      <c r="NMX17" s="52"/>
      <c r="NMY17" s="52"/>
      <c r="NMZ17" s="52"/>
      <c r="NNA17" s="52"/>
      <c r="NNB17" s="52"/>
      <c r="NNC17" s="52"/>
      <c r="NND17" s="52"/>
      <c r="NNE17" s="52"/>
      <c r="NNF17" s="52"/>
      <c r="NNG17" s="52"/>
      <c r="NNH17" s="52"/>
      <c r="NNI17" s="52"/>
      <c r="NNJ17" s="52"/>
      <c r="NNK17" s="52"/>
      <c r="NNL17" s="52"/>
      <c r="NNM17" s="52"/>
      <c r="NNN17" s="52"/>
      <c r="NNO17" s="52"/>
      <c r="NNP17" s="52"/>
      <c r="NNQ17" s="52"/>
      <c r="NNR17" s="52"/>
      <c r="NNS17" s="52"/>
      <c r="NNT17" s="52"/>
      <c r="NNU17" s="52"/>
      <c r="NNV17" s="52"/>
      <c r="NNW17" s="52"/>
      <c r="NNX17" s="52"/>
      <c r="NNY17" s="52"/>
      <c r="NNZ17" s="52"/>
      <c r="NOA17" s="52"/>
      <c r="NOB17" s="52"/>
      <c r="NOC17" s="52"/>
      <c r="NOD17" s="52"/>
      <c r="NOE17" s="52"/>
      <c r="NOF17" s="52"/>
      <c r="NOG17" s="52"/>
      <c r="NOH17" s="52"/>
      <c r="NOI17" s="52"/>
      <c r="NOJ17" s="52"/>
      <c r="NOK17" s="52"/>
      <c r="NOL17" s="52"/>
      <c r="NOM17" s="52"/>
      <c r="NON17" s="52"/>
      <c r="NOO17" s="52"/>
      <c r="NOP17" s="52"/>
      <c r="NOQ17" s="52"/>
      <c r="NOR17" s="52"/>
      <c r="NOS17" s="52"/>
      <c r="NOT17" s="52"/>
      <c r="NOU17" s="52"/>
      <c r="NOV17" s="52"/>
      <c r="NOW17" s="52"/>
      <c r="NOX17" s="52"/>
      <c r="NOY17" s="52"/>
      <c r="NOZ17" s="52"/>
      <c r="NPA17" s="52"/>
      <c r="NPB17" s="52"/>
      <c r="NPC17" s="52"/>
      <c r="NPD17" s="52"/>
      <c r="NPE17" s="52"/>
      <c r="NPF17" s="52"/>
      <c r="NPG17" s="52"/>
      <c r="NPH17" s="52"/>
      <c r="NPI17" s="52"/>
      <c r="NPJ17" s="52"/>
      <c r="NPK17" s="52"/>
      <c r="NPL17" s="52"/>
      <c r="NPM17" s="52"/>
      <c r="NPN17" s="52"/>
      <c r="NPO17" s="52"/>
      <c r="NPP17" s="52"/>
      <c r="NPQ17" s="52"/>
      <c r="NPR17" s="52"/>
      <c r="NPS17" s="52"/>
      <c r="NPT17" s="52"/>
      <c r="NPU17" s="52"/>
      <c r="NPV17" s="52"/>
      <c r="NPW17" s="52"/>
      <c r="NPX17" s="52"/>
      <c r="NPY17" s="52"/>
      <c r="NPZ17" s="52"/>
      <c r="NQA17" s="52"/>
      <c r="NQB17" s="52"/>
      <c r="NQC17" s="52"/>
      <c r="NQD17" s="52"/>
      <c r="NQE17" s="52"/>
      <c r="NQF17" s="52"/>
      <c r="NQG17" s="52"/>
      <c r="NQH17" s="52"/>
      <c r="NQI17" s="52"/>
      <c r="NQJ17" s="52"/>
      <c r="NQK17" s="52"/>
      <c r="NQL17" s="52"/>
      <c r="NQM17" s="52"/>
      <c r="NQN17" s="52"/>
      <c r="NQO17" s="52"/>
      <c r="NQP17" s="52"/>
      <c r="NQQ17" s="52"/>
      <c r="NQR17" s="52"/>
      <c r="NQS17" s="52"/>
      <c r="NQT17" s="52"/>
      <c r="NQU17" s="52"/>
      <c r="NQV17" s="52"/>
      <c r="NQW17" s="52"/>
      <c r="NQX17" s="52"/>
      <c r="NQY17" s="52"/>
      <c r="NQZ17" s="52"/>
      <c r="NRA17" s="52"/>
      <c r="NRB17" s="52"/>
      <c r="NRC17" s="52"/>
      <c r="NRD17" s="52"/>
      <c r="NRE17" s="52"/>
      <c r="NRF17" s="52"/>
      <c r="NRG17" s="52"/>
      <c r="NRH17" s="52"/>
      <c r="NRI17" s="52"/>
      <c r="NRJ17" s="52"/>
      <c r="NRK17" s="52"/>
      <c r="NRL17" s="52"/>
      <c r="NRM17" s="52"/>
      <c r="NRN17" s="52"/>
      <c r="NRO17" s="52"/>
      <c r="NRP17" s="52"/>
      <c r="NRQ17" s="52"/>
      <c r="NRR17" s="52"/>
      <c r="NRS17" s="52"/>
      <c r="NRT17" s="52"/>
      <c r="NRU17" s="52"/>
      <c r="NRV17" s="52"/>
      <c r="NRW17" s="52"/>
      <c r="NRX17" s="52"/>
      <c r="NRY17" s="52"/>
      <c r="NRZ17" s="52"/>
      <c r="NSA17" s="52"/>
      <c r="NSB17" s="52"/>
      <c r="NSC17" s="52"/>
      <c r="NSD17" s="52"/>
      <c r="NSE17" s="52"/>
      <c r="NSF17" s="52"/>
      <c r="NSG17" s="52"/>
      <c r="NSH17" s="52"/>
      <c r="NSI17" s="52"/>
      <c r="NSJ17" s="52"/>
      <c r="NSK17" s="52"/>
      <c r="NSL17" s="52"/>
      <c r="NSM17" s="52"/>
      <c r="NSN17" s="52"/>
      <c r="NSO17" s="52"/>
      <c r="NSP17" s="52"/>
      <c r="NSQ17" s="52"/>
      <c r="NSR17" s="52"/>
      <c r="NSS17" s="52"/>
      <c r="NST17" s="52"/>
      <c r="NSU17" s="52"/>
      <c r="NSV17" s="52"/>
      <c r="NSW17" s="52"/>
      <c r="NSX17" s="52"/>
      <c r="NSY17" s="52"/>
      <c r="NSZ17" s="52"/>
      <c r="NTA17" s="52"/>
      <c r="NTB17" s="52"/>
      <c r="NTC17" s="52"/>
      <c r="NTD17" s="52"/>
      <c r="NTE17" s="52"/>
      <c r="NTF17" s="52"/>
      <c r="NTG17" s="52"/>
      <c r="NTH17" s="52"/>
      <c r="NTI17" s="52"/>
      <c r="NTJ17" s="52"/>
      <c r="NTK17" s="52"/>
      <c r="NTL17" s="52"/>
      <c r="NTM17" s="52"/>
      <c r="NTN17" s="52"/>
      <c r="NTO17" s="52"/>
      <c r="NTP17" s="52"/>
      <c r="NTQ17" s="52"/>
      <c r="NTR17" s="52"/>
      <c r="NTS17" s="52"/>
      <c r="NTT17" s="52"/>
      <c r="NTU17" s="52"/>
      <c r="NTV17" s="52"/>
      <c r="NTW17" s="52"/>
      <c r="NTX17" s="52"/>
      <c r="NTY17" s="52"/>
      <c r="NTZ17" s="52"/>
      <c r="NUA17" s="52"/>
      <c r="NUB17" s="52"/>
      <c r="NUC17" s="52"/>
      <c r="NUD17" s="52"/>
      <c r="NUE17" s="52"/>
      <c r="NUF17" s="52"/>
      <c r="NUG17" s="52"/>
      <c r="NUH17" s="52"/>
      <c r="NUI17" s="52"/>
      <c r="NUJ17" s="52"/>
      <c r="NUK17" s="52"/>
      <c r="NUL17" s="52"/>
      <c r="NUM17" s="52"/>
      <c r="NUN17" s="52"/>
      <c r="NUO17" s="52"/>
      <c r="NUP17" s="52"/>
      <c r="NUQ17" s="52"/>
      <c r="NUR17" s="52"/>
      <c r="NUS17" s="52"/>
      <c r="NUT17" s="52"/>
      <c r="NUU17" s="52"/>
      <c r="NUV17" s="52"/>
      <c r="NUW17" s="52"/>
      <c r="NUX17" s="52"/>
      <c r="NUY17" s="52"/>
      <c r="NUZ17" s="52"/>
      <c r="NVA17" s="52"/>
      <c r="NVB17" s="52"/>
      <c r="NVC17" s="52"/>
      <c r="NVD17" s="52"/>
      <c r="NVE17" s="52"/>
      <c r="NVF17" s="52"/>
      <c r="NVG17" s="52"/>
      <c r="NVH17" s="52"/>
      <c r="NVI17" s="52"/>
      <c r="NVJ17" s="52"/>
      <c r="NVK17" s="52"/>
      <c r="NVL17" s="52"/>
      <c r="NVM17" s="52"/>
      <c r="NVN17" s="52"/>
      <c r="NVO17" s="52"/>
      <c r="NVP17" s="52"/>
      <c r="NVQ17" s="52"/>
      <c r="NVR17" s="52"/>
      <c r="NVS17" s="52"/>
      <c r="NVT17" s="52"/>
      <c r="NVU17" s="52"/>
      <c r="NVV17" s="52"/>
      <c r="NVW17" s="52"/>
      <c r="NVX17" s="52"/>
      <c r="NVY17" s="52"/>
      <c r="NVZ17" s="52"/>
      <c r="NWA17" s="52"/>
      <c r="NWB17" s="52"/>
      <c r="NWC17" s="52"/>
      <c r="NWD17" s="52"/>
      <c r="NWE17" s="52"/>
      <c r="NWF17" s="52"/>
      <c r="NWG17" s="52"/>
      <c r="NWH17" s="52"/>
      <c r="NWI17" s="52"/>
      <c r="NWJ17" s="52"/>
      <c r="NWK17" s="52"/>
      <c r="NWL17" s="52"/>
      <c r="NWM17" s="52"/>
      <c r="NWN17" s="52"/>
      <c r="NWO17" s="52"/>
      <c r="NWP17" s="52"/>
      <c r="NWQ17" s="52"/>
      <c r="NWR17" s="52"/>
      <c r="NWS17" s="52"/>
      <c r="NWT17" s="52"/>
      <c r="NWU17" s="52"/>
      <c r="NWV17" s="52"/>
      <c r="NWW17" s="52"/>
      <c r="NWX17" s="52"/>
      <c r="NWY17" s="52"/>
      <c r="NWZ17" s="52"/>
      <c r="NXA17" s="52"/>
      <c r="NXB17" s="52"/>
      <c r="NXC17" s="52"/>
      <c r="NXD17" s="52"/>
      <c r="NXE17" s="52"/>
      <c r="NXF17" s="52"/>
      <c r="NXG17" s="52"/>
      <c r="NXH17" s="52"/>
      <c r="NXI17" s="52"/>
      <c r="NXJ17" s="52"/>
      <c r="NXK17" s="52"/>
      <c r="NXL17" s="52"/>
      <c r="NXM17" s="52"/>
      <c r="NXN17" s="52"/>
      <c r="NXO17" s="52"/>
      <c r="NXP17" s="52"/>
      <c r="NXQ17" s="52"/>
      <c r="NXR17" s="52"/>
      <c r="NXS17" s="52"/>
      <c r="NXT17" s="52"/>
      <c r="NXU17" s="52"/>
      <c r="NXV17" s="52"/>
      <c r="NXW17" s="52"/>
      <c r="NXX17" s="52"/>
      <c r="NXY17" s="52"/>
      <c r="NXZ17" s="52"/>
      <c r="NYA17" s="52"/>
      <c r="NYB17" s="52"/>
      <c r="NYC17" s="52"/>
      <c r="NYD17" s="52"/>
      <c r="NYE17" s="52"/>
      <c r="NYF17" s="52"/>
      <c r="NYG17" s="52"/>
      <c r="NYH17" s="52"/>
      <c r="NYI17" s="52"/>
      <c r="NYJ17" s="52"/>
      <c r="NYK17" s="52"/>
      <c r="NYL17" s="52"/>
      <c r="NYM17" s="52"/>
      <c r="NYN17" s="52"/>
      <c r="NYO17" s="52"/>
      <c r="NYP17" s="52"/>
      <c r="NYQ17" s="52"/>
      <c r="NYR17" s="52"/>
      <c r="NYS17" s="52"/>
      <c r="NYT17" s="52"/>
      <c r="NYU17" s="52"/>
      <c r="NYV17" s="52"/>
      <c r="NYW17" s="52"/>
      <c r="NYX17" s="52"/>
      <c r="NYY17" s="52"/>
      <c r="NYZ17" s="52"/>
      <c r="NZA17" s="52"/>
      <c r="NZB17" s="52"/>
      <c r="NZC17" s="52"/>
      <c r="NZD17" s="52"/>
      <c r="NZE17" s="52"/>
      <c r="NZF17" s="52"/>
      <c r="NZG17" s="52"/>
      <c r="NZH17" s="52"/>
      <c r="NZI17" s="52"/>
      <c r="NZJ17" s="52"/>
      <c r="NZK17" s="52"/>
      <c r="NZL17" s="52"/>
      <c r="NZM17" s="52"/>
      <c r="NZN17" s="52"/>
      <c r="NZO17" s="52"/>
      <c r="NZP17" s="52"/>
      <c r="NZQ17" s="52"/>
      <c r="NZR17" s="52"/>
      <c r="NZS17" s="52"/>
      <c r="NZT17" s="52"/>
      <c r="NZU17" s="52"/>
      <c r="NZV17" s="52"/>
      <c r="NZW17" s="52"/>
      <c r="NZX17" s="52"/>
      <c r="NZY17" s="52"/>
      <c r="NZZ17" s="52"/>
      <c r="OAA17" s="52"/>
      <c r="OAB17" s="52"/>
      <c r="OAC17" s="52"/>
      <c r="OAD17" s="52"/>
      <c r="OAE17" s="52"/>
      <c r="OAF17" s="52"/>
      <c r="OAG17" s="52"/>
      <c r="OAH17" s="52"/>
      <c r="OAI17" s="52"/>
      <c r="OAJ17" s="52"/>
      <c r="OAK17" s="52"/>
      <c r="OAL17" s="52"/>
      <c r="OAM17" s="52"/>
      <c r="OAN17" s="52"/>
      <c r="OAO17" s="52"/>
      <c r="OAP17" s="52"/>
      <c r="OAQ17" s="52"/>
      <c r="OAR17" s="52"/>
      <c r="OAS17" s="52"/>
      <c r="OAT17" s="52"/>
      <c r="OAU17" s="52"/>
      <c r="OAV17" s="52"/>
      <c r="OAW17" s="52"/>
      <c r="OAX17" s="52"/>
      <c r="OAY17" s="52"/>
      <c r="OAZ17" s="52"/>
      <c r="OBA17" s="52"/>
      <c r="OBB17" s="52"/>
      <c r="OBC17" s="52"/>
      <c r="OBD17" s="52"/>
      <c r="OBE17" s="52"/>
      <c r="OBF17" s="52"/>
      <c r="OBG17" s="52"/>
      <c r="OBH17" s="52"/>
      <c r="OBI17" s="52"/>
      <c r="OBJ17" s="52"/>
      <c r="OBK17" s="52"/>
      <c r="OBL17" s="52"/>
      <c r="OBM17" s="52"/>
      <c r="OBN17" s="52"/>
      <c r="OBO17" s="52"/>
      <c r="OBP17" s="52"/>
      <c r="OBQ17" s="52"/>
      <c r="OBR17" s="52"/>
      <c r="OBS17" s="52"/>
      <c r="OBT17" s="52"/>
      <c r="OBU17" s="52"/>
      <c r="OBV17" s="52"/>
      <c r="OBW17" s="52"/>
      <c r="OBX17" s="52"/>
      <c r="OBY17" s="52"/>
      <c r="OBZ17" s="52"/>
      <c r="OCA17" s="52"/>
      <c r="OCB17" s="52"/>
      <c r="OCC17" s="52"/>
      <c r="OCD17" s="52"/>
      <c r="OCE17" s="52"/>
      <c r="OCF17" s="52"/>
      <c r="OCG17" s="52"/>
      <c r="OCH17" s="52"/>
      <c r="OCI17" s="52"/>
      <c r="OCJ17" s="52"/>
      <c r="OCK17" s="52"/>
      <c r="OCL17" s="52"/>
      <c r="OCM17" s="52"/>
      <c r="OCN17" s="52"/>
      <c r="OCO17" s="52"/>
      <c r="OCP17" s="52"/>
      <c r="OCQ17" s="52"/>
      <c r="OCR17" s="52"/>
      <c r="OCS17" s="52"/>
      <c r="OCT17" s="52"/>
      <c r="OCU17" s="52"/>
      <c r="OCV17" s="52"/>
      <c r="OCW17" s="52"/>
      <c r="OCX17" s="52"/>
      <c r="OCY17" s="52"/>
      <c r="OCZ17" s="52"/>
      <c r="ODA17" s="52"/>
      <c r="ODB17" s="52"/>
      <c r="ODC17" s="52"/>
      <c r="ODD17" s="52"/>
      <c r="ODE17" s="52"/>
      <c r="ODF17" s="52"/>
      <c r="ODG17" s="52"/>
      <c r="ODH17" s="52"/>
      <c r="ODI17" s="52"/>
      <c r="ODJ17" s="52"/>
      <c r="ODK17" s="52"/>
      <c r="ODL17" s="52"/>
      <c r="ODM17" s="52"/>
      <c r="ODN17" s="52"/>
      <c r="ODO17" s="52"/>
      <c r="ODP17" s="52"/>
      <c r="ODQ17" s="52"/>
      <c r="ODR17" s="52"/>
      <c r="ODS17" s="52"/>
      <c r="ODT17" s="52"/>
      <c r="ODU17" s="52"/>
      <c r="ODV17" s="52"/>
      <c r="ODW17" s="52"/>
      <c r="ODX17" s="52"/>
      <c r="ODY17" s="52"/>
      <c r="ODZ17" s="52"/>
      <c r="OEA17" s="52"/>
      <c r="OEB17" s="52"/>
      <c r="OEC17" s="52"/>
      <c r="OED17" s="52"/>
      <c r="OEE17" s="52"/>
      <c r="OEF17" s="52"/>
      <c r="OEG17" s="52"/>
      <c r="OEH17" s="52"/>
      <c r="OEI17" s="52"/>
      <c r="OEJ17" s="52"/>
      <c r="OEK17" s="52"/>
      <c r="OEL17" s="52"/>
      <c r="OEM17" s="52"/>
      <c r="OEN17" s="52"/>
      <c r="OEO17" s="52"/>
      <c r="OEP17" s="52"/>
      <c r="OEQ17" s="52"/>
      <c r="OER17" s="52"/>
      <c r="OES17" s="52"/>
      <c r="OET17" s="52"/>
      <c r="OEU17" s="52"/>
      <c r="OEV17" s="52"/>
      <c r="OEW17" s="52"/>
      <c r="OEX17" s="52"/>
      <c r="OEY17" s="52"/>
      <c r="OEZ17" s="52"/>
      <c r="OFA17" s="52"/>
      <c r="OFB17" s="52"/>
      <c r="OFC17" s="52"/>
      <c r="OFD17" s="52"/>
      <c r="OFE17" s="52"/>
      <c r="OFF17" s="52"/>
      <c r="OFG17" s="52"/>
      <c r="OFH17" s="52"/>
      <c r="OFI17" s="52"/>
      <c r="OFJ17" s="52"/>
      <c r="OFK17" s="52"/>
      <c r="OFL17" s="52"/>
      <c r="OFM17" s="52"/>
      <c r="OFN17" s="52"/>
      <c r="OFO17" s="52"/>
      <c r="OFP17" s="52"/>
      <c r="OFQ17" s="52"/>
      <c r="OFR17" s="52"/>
      <c r="OFS17" s="52"/>
      <c r="OFT17" s="52"/>
      <c r="OFU17" s="52"/>
      <c r="OFV17" s="52"/>
      <c r="OFW17" s="52"/>
      <c r="OFX17" s="52"/>
      <c r="OFY17" s="52"/>
      <c r="OFZ17" s="52"/>
      <c r="OGA17" s="52"/>
      <c r="OGB17" s="52"/>
      <c r="OGC17" s="52"/>
      <c r="OGD17" s="52"/>
      <c r="OGE17" s="52"/>
      <c r="OGF17" s="52"/>
      <c r="OGG17" s="52"/>
      <c r="OGH17" s="52"/>
      <c r="OGI17" s="52"/>
      <c r="OGJ17" s="52"/>
      <c r="OGK17" s="52"/>
      <c r="OGL17" s="52"/>
      <c r="OGM17" s="52"/>
      <c r="OGN17" s="52"/>
      <c r="OGO17" s="52"/>
      <c r="OGP17" s="52"/>
      <c r="OGQ17" s="52"/>
      <c r="OGR17" s="52"/>
      <c r="OGS17" s="52"/>
      <c r="OGT17" s="52"/>
      <c r="OGU17" s="52"/>
      <c r="OGV17" s="52"/>
      <c r="OGW17" s="52"/>
      <c r="OGX17" s="52"/>
      <c r="OGY17" s="52"/>
      <c r="OGZ17" s="52"/>
      <c r="OHA17" s="52"/>
      <c r="OHB17" s="52"/>
      <c r="OHC17" s="52"/>
      <c r="OHD17" s="52"/>
      <c r="OHE17" s="52"/>
      <c r="OHF17" s="52"/>
      <c r="OHG17" s="52"/>
      <c r="OHH17" s="52"/>
      <c r="OHI17" s="52"/>
      <c r="OHJ17" s="52"/>
      <c r="OHK17" s="52"/>
      <c r="OHL17" s="52"/>
      <c r="OHM17" s="52"/>
      <c r="OHN17" s="52"/>
      <c r="OHO17" s="52"/>
      <c r="OHP17" s="52"/>
      <c r="OHQ17" s="52"/>
      <c r="OHR17" s="52"/>
      <c r="OHS17" s="52"/>
      <c r="OHT17" s="52"/>
      <c r="OHU17" s="52"/>
      <c r="OHV17" s="52"/>
      <c r="OHW17" s="52"/>
      <c r="OHX17" s="52"/>
      <c r="OHY17" s="52"/>
      <c r="OHZ17" s="52"/>
      <c r="OIA17" s="52"/>
      <c r="OIB17" s="52"/>
      <c r="OIC17" s="52"/>
      <c r="OID17" s="52"/>
      <c r="OIE17" s="52"/>
      <c r="OIF17" s="52"/>
      <c r="OIG17" s="52"/>
      <c r="OIH17" s="52"/>
      <c r="OII17" s="52"/>
      <c r="OIJ17" s="52"/>
      <c r="OIK17" s="52"/>
      <c r="OIL17" s="52"/>
      <c r="OIM17" s="52"/>
      <c r="OIN17" s="52"/>
      <c r="OIO17" s="52"/>
      <c r="OIP17" s="52"/>
      <c r="OIQ17" s="52"/>
      <c r="OIR17" s="52"/>
      <c r="OIS17" s="52"/>
      <c r="OIT17" s="52"/>
      <c r="OIU17" s="52"/>
      <c r="OIV17" s="52"/>
      <c r="OIW17" s="52"/>
      <c r="OIX17" s="52"/>
      <c r="OIY17" s="52"/>
      <c r="OIZ17" s="52"/>
      <c r="OJA17" s="52"/>
      <c r="OJB17" s="52"/>
      <c r="OJC17" s="52"/>
      <c r="OJD17" s="52"/>
      <c r="OJE17" s="52"/>
      <c r="OJF17" s="52"/>
      <c r="OJG17" s="52"/>
      <c r="OJH17" s="52"/>
      <c r="OJI17" s="52"/>
      <c r="OJJ17" s="52"/>
      <c r="OJK17" s="52"/>
      <c r="OJL17" s="52"/>
      <c r="OJM17" s="52"/>
      <c r="OJN17" s="52"/>
      <c r="OJO17" s="52"/>
      <c r="OJP17" s="52"/>
      <c r="OJQ17" s="52"/>
      <c r="OJR17" s="52"/>
      <c r="OJS17" s="52"/>
      <c r="OJT17" s="52"/>
      <c r="OJU17" s="52"/>
      <c r="OJV17" s="52"/>
      <c r="OJW17" s="52"/>
      <c r="OJX17" s="52"/>
      <c r="OJY17" s="52"/>
      <c r="OJZ17" s="52"/>
      <c r="OKA17" s="52"/>
      <c r="OKB17" s="52"/>
      <c r="OKC17" s="52"/>
      <c r="OKD17" s="52"/>
      <c r="OKE17" s="52"/>
      <c r="OKF17" s="52"/>
      <c r="OKG17" s="52"/>
      <c r="OKH17" s="52"/>
      <c r="OKI17" s="52"/>
      <c r="OKJ17" s="52"/>
      <c r="OKK17" s="52"/>
      <c r="OKL17" s="52"/>
      <c r="OKM17" s="52"/>
      <c r="OKN17" s="52"/>
      <c r="OKO17" s="52"/>
      <c r="OKP17" s="52"/>
      <c r="OKQ17" s="52"/>
      <c r="OKR17" s="52"/>
      <c r="OKS17" s="52"/>
      <c r="OKT17" s="52"/>
      <c r="OKU17" s="52"/>
      <c r="OKV17" s="52"/>
      <c r="OKW17" s="52"/>
      <c r="OKX17" s="52"/>
      <c r="OKY17" s="52"/>
      <c r="OKZ17" s="52"/>
      <c r="OLA17" s="52"/>
      <c r="OLB17" s="52"/>
      <c r="OLC17" s="52"/>
      <c r="OLD17" s="52"/>
      <c r="OLE17" s="52"/>
      <c r="OLF17" s="52"/>
      <c r="OLG17" s="52"/>
      <c r="OLH17" s="52"/>
      <c r="OLI17" s="52"/>
      <c r="OLJ17" s="52"/>
      <c r="OLK17" s="52"/>
      <c r="OLL17" s="52"/>
      <c r="OLM17" s="52"/>
      <c r="OLN17" s="52"/>
      <c r="OLO17" s="52"/>
      <c r="OLP17" s="52"/>
      <c r="OLQ17" s="52"/>
      <c r="OLR17" s="52"/>
      <c r="OLS17" s="52"/>
      <c r="OLT17" s="52"/>
      <c r="OLU17" s="52"/>
      <c r="OLV17" s="52"/>
      <c r="OLW17" s="52"/>
      <c r="OLX17" s="52"/>
      <c r="OLY17" s="52"/>
      <c r="OLZ17" s="52"/>
      <c r="OMA17" s="52"/>
      <c r="OMB17" s="52"/>
      <c r="OMC17" s="52"/>
      <c r="OMD17" s="52"/>
      <c r="OME17" s="52"/>
      <c r="OMF17" s="52"/>
      <c r="OMG17" s="52"/>
      <c r="OMH17" s="52"/>
      <c r="OMI17" s="52"/>
      <c r="OMJ17" s="52"/>
      <c r="OMK17" s="52"/>
      <c r="OML17" s="52"/>
      <c r="OMM17" s="52"/>
      <c r="OMN17" s="52"/>
      <c r="OMO17" s="52"/>
      <c r="OMP17" s="52"/>
      <c r="OMQ17" s="52"/>
      <c r="OMR17" s="52"/>
      <c r="OMS17" s="52"/>
      <c r="OMT17" s="52"/>
      <c r="OMU17" s="52"/>
      <c r="OMV17" s="52"/>
      <c r="OMW17" s="52"/>
      <c r="OMX17" s="52"/>
      <c r="OMY17" s="52"/>
      <c r="OMZ17" s="52"/>
      <c r="ONA17" s="52"/>
      <c r="ONB17" s="52"/>
      <c r="ONC17" s="52"/>
      <c r="OND17" s="52"/>
      <c r="ONE17" s="52"/>
      <c r="ONF17" s="52"/>
      <c r="ONG17" s="52"/>
      <c r="ONH17" s="52"/>
      <c r="ONI17" s="52"/>
      <c r="ONJ17" s="52"/>
      <c r="ONK17" s="52"/>
      <c r="ONL17" s="52"/>
      <c r="ONM17" s="52"/>
      <c r="ONN17" s="52"/>
      <c r="ONO17" s="52"/>
      <c r="ONP17" s="52"/>
      <c r="ONQ17" s="52"/>
      <c r="ONR17" s="52"/>
      <c r="ONS17" s="52"/>
      <c r="ONT17" s="52"/>
      <c r="ONU17" s="52"/>
      <c r="ONV17" s="52"/>
      <c r="ONW17" s="52"/>
      <c r="ONX17" s="52"/>
      <c r="ONY17" s="52"/>
      <c r="ONZ17" s="52"/>
      <c r="OOA17" s="52"/>
      <c r="OOB17" s="52"/>
      <c r="OOC17" s="52"/>
      <c r="OOD17" s="52"/>
      <c r="OOE17" s="52"/>
      <c r="OOF17" s="52"/>
      <c r="OOG17" s="52"/>
      <c r="OOH17" s="52"/>
      <c r="OOI17" s="52"/>
      <c r="OOJ17" s="52"/>
      <c r="OOK17" s="52"/>
      <c r="OOL17" s="52"/>
      <c r="OOM17" s="52"/>
      <c r="OON17" s="52"/>
      <c r="OOO17" s="52"/>
      <c r="OOP17" s="52"/>
      <c r="OOQ17" s="52"/>
      <c r="OOR17" s="52"/>
      <c r="OOS17" s="52"/>
      <c r="OOT17" s="52"/>
      <c r="OOU17" s="52"/>
      <c r="OOV17" s="52"/>
      <c r="OOW17" s="52"/>
      <c r="OOX17" s="52"/>
      <c r="OOY17" s="52"/>
      <c r="OOZ17" s="52"/>
      <c r="OPA17" s="52"/>
      <c r="OPB17" s="52"/>
      <c r="OPC17" s="52"/>
      <c r="OPD17" s="52"/>
      <c r="OPE17" s="52"/>
      <c r="OPF17" s="52"/>
      <c r="OPG17" s="52"/>
      <c r="OPH17" s="52"/>
      <c r="OPI17" s="52"/>
      <c r="OPJ17" s="52"/>
      <c r="OPK17" s="52"/>
      <c r="OPL17" s="52"/>
      <c r="OPM17" s="52"/>
      <c r="OPN17" s="52"/>
      <c r="OPO17" s="52"/>
      <c r="OPP17" s="52"/>
      <c r="OPQ17" s="52"/>
      <c r="OPR17" s="52"/>
      <c r="OPS17" s="52"/>
      <c r="OPT17" s="52"/>
      <c r="OPU17" s="52"/>
      <c r="OPV17" s="52"/>
      <c r="OPW17" s="52"/>
      <c r="OPX17" s="52"/>
      <c r="OPY17" s="52"/>
      <c r="OPZ17" s="52"/>
      <c r="OQA17" s="52"/>
      <c r="OQB17" s="52"/>
      <c r="OQC17" s="52"/>
      <c r="OQD17" s="52"/>
      <c r="OQE17" s="52"/>
      <c r="OQF17" s="52"/>
      <c r="OQG17" s="52"/>
      <c r="OQH17" s="52"/>
      <c r="OQI17" s="52"/>
      <c r="OQJ17" s="52"/>
      <c r="OQK17" s="52"/>
      <c r="OQL17" s="52"/>
      <c r="OQM17" s="52"/>
      <c r="OQN17" s="52"/>
      <c r="OQO17" s="52"/>
      <c r="OQP17" s="52"/>
      <c r="OQQ17" s="52"/>
      <c r="OQR17" s="52"/>
      <c r="OQS17" s="52"/>
      <c r="OQT17" s="52"/>
      <c r="OQU17" s="52"/>
      <c r="OQV17" s="52"/>
      <c r="OQW17" s="52"/>
      <c r="OQX17" s="52"/>
      <c r="OQY17" s="52"/>
      <c r="OQZ17" s="52"/>
      <c r="ORA17" s="52"/>
      <c r="ORB17" s="52"/>
      <c r="ORC17" s="52"/>
      <c r="ORD17" s="52"/>
      <c r="ORE17" s="52"/>
      <c r="ORF17" s="52"/>
      <c r="ORG17" s="52"/>
      <c r="ORH17" s="52"/>
      <c r="ORI17" s="52"/>
      <c r="ORJ17" s="52"/>
      <c r="ORK17" s="52"/>
      <c r="ORL17" s="52"/>
      <c r="ORM17" s="52"/>
      <c r="ORN17" s="52"/>
      <c r="ORO17" s="52"/>
      <c r="ORP17" s="52"/>
      <c r="ORQ17" s="52"/>
      <c r="ORR17" s="52"/>
      <c r="ORS17" s="52"/>
      <c r="ORT17" s="52"/>
      <c r="ORU17" s="52"/>
      <c r="ORV17" s="52"/>
      <c r="ORW17" s="52"/>
      <c r="ORX17" s="52"/>
      <c r="ORY17" s="52"/>
      <c r="ORZ17" s="52"/>
      <c r="OSA17" s="52"/>
      <c r="OSB17" s="52"/>
      <c r="OSC17" s="52"/>
      <c r="OSD17" s="52"/>
      <c r="OSE17" s="52"/>
      <c r="OSF17" s="52"/>
      <c r="OSG17" s="52"/>
      <c r="OSH17" s="52"/>
      <c r="OSI17" s="52"/>
      <c r="OSJ17" s="52"/>
      <c r="OSK17" s="52"/>
      <c r="OSL17" s="52"/>
      <c r="OSM17" s="52"/>
      <c r="OSN17" s="52"/>
      <c r="OSO17" s="52"/>
      <c r="OSP17" s="52"/>
      <c r="OSQ17" s="52"/>
      <c r="OSR17" s="52"/>
      <c r="OSS17" s="52"/>
      <c r="OST17" s="52"/>
      <c r="OSU17" s="52"/>
      <c r="OSV17" s="52"/>
      <c r="OSW17" s="52"/>
      <c r="OSX17" s="52"/>
      <c r="OSY17" s="52"/>
      <c r="OSZ17" s="52"/>
      <c r="OTA17" s="52"/>
      <c r="OTB17" s="52"/>
      <c r="OTC17" s="52"/>
      <c r="OTD17" s="52"/>
      <c r="OTE17" s="52"/>
      <c r="OTF17" s="52"/>
      <c r="OTG17" s="52"/>
      <c r="OTH17" s="52"/>
      <c r="OTI17" s="52"/>
      <c r="OTJ17" s="52"/>
      <c r="OTK17" s="52"/>
      <c r="OTL17" s="52"/>
      <c r="OTM17" s="52"/>
      <c r="OTN17" s="52"/>
      <c r="OTO17" s="52"/>
      <c r="OTP17" s="52"/>
      <c r="OTQ17" s="52"/>
      <c r="OTR17" s="52"/>
      <c r="OTS17" s="52"/>
      <c r="OTT17" s="52"/>
      <c r="OTU17" s="52"/>
      <c r="OTV17" s="52"/>
      <c r="OTW17" s="52"/>
      <c r="OTX17" s="52"/>
      <c r="OTY17" s="52"/>
      <c r="OTZ17" s="52"/>
      <c r="OUA17" s="52"/>
      <c r="OUB17" s="52"/>
      <c r="OUC17" s="52"/>
      <c r="OUD17" s="52"/>
      <c r="OUE17" s="52"/>
      <c r="OUF17" s="52"/>
      <c r="OUG17" s="52"/>
      <c r="OUH17" s="52"/>
      <c r="OUI17" s="52"/>
      <c r="OUJ17" s="52"/>
      <c r="OUK17" s="52"/>
      <c r="OUL17" s="52"/>
      <c r="OUM17" s="52"/>
      <c r="OUN17" s="52"/>
      <c r="OUO17" s="52"/>
      <c r="OUP17" s="52"/>
      <c r="OUQ17" s="52"/>
      <c r="OUR17" s="52"/>
      <c r="OUS17" s="52"/>
      <c r="OUT17" s="52"/>
      <c r="OUU17" s="52"/>
      <c r="OUV17" s="52"/>
      <c r="OUW17" s="52"/>
      <c r="OUX17" s="52"/>
      <c r="OUY17" s="52"/>
      <c r="OUZ17" s="52"/>
      <c r="OVA17" s="52"/>
      <c r="OVB17" s="52"/>
      <c r="OVC17" s="52"/>
      <c r="OVD17" s="52"/>
      <c r="OVE17" s="52"/>
      <c r="OVF17" s="52"/>
      <c r="OVG17" s="52"/>
      <c r="OVH17" s="52"/>
      <c r="OVI17" s="52"/>
      <c r="OVJ17" s="52"/>
      <c r="OVK17" s="52"/>
      <c r="OVL17" s="52"/>
      <c r="OVM17" s="52"/>
      <c r="OVN17" s="52"/>
      <c r="OVO17" s="52"/>
      <c r="OVP17" s="52"/>
      <c r="OVQ17" s="52"/>
      <c r="OVR17" s="52"/>
      <c r="OVS17" s="52"/>
      <c r="OVT17" s="52"/>
      <c r="OVU17" s="52"/>
      <c r="OVV17" s="52"/>
      <c r="OVW17" s="52"/>
      <c r="OVX17" s="52"/>
      <c r="OVY17" s="52"/>
      <c r="OVZ17" s="52"/>
      <c r="OWA17" s="52"/>
      <c r="OWB17" s="52"/>
      <c r="OWC17" s="52"/>
      <c r="OWD17" s="52"/>
      <c r="OWE17" s="52"/>
      <c r="OWF17" s="52"/>
      <c r="OWG17" s="52"/>
      <c r="OWH17" s="52"/>
      <c r="OWI17" s="52"/>
      <c r="OWJ17" s="52"/>
      <c r="OWK17" s="52"/>
      <c r="OWL17" s="52"/>
      <c r="OWM17" s="52"/>
      <c r="OWN17" s="52"/>
      <c r="OWO17" s="52"/>
      <c r="OWP17" s="52"/>
      <c r="OWQ17" s="52"/>
      <c r="OWR17" s="52"/>
      <c r="OWS17" s="52"/>
      <c r="OWT17" s="52"/>
      <c r="OWU17" s="52"/>
      <c r="OWV17" s="52"/>
      <c r="OWW17" s="52"/>
      <c r="OWX17" s="52"/>
      <c r="OWY17" s="52"/>
      <c r="OWZ17" s="52"/>
      <c r="OXA17" s="52"/>
      <c r="OXB17" s="52"/>
      <c r="OXC17" s="52"/>
      <c r="OXD17" s="52"/>
      <c r="OXE17" s="52"/>
      <c r="OXF17" s="52"/>
      <c r="OXG17" s="52"/>
      <c r="OXH17" s="52"/>
      <c r="OXI17" s="52"/>
      <c r="OXJ17" s="52"/>
      <c r="OXK17" s="52"/>
      <c r="OXL17" s="52"/>
      <c r="OXM17" s="52"/>
      <c r="OXN17" s="52"/>
      <c r="OXO17" s="52"/>
      <c r="OXP17" s="52"/>
      <c r="OXQ17" s="52"/>
      <c r="OXR17" s="52"/>
      <c r="OXS17" s="52"/>
      <c r="OXT17" s="52"/>
      <c r="OXU17" s="52"/>
      <c r="OXV17" s="52"/>
      <c r="OXW17" s="52"/>
      <c r="OXX17" s="52"/>
      <c r="OXY17" s="52"/>
      <c r="OXZ17" s="52"/>
      <c r="OYA17" s="52"/>
      <c r="OYB17" s="52"/>
      <c r="OYC17" s="52"/>
      <c r="OYD17" s="52"/>
      <c r="OYE17" s="52"/>
      <c r="OYF17" s="52"/>
      <c r="OYG17" s="52"/>
      <c r="OYH17" s="52"/>
      <c r="OYI17" s="52"/>
      <c r="OYJ17" s="52"/>
      <c r="OYK17" s="52"/>
      <c r="OYL17" s="52"/>
      <c r="OYM17" s="52"/>
      <c r="OYN17" s="52"/>
      <c r="OYO17" s="52"/>
      <c r="OYP17" s="52"/>
      <c r="OYQ17" s="52"/>
      <c r="OYR17" s="52"/>
      <c r="OYS17" s="52"/>
      <c r="OYT17" s="52"/>
      <c r="OYU17" s="52"/>
      <c r="OYV17" s="52"/>
      <c r="OYW17" s="52"/>
      <c r="OYX17" s="52"/>
      <c r="OYY17" s="52"/>
      <c r="OYZ17" s="52"/>
      <c r="OZA17" s="52"/>
      <c r="OZB17" s="52"/>
      <c r="OZC17" s="52"/>
      <c r="OZD17" s="52"/>
      <c r="OZE17" s="52"/>
      <c r="OZF17" s="52"/>
      <c r="OZG17" s="52"/>
      <c r="OZH17" s="52"/>
      <c r="OZI17" s="52"/>
      <c r="OZJ17" s="52"/>
      <c r="OZK17" s="52"/>
      <c r="OZL17" s="52"/>
      <c r="OZM17" s="52"/>
      <c r="OZN17" s="52"/>
      <c r="OZO17" s="52"/>
      <c r="OZP17" s="52"/>
      <c r="OZQ17" s="52"/>
      <c r="OZR17" s="52"/>
      <c r="OZS17" s="52"/>
      <c r="OZT17" s="52"/>
      <c r="OZU17" s="52"/>
      <c r="OZV17" s="52"/>
      <c r="OZW17" s="52"/>
      <c r="OZX17" s="52"/>
      <c r="OZY17" s="52"/>
      <c r="OZZ17" s="52"/>
      <c r="PAA17" s="52"/>
      <c r="PAB17" s="52"/>
      <c r="PAC17" s="52"/>
      <c r="PAD17" s="52"/>
      <c r="PAE17" s="52"/>
      <c r="PAF17" s="52"/>
      <c r="PAG17" s="52"/>
      <c r="PAH17" s="52"/>
      <c r="PAI17" s="52"/>
      <c r="PAJ17" s="52"/>
      <c r="PAK17" s="52"/>
      <c r="PAL17" s="52"/>
      <c r="PAM17" s="52"/>
      <c r="PAN17" s="52"/>
      <c r="PAO17" s="52"/>
      <c r="PAP17" s="52"/>
      <c r="PAQ17" s="52"/>
      <c r="PAR17" s="52"/>
      <c r="PAS17" s="52"/>
      <c r="PAT17" s="52"/>
      <c r="PAU17" s="52"/>
      <c r="PAV17" s="52"/>
      <c r="PAW17" s="52"/>
      <c r="PAX17" s="52"/>
      <c r="PAY17" s="52"/>
      <c r="PAZ17" s="52"/>
      <c r="PBA17" s="52"/>
      <c r="PBB17" s="52"/>
      <c r="PBC17" s="52"/>
      <c r="PBD17" s="52"/>
      <c r="PBE17" s="52"/>
      <c r="PBF17" s="52"/>
      <c r="PBG17" s="52"/>
      <c r="PBH17" s="52"/>
      <c r="PBI17" s="52"/>
      <c r="PBJ17" s="52"/>
      <c r="PBK17" s="52"/>
      <c r="PBL17" s="52"/>
      <c r="PBM17" s="52"/>
      <c r="PBN17" s="52"/>
      <c r="PBO17" s="52"/>
      <c r="PBP17" s="52"/>
      <c r="PBQ17" s="52"/>
      <c r="PBR17" s="52"/>
      <c r="PBS17" s="52"/>
      <c r="PBT17" s="52"/>
      <c r="PBU17" s="52"/>
      <c r="PBV17" s="52"/>
      <c r="PBW17" s="52"/>
      <c r="PBX17" s="52"/>
      <c r="PBY17" s="52"/>
      <c r="PBZ17" s="52"/>
      <c r="PCA17" s="52"/>
      <c r="PCB17" s="52"/>
      <c r="PCC17" s="52"/>
      <c r="PCD17" s="52"/>
      <c r="PCE17" s="52"/>
      <c r="PCF17" s="52"/>
      <c r="PCG17" s="52"/>
      <c r="PCH17" s="52"/>
      <c r="PCI17" s="52"/>
      <c r="PCJ17" s="52"/>
      <c r="PCK17" s="52"/>
      <c r="PCL17" s="52"/>
      <c r="PCM17" s="52"/>
      <c r="PCN17" s="52"/>
      <c r="PCO17" s="52"/>
      <c r="PCP17" s="52"/>
      <c r="PCQ17" s="52"/>
      <c r="PCR17" s="52"/>
      <c r="PCS17" s="52"/>
      <c r="PCT17" s="52"/>
      <c r="PCU17" s="52"/>
      <c r="PCV17" s="52"/>
      <c r="PCW17" s="52"/>
      <c r="PCX17" s="52"/>
      <c r="PCY17" s="52"/>
      <c r="PCZ17" s="52"/>
      <c r="PDA17" s="52"/>
      <c r="PDB17" s="52"/>
      <c r="PDC17" s="52"/>
      <c r="PDD17" s="52"/>
      <c r="PDE17" s="52"/>
      <c r="PDF17" s="52"/>
      <c r="PDG17" s="52"/>
      <c r="PDH17" s="52"/>
      <c r="PDI17" s="52"/>
      <c r="PDJ17" s="52"/>
      <c r="PDK17" s="52"/>
      <c r="PDL17" s="52"/>
      <c r="PDM17" s="52"/>
      <c r="PDN17" s="52"/>
      <c r="PDO17" s="52"/>
      <c r="PDP17" s="52"/>
      <c r="PDQ17" s="52"/>
      <c r="PDR17" s="52"/>
      <c r="PDS17" s="52"/>
      <c r="PDT17" s="52"/>
      <c r="PDU17" s="52"/>
      <c r="PDV17" s="52"/>
      <c r="PDW17" s="52"/>
      <c r="PDX17" s="52"/>
      <c r="PDY17" s="52"/>
      <c r="PDZ17" s="52"/>
      <c r="PEA17" s="52"/>
      <c r="PEB17" s="52"/>
      <c r="PEC17" s="52"/>
      <c r="PED17" s="52"/>
      <c r="PEE17" s="52"/>
      <c r="PEF17" s="52"/>
      <c r="PEG17" s="52"/>
      <c r="PEH17" s="52"/>
      <c r="PEI17" s="52"/>
      <c r="PEJ17" s="52"/>
      <c r="PEK17" s="52"/>
      <c r="PEL17" s="52"/>
      <c r="PEM17" s="52"/>
      <c r="PEN17" s="52"/>
      <c r="PEO17" s="52"/>
      <c r="PEP17" s="52"/>
      <c r="PEQ17" s="52"/>
      <c r="PER17" s="52"/>
      <c r="PES17" s="52"/>
      <c r="PET17" s="52"/>
      <c r="PEU17" s="52"/>
      <c r="PEV17" s="52"/>
      <c r="PEW17" s="52"/>
      <c r="PEX17" s="52"/>
      <c r="PEY17" s="52"/>
      <c r="PEZ17" s="52"/>
      <c r="PFA17" s="52"/>
      <c r="PFB17" s="52"/>
      <c r="PFC17" s="52"/>
      <c r="PFD17" s="52"/>
      <c r="PFE17" s="52"/>
      <c r="PFF17" s="52"/>
      <c r="PFG17" s="52"/>
      <c r="PFH17" s="52"/>
      <c r="PFI17" s="52"/>
      <c r="PFJ17" s="52"/>
      <c r="PFK17" s="52"/>
      <c r="PFL17" s="52"/>
      <c r="PFM17" s="52"/>
      <c r="PFN17" s="52"/>
      <c r="PFO17" s="52"/>
      <c r="PFP17" s="52"/>
      <c r="PFQ17" s="52"/>
      <c r="PFR17" s="52"/>
      <c r="PFS17" s="52"/>
      <c r="PFT17" s="52"/>
      <c r="PFU17" s="52"/>
      <c r="PFV17" s="52"/>
      <c r="PFW17" s="52"/>
      <c r="PFX17" s="52"/>
      <c r="PFY17" s="52"/>
      <c r="PFZ17" s="52"/>
      <c r="PGA17" s="52"/>
      <c r="PGB17" s="52"/>
      <c r="PGC17" s="52"/>
      <c r="PGD17" s="52"/>
      <c r="PGE17" s="52"/>
      <c r="PGF17" s="52"/>
      <c r="PGG17" s="52"/>
      <c r="PGH17" s="52"/>
      <c r="PGI17" s="52"/>
      <c r="PGJ17" s="52"/>
      <c r="PGK17" s="52"/>
      <c r="PGL17" s="52"/>
      <c r="PGM17" s="52"/>
      <c r="PGN17" s="52"/>
      <c r="PGO17" s="52"/>
      <c r="PGP17" s="52"/>
      <c r="PGQ17" s="52"/>
      <c r="PGR17" s="52"/>
      <c r="PGS17" s="52"/>
      <c r="PGT17" s="52"/>
      <c r="PGU17" s="52"/>
      <c r="PGV17" s="52"/>
      <c r="PGW17" s="52"/>
      <c r="PGX17" s="52"/>
      <c r="PGY17" s="52"/>
      <c r="PGZ17" s="52"/>
      <c r="PHA17" s="52"/>
      <c r="PHB17" s="52"/>
      <c r="PHC17" s="52"/>
      <c r="PHD17" s="52"/>
      <c r="PHE17" s="52"/>
      <c r="PHF17" s="52"/>
      <c r="PHG17" s="52"/>
      <c r="PHH17" s="52"/>
      <c r="PHI17" s="52"/>
      <c r="PHJ17" s="52"/>
      <c r="PHK17" s="52"/>
      <c r="PHL17" s="52"/>
      <c r="PHM17" s="52"/>
      <c r="PHN17" s="52"/>
      <c r="PHO17" s="52"/>
      <c r="PHP17" s="52"/>
      <c r="PHQ17" s="52"/>
      <c r="PHR17" s="52"/>
      <c r="PHS17" s="52"/>
      <c r="PHT17" s="52"/>
      <c r="PHU17" s="52"/>
      <c r="PHV17" s="52"/>
      <c r="PHW17" s="52"/>
      <c r="PHX17" s="52"/>
      <c r="PHY17" s="52"/>
      <c r="PHZ17" s="52"/>
      <c r="PIA17" s="52"/>
      <c r="PIB17" s="52"/>
      <c r="PIC17" s="52"/>
      <c r="PID17" s="52"/>
      <c r="PIE17" s="52"/>
      <c r="PIF17" s="52"/>
      <c r="PIG17" s="52"/>
      <c r="PIH17" s="52"/>
      <c r="PII17" s="52"/>
      <c r="PIJ17" s="52"/>
      <c r="PIK17" s="52"/>
      <c r="PIL17" s="52"/>
      <c r="PIM17" s="52"/>
      <c r="PIN17" s="52"/>
      <c r="PIO17" s="52"/>
      <c r="PIP17" s="52"/>
      <c r="PIQ17" s="52"/>
      <c r="PIR17" s="52"/>
      <c r="PIS17" s="52"/>
      <c r="PIT17" s="52"/>
      <c r="PIU17" s="52"/>
      <c r="PIV17" s="52"/>
      <c r="PIW17" s="52"/>
      <c r="PIX17" s="52"/>
      <c r="PIY17" s="52"/>
      <c r="PIZ17" s="52"/>
      <c r="PJA17" s="52"/>
      <c r="PJB17" s="52"/>
      <c r="PJC17" s="52"/>
      <c r="PJD17" s="52"/>
      <c r="PJE17" s="52"/>
      <c r="PJF17" s="52"/>
      <c r="PJG17" s="52"/>
      <c r="PJH17" s="52"/>
      <c r="PJI17" s="52"/>
      <c r="PJJ17" s="52"/>
      <c r="PJK17" s="52"/>
      <c r="PJL17" s="52"/>
      <c r="PJM17" s="52"/>
      <c r="PJN17" s="52"/>
      <c r="PJO17" s="52"/>
      <c r="PJP17" s="52"/>
      <c r="PJQ17" s="52"/>
      <c r="PJR17" s="52"/>
      <c r="PJS17" s="52"/>
      <c r="PJT17" s="52"/>
      <c r="PJU17" s="52"/>
      <c r="PJV17" s="52"/>
      <c r="PJW17" s="52"/>
      <c r="PJX17" s="52"/>
      <c r="PJY17" s="52"/>
      <c r="PJZ17" s="52"/>
      <c r="PKA17" s="52"/>
      <c r="PKB17" s="52"/>
      <c r="PKC17" s="52"/>
      <c r="PKD17" s="52"/>
      <c r="PKE17" s="52"/>
      <c r="PKF17" s="52"/>
      <c r="PKG17" s="52"/>
      <c r="PKH17" s="52"/>
      <c r="PKI17" s="52"/>
      <c r="PKJ17" s="52"/>
      <c r="PKK17" s="52"/>
      <c r="PKL17" s="52"/>
      <c r="PKM17" s="52"/>
      <c r="PKN17" s="52"/>
      <c r="PKO17" s="52"/>
      <c r="PKP17" s="52"/>
      <c r="PKQ17" s="52"/>
      <c r="PKR17" s="52"/>
      <c r="PKS17" s="52"/>
      <c r="PKT17" s="52"/>
      <c r="PKU17" s="52"/>
      <c r="PKV17" s="52"/>
      <c r="PKW17" s="52"/>
      <c r="PKX17" s="52"/>
      <c r="PKY17" s="52"/>
      <c r="PKZ17" s="52"/>
      <c r="PLA17" s="52"/>
      <c r="PLB17" s="52"/>
      <c r="PLC17" s="52"/>
      <c r="PLD17" s="52"/>
      <c r="PLE17" s="52"/>
      <c r="PLF17" s="52"/>
      <c r="PLG17" s="52"/>
      <c r="PLH17" s="52"/>
      <c r="PLI17" s="52"/>
      <c r="PLJ17" s="52"/>
      <c r="PLK17" s="52"/>
      <c r="PLL17" s="52"/>
      <c r="PLM17" s="52"/>
      <c r="PLN17" s="52"/>
      <c r="PLO17" s="52"/>
      <c r="PLP17" s="52"/>
      <c r="PLQ17" s="52"/>
      <c r="PLR17" s="52"/>
      <c r="PLS17" s="52"/>
      <c r="PLT17" s="52"/>
      <c r="PLU17" s="52"/>
      <c r="PLV17" s="52"/>
      <c r="PLW17" s="52"/>
      <c r="PLX17" s="52"/>
      <c r="PLY17" s="52"/>
      <c r="PLZ17" s="52"/>
      <c r="PMA17" s="52"/>
      <c r="PMB17" s="52"/>
      <c r="PMC17" s="52"/>
      <c r="PMD17" s="52"/>
      <c r="PME17" s="52"/>
      <c r="PMF17" s="52"/>
      <c r="PMG17" s="52"/>
      <c r="PMH17" s="52"/>
      <c r="PMI17" s="52"/>
      <c r="PMJ17" s="52"/>
      <c r="PMK17" s="52"/>
      <c r="PML17" s="52"/>
      <c r="PMM17" s="52"/>
      <c r="PMN17" s="52"/>
      <c r="PMO17" s="52"/>
      <c r="PMP17" s="52"/>
      <c r="PMQ17" s="52"/>
      <c r="PMR17" s="52"/>
      <c r="PMS17" s="52"/>
      <c r="PMT17" s="52"/>
      <c r="PMU17" s="52"/>
      <c r="PMV17" s="52"/>
      <c r="PMW17" s="52"/>
      <c r="PMX17" s="52"/>
      <c r="PMY17" s="52"/>
      <c r="PMZ17" s="52"/>
      <c r="PNA17" s="52"/>
      <c r="PNB17" s="52"/>
      <c r="PNC17" s="52"/>
      <c r="PND17" s="52"/>
      <c r="PNE17" s="52"/>
      <c r="PNF17" s="52"/>
      <c r="PNG17" s="52"/>
      <c r="PNH17" s="52"/>
      <c r="PNI17" s="52"/>
      <c r="PNJ17" s="52"/>
      <c r="PNK17" s="52"/>
      <c r="PNL17" s="52"/>
      <c r="PNM17" s="52"/>
      <c r="PNN17" s="52"/>
      <c r="PNO17" s="52"/>
      <c r="PNP17" s="52"/>
      <c r="PNQ17" s="52"/>
      <c r="PNR17" s="52"/>
      <c r="PNS17" s="52"/>
      <c r="PNT17" s="52"/>
      <c r="PNU17" s="52"/>
      <c r="PNV17" s="52"/>
      <c r="PNW17" s="52"/>
      <c r="PNX17" s="52"/>
      <c r="PNY17" s="52"/>
      <c r="PNZ17" s="52"/>
      <c r="POA17" s="52"/>
      <c r="POB17" s="52"/>
      <c r="POC17" s="52"/>
      <c r="POD17" s="52"/>
      <c r="POE17" s="52"/>
      <c r="POF17" s="52"/>
      <c r="POG17" s="52"/>
      <c r="POH17" s="52"/>
      <c r="POI17" s="52"/>
      <c r="POJ17" s="52"/>
      <c r="POK17" s="52"/>
      <c r="POL17" s="52"/>
      <c r="POM17" s="52"/>
      <c r="PON17" s="52"/>
      <c r="POO17" s="52"/>
      <c r="POP17" s="52"/>
      <c r="POQ17" s="52"/>
      <c r="POR17" s="52"/>
      <c r="POS17" s="52"/>
      <c r="POT17" s="52"/>
      <c r="POU17" s="52"/>
      <c r="POV17" s="52"/>
      <c r="POW17" s="52"/>
      <c r="POX17" s="52"/>
      <c r="POY17" s="52"/>
      <c r="POZ17" s="52"/>
      <c r="PPA17" s="52"/>
      <c r="PPB17" s="52"/>
      <c r="PPC17" s="52"/>
      <c r="PPD17" s="52"/>
      <c r="PPE17" s="52"/>
      <c r="PPF17" s="52"/>
      <c r="PPG17" s="52"/>
      <c r="PPH17" s="52"/>
      <c r="PPI17" s="52"/>
      <c r="PPJ17" s="52"/>
      <c r="PPK17" s="52"/>
      <c r="PPL17" s="52"/>
      <c r="PPM17" s="52"/>
      <c r="PPN17" s="52"/>
      <c r="PPO17" s="52"/>
      <c r="PPP17" s="52"/>
      <c r="PPQ17" s="52"/>
      <c r="PPR17" s="52"/>
      <c r="PPS17" s="52"/>
      <c r="PPT17" s="52"/>
      <c r="PPU17" s="52"/>
      <c r="PPV17" s="52"/>
      <c r="PPW17" s="52"/>
      <c r="PPX17" s="52"/>
      <c r="PPY17" s="52"/>
      <c r="PPZ17" s="52"/>
      <c r="PQA17" s="52"/>
      <c r="PQB17" s="52"/>
      <c r="PQC17" s="52"/>
      <c r="PQD17" s="52"/>
      <c r="PQE17" s="52"/>
      <c r="PQF17" s="52"/>
      <c r="PQG17" s="52"/>
      <c r="PQH17" s="52"/>
      <c r="PQI17" s="52"/>
      <c r="PQJ17" s="52"/>
      <c r="PQK17" s="52"/>
      <c r="PQL17" s="52"/>
      <c r="PQM17" s="52"/>
      <c r="PQN17" s="52"/>
      <c r="PQO17" s="52"/>
      <c r="PQP17" s="52"/>
      <c r="PQQ17" s="52"/>
      <c r="PQR17" s="52"/>
      <c r="PQS17" s="52"/>
      <c r="PQT17" s="52"/>
      <c r="PQU17" s="52"/>
      <c r="PQV17" s="52"/>
      <c r="PQW17" s="52"/>
      <c r="PQX17" s="52"/>
      <c r="PQY17" s="52"/>
      <c r="PQZ17" s="52"/>
      <c r="PRA17" s="52"/>
      <c r="PRB17" s="52"/>
      <c r="PRC17" s="52"/>
      <c r="PRD17" s="52"/>
      <c r="PRE17" s="52"/>
      <c r="PRF17" s="52"/>
      <c r="PRG17" s="52"/>
      <c r="PRH17" s="52"/>
      <c r="PRI17" s="52"/>
      <c r="PRJ17" s="52"/>
      <c r="PRK17" s="52"/>
      <c r="PRL17" s="52"/>
      <c r="PRM17" s="52"/>
      <c r="PRN17" s="52"/>
      <c r="PRO17" s="52"/>
      <c r="PRP17" s="52"/>
      <c r="PRQ17" s="52"/>
      <c r="PRR17" s="52"/>
      <c r="PRS17" s="52"/>
      <c r="PRT17" s="52"/>
      <c r="PRU17" s="52"/>
      <c r="PRV17" s="52"/>
      <c r="PRW17" s="52"/>
      <c r="PRX17" s="52"/>
      <c r="PRY17" s="52"/>
      <c r="PRZ17" s="52"/>
      <c r="PSA17" s="52"/>
      <c r="PSB17" s="52"/>
      <c r="PSC17" s="52"/>
      <c r="PSD17" s="52"/>
      <c r="PSE17" s="52"/>
      <c r="PSF17" s="52"/>
      <c r="PSG17" s="52"/>
      <c r="PSH17" s="52"/>
      <c r="PSI17" s="52"/>
      <c r="PSJ17" s="52"/>
      <c r="PSK17" s="52"/>
      <c r="PSL17" s="52"/>
      <c r="PSM17" s="52"/>
      <c r="PSN17" s="52"/>
      <c r="PSO17" s="52"/>
      <c r="PSP17" s="52"/>
      <c r="PSQ17" s="52"/>
      <c r="PSR17" s="52"/>
      <c r="PSS17" s="52"/>
      <c r="PST17" s="52"/>
      <c r="PSU17" s="52"/>
      <c r="PSV17" s="52"/>
      <c r="PSW17" s="52"/>
      <c r="PSX17" s="52"/>
      <c r="PSY17" s="52"/>
      <c r="PSZ17" s="52"/>
      <c r="PTA17" s="52"/>
      <c r="PTB17" s="52"/>
      <c r="PTC17" s="52"/>
      <c r="PTD17" s="52"/>
      <c r="PTE17" s="52"/>
      <c r="PTF17" s="52"/>
      <c r="PTG17" s="52"/>
      <c r="PTH17" s="52"/>
      <c r="PTI17" s="52"/>
      <c r="PTJ17" s="52"/>
      <c r="PTK17" s="52"/>
      <c r="PTL17" s="52"/>
      <c r="PTM17" s="52"/>
      <c r="PTN17" s="52"/>
      <c r="PTO17" s="52"/>
      <c r="PTP17" s="52"/>
      <c r="PTQ17" s="52"/>
      <c r="PTR17" s="52"/>
      <c r="PTS17" s="52"/>
      <c r="PTT17" s="52"/>
      <c r="PTU17" s="52"/>
      <c r="PTV17" s="52"/>
      <c r="PTW17" s="52"/>
      <c r="PTX17" s="52"/>
      <c r="PTY17" s="52"/>
      <c r="PTZ17" s="52"/>
      <c r="PUA17" s="52"/>
      <c r="PUB17" s="52"/>
      <c r="PUC17" s="52"/>
      <c r="PUD17" s="52"/>
      <c r="PUE17" s="52"/>
      <c r="PUF17" s="52"/>
      <c r="PUG17" s="52"/>
      <c r="PUH17" s="52"/>
      <c r="PUI17" s="52"/>
      <c r="PUJ17" s="52"/>
      <c r="PUK17" s="52"/>
      <c r="PUL17" s="52"/>
      <c r="PUM17" s="52"/>
      <c r="PUN17" s="52"/>
      <c r="PUO17" s="52"/>
      <c r="PUP17" s="52"/>
      <c r="PUQ17" s="52"/>
      <c r="PUR17" s="52"/>
      <c r="PUS17" s="52"/>
      <c r="PUT17" s="52"/>
      <c r="PUU17" s="52"/>
      <c r="PUV17" s="52"/>
      <c r="PUW17" s="52"/>
      <c r="PUX17" s="52"/>
      <c r="PUY17" s="52"/>
      <c r="PUZ17" s="52"/>
      <c r="PVA17" s="52"/>
      <c r="PVB17" s="52"/>
      <c r="PVC17" s="52"/>
      <c r="PVD17" s="52"/>
      <c r="PVE17" s="52"/>
      <c r="PVF17" s="52"/>
      <c r="PVG17" s="52"/>
      <c r="PVH17" s="52"/>
      <c r="PVI17" s="52"/>
      <c r="PVJ17" s="52"/>
      <c r="PVK17" s="52"/>
      <c r="PVL17" s="52"/>
      <c r="PVM17" s="52"/>
      <c r="PVN17" s="52"/>
      <c r="PVO17" s="52"/>
      <c r="PVP17" s="52"/>
      <c r="PVQ17" s="52"/>
      <c r="PVR17" s="52"/>
      <c r="PVS17" s="52"/>
      <c r="PVT17" s="52"/>
      <c r="PVU17" s="52"/>
      <c r="PVV17" s="52"/>
      <c r="PVW17" s="52"/>
      <c r="PVX17" s="52"/>
      <c r="PVY17" s="52"/>
      <c r="PVZ17" s="52"/>
      <c r="PWA17" s="52"/>
      <c r="PWB17" s="52"/>
      <c r="PWC17" s="52"/>
      <c r="PWD17" s="52"/>
      <c r="PWE17" s="52"/>
      <c r="PWF17" s="52"/>
      <c r="PWG17" s="52"/>
      <c r="PWH17" s="52"/>
      <c r="PWI17" s="52"/>
      <c r="PWJ17" s="52"/>
      <c r="PWK17" s="52"/>
      <c r="PWL17" s="52"/>
      <c r="PWM17" s="52"/>
      <c r="PWN17" s="52"/>
      <c r="PWO17" s="52"/>
      <c r="PWP17" s="52"/>
      <c r="PWQ17" s="52"/>
      <c r="PWR17" s="52"/>
      <c r="PWS17" s="52"/>
      <c r="PWT17" s="52"/>
      <c r="PWU17" s="52"/>
      <c r="PWV17" s="52"/>
      <c r="PWW17" s="52"/>
      <c r="PWX17" s="52"/>
      <c r="PWY17" s="52"/>
      <c r="PWZ17" s="52"/>
      <c r="PXA17" s="52"/>
      <c r="PXB17" s="52"/>
      <c r="PXC17" s="52"/>
      <c r="PXD17" s="52"/>
      <c r="PXE17" s="52"/>
      <c r="PXF17" s="52"/>
      <c r="PXG17" s="52"/>
      <c r="PXH17" s="52"/>
      <c r="PXI17" s="52"/>
      <c r="PXJ17" s="52"/>
      <c r="PXK17" s="52"/>
      <c r="PXL17" s="52"/>
      <c r="PXM17" s="52"/>
      <c r="PXN17" s="52"/>
      <c r="PXO17" s="52"/>
      <c r="PXP17" s="52"/>
      <c r="PXQ17" s="52"/>
      <c r="PXR17" s="52"/>
      <c r="PXS17" s="52"/>
      <c r="PXT17" s="52"/>
      <c r="PXU17" s="52"/>
      <c r="PXV17" s="52"/>
      <c r="PXW17" s="52"/>
      <c r="PXX17" s="52"/>
      <c r="PXY17" s="52"/>
      <c r="PXZ17" s="52"/>
      <c r="PYA17" s="52"/>
      <c r="PYB17" s="52"/>
      <c r="PYC17" s="52"/>
      <c r="PYD17" s="52"/>
      <c r="PYE17" s="52"/>
      <c r="PYF17" s="52"/>
      <c r="PYG17" s="52"/>
      <c r="PYH17" s="52"/>
      <c r="PYI17" s="52"/>
      <c r="PYJ17" s="52"/>
      <c r="PYK17" s="52"/>
      <c r="PYL17" s="52"/>
      <c r="PYM17" s="52"/>
      <c r="PYN17" s="52"/>
      <c r="PYO17" s="52"/>
      <c r="PYP17" s="52"/>
      <c r="PYQ17" s="52"/>
      <c r="PYR17" s="52"/>
      <c r="PYS17" s="52"/>
      <c r="PYT17" s="52"/>
      <c r="PYU17" s="52"/>
      <c r="PYV17" s="52"/>
      <c r="PYW17" s="52"/>
      <c r="PYX17" s="52"/>
      <c r="PYY17" s="52"/>
      <c r="PYZ17" s="52"/>
      <c r="PZA17" s="52"/>
      <c r="PZB17" s="52"/>
      <c r="PZC17" s="52"/>
      <c r="PZD17" s="52"/>
      <c r="PZE17" s="52"/>
      <c r="PZF17" s="52"/>
      <c r="PZG17" s="52"/>
      <c r="PZH17" s="52"/>
      <c r="PZI17" s="52"/>
      <c r="PZJ17" s="52"/>
      <c r="PZK17" s="52"/>
      <c r="PZL17" s="52"/>
      <c r="PZM17" s="52"/>
      <c r="PZN17" s="52"/>
      <c r="PZO17" s="52"/>
      <c r="PZP17" s="52"/>
      <c r="PZQ17" s="52"/>
      <c r="PZR17" s="52"/>
      <c r="PZS17" s="52"/>
      <c r="PZT17" s="52"/>
      <c r="PZU17" s="52"/>
      <c r="PZV17" s="52"/>
      <c r="PZW17" s="52"/>
      <c r="PZX17" s="52"/>
      <c r="PZY17" s="52"/>
      <c r="PZZ17" s="52"/>
      <c r="QAA17" s="52"/>
      <c r="QAB17" s="52"/>
      <c r="QAC17" s="52"/>
      <c r="QAD17" s="52"/>
      <c r="QAE17" s="52"/>
      <c r="QAF17" s="52"/>
      <c r="QAG17" s="52"/>
      <c r="QAH17" s="52"/>
      <c r="QAI17" s="52"/>
      <c r="QAJ17" s="52"/>
      <c r="QAK17" s="52"/>
      <c r="QAL17" s="52"/>
      <c r="QAM17" s="52"/>
      <c r="QAN17" s="52"/>
      <c r="QAO17" s="52"/>
      <c r="QAP17" s="52"/>
      <c r="QAQ17" s="52"/>
      <c r="QAR17" s="52"/>
      <c r="QAS17" s="52"/>
      <c r="QAT17" s="52"/>
      <c r="QAU17" s="52"/>
      <c r="QAV17" s="52"/>
      <c r="QAW17" s="52"/>
      <c r="QAX17" s="52"/>
      <c r="QAY17" s="52"/>
      <c r="QAZ17" s="52"/>
      <c r="QBA17" s="52"/>
      <c r="QBB17" s="52"/>
      <c r="QBC17" s="52"/>
      <c r="QBD17" s="52"/>
      <c r="QBE17" s="52"/>
      <c r="QBF17" s="52"/>
      <c r="QBG17" s="52"/>
      <c r="QBH17" s="52"/>
      <c r="QBI17" s="52"/>
      <c r="QBJ17" s="52"/>
      <c r="QBK17" s="52"/>
      <c r="QBL17" s="52"/>
      <c r="QBM17" s="52"/>
      <c r="QBN17" s="52"/>
      <c r="QBO17" s="52"/>
      <c r="QBP17" s="52"/>
      <c r="QBQ17" s="52"/>
      <c r="QBR17" s="52"/>
      <c r="QBS17" s="52"/>
      <c r="QBT17" s="52"/>
      <c r="QBU17" s="52"/>
      <c r="QBV17" s="52"/>
      <c r="QBW17" s="52"/>
      <c r="QBX17" s="52"/>
      <c r="QBY17" s="52"/>
      <c r="QBZ17" s="52"/>
      <c r="QCA17" s="52"/>
      <c r="QCB17" s="52"/>
      <c r="QCC17" s="52"/>
      <c r="QCD17" s="52"/>
      <c r="QCE17" s="52"/>
      <c r="QCF17" s="52"/>
      <c r="QCG17" s="52"/>
      <c r="QCH17" s="52"/>
      <c r="QCI17" s="52"/>
      <c r="QCJ17" s="52"/>
      <c r="QCK17" s="52"/>
      <c r="QCL17" s="52"/>
      <c r="QCM17" s="52"/>
      <c r="QCN17" s="52"/>
      <c r="QCO17" s="52"/>
      <c r="QCP17" s="52"/>
      <c r="QCQ17" s="52"/>
      <c r="QCR17" s="52"/>
      <c r="QCS17" s="52"/>
      <c r="QCT17" s="52"/>
      <c r="QCU17" s="52"/>
      <c r="QCV17" s="52"/>
      <c r="QCW17" s="52"/>
      <c r="QCX17" s="52"/>
      <c r="QCY17" s="52"/>
      <c r="QCZ17" s="52"/>
      <c r="QDA17" s="52"/>
      <c r="QDB17" s="52"/>
      <c r="QDC17" s="52"/>
      <c r="QDD17" s="52"/>
      <c r="QDE17" s="52"/>
      <c r="QDF17" s="52"/>
      <c r="QDG17" s="52"/>
      <c r="QDH17" s="52"/>
      <c r="QDI17" s="52"/>
      <c r="QDJ17" s="52"/>
      <c r="QDK17" s="52"/>
      <c r="QDL17" s="52"/>
      <c r="QDM17" s="52"/>
      <c r="QDN17" s="52"/>
      <c r="QDO17" s="52"/>
      <c r="QDP17" s="52"/>
      <c r="QDQ17" s="52"/>
      <c r="QDR17" s="52"/>
      <c r="QDS17" s="52"/>
      <c r="QDT17" s="52"/>
      <c r="QDU17" s="52"/>
      <c r="QDV17" s="52"/>
      <c r="QDW17" s="52"/>
      <c r="QDX17" s="52"/>
      <c r="QDY17" s="52"/>
      <c r="QDZ17" s="52"/>
      <c r="QEA17" s="52"/>
      <c r="QEB17" s="52"/>
      <c r="QEC17" s="52"/>
      <c r="QED17" s="52"/>
      <c r="QEE17" s="52"/>
      <c r="QEF17" s="52"/>
      <c r="QEG17" s="52"/>
      <c r="QEH17" s="52"/>
      <c r="QEI17" s="52"/>
      <c r="QEJ17" s="52"/>
      <c r="QEK17" s="52"/>
      <c r="QEL17" s="52"/>
      <c r="QEM17" s="52"/>
      <c r="QEN17" s="52"/>
      <c r="QEO17" s="52"/>
      <c r="QEP17" s="52"/>
      <c r="QEQ17" s="52"/>
      <c r="QER17" s="52"/>
      <c r="QES17" s="52"/>
      <c r="QET17" s="52"/>
      <c r="QEU17" s="52"/>
      <c r="QEV17" s="52"/>
      <c r="QEW17" s="52"/>
      <c r="QEX17" s="52"/>
      <c r="QEY17" s="52"/>
      <c r="QEZ17" s="52"/>
      <c r="QFA17" s="52"/>
      <c r="QFB17" s="52"/>
      <c r="QFC17" s="52"/>
      <c r="QFD17" s="52"/>
      <c r="QFE17" s="52"/>
      <c r="QFF17" s="52"/>
      <c r="QFG17" s="52"/>
      <c r="QFH17" s="52"/>
      <c r="QFI17" s="52"/>
      <c r="QFJ17" s="52"/>
      <c r="QFK17" s="52"/>
      <c r="QFL17" s="52"/>
      <c r="QFM17" s="52"/>
      <c r="QFN17" s="52"/>
      <c r="QFO17" s="52"/>
      <c r="QFP17" s="52"/>
      <c r="QFQ17" s="52"/>
      <c r="QFR17" s="52"/>
      <c r="QFS17" s="52"/>
      <c r="QFT17" s="52"/>
      <c r="QFU17" s="52"/>
      <c r="QFV17" s="52"/>
      <c r="QFW17" s="52"/>
      <c r="QFX17" s="52"/>
      <c r="QFY17" s="52"/>
      <c r="QFZ17" s="52"/>
      <c r="QGA17" s="52"/>
      <c r="QGB17" s="52"/>
      <c r="QGC17" s="52"/>
      <c r="QGD17" s="52"/>
      <c r="QGE17" s="52"/>
      <c r="QGF17" s="52"/>
      <c r="QGG17" s="52"/>
      <c r="QGH17" s="52"/>
      <c r="QGI17" s="52"/>
      <c r="QGJ17" s="52"/>
      <c r="QGK17" s="52"/>
      <c r="QGL17" s="52"/>
      <c r="QGM17" s="52"/>
      <c r="QGN17" s="52"/>
      <c r="QGO17" s="52"/>
      <c r="QGP17" s="52"/>
      <c r="QGQ17" s="52"/>
      <c r="QGR17" s="52"/>
      <c r="QGS17" s="52"/>
      <c r="QGT17" s="52"/>
      <c r="QGU17" s="52"/>
      <c r="QGV17" s="52"/>
      <c r="QGW17" s="52"/>
      <c r="QGX17" s="52"/>
      <c r="QGY17" s="52"/>
      <c r="QGZ17" s="52"/>
      <c r="QHA17" s="52"/>
      <c r="QHB17" s="52"/>
      <c r="QHC17" s="52"/>
      <c r="QHD17" s="52"/>
      <c r="QHE17" s="52"/>
      <c r="QHF17" s="52"/>
      <c r="QHG17" s="52"/>
      <c r="QHH17" s="52"/>
      <c r="QHI17" s="52"/>
      <c r="QHJ17" s="52"/>
      <c r="QHK17" s="52"/>
      <c r="QHL17" s="52"/>
      <c r="QHM17" s="52"/>
      <c r="QHN17" s="52"/>
      <c r="QHO17" s="52"/>
      <c r="QHP17" s="52"/>
      <c r="QHQ17" s="52"/>
      <c r="QHR17" s="52"/>
      <c r="QHS17" s="52"/>
      <c r="QHT17" s="52"/>
      <c r="QHU17" s="52"/>
      <c r="QHV17" s="52"/>
      <c r="QHW17" s="52"/>
      <c r="QHX17" s="52"/>
      <c r="QHY17" s="52"/>
      <c r="QHZ17" s="52"/>
      <c r="QIA17" s="52"/>
      <c r="QIB17" s="52"/>
      <c r="QIC17" s="52"/>
      <c r="QID17" s="52"/>
      <c r="QIE17" s="52"/>
      <c r="QIF17" s="52"/>
      <c r="QIG17" s="52"/>
      <c r="QIH17" s="52"/>
      <c r="QII17" s="52"/>
      <c r="QIJ17" s="52"/>
      <c r="QIK17" s="52"/>
      <c r="QIL17" s="52"/>
      <c r="QIM17" s="52"/>
      <c r="QIN17" s="52"/>
      <c r="QIO17" s="52"/>
      <c r="QIP17" s="52"/>
      <c r="QIQ17" s="52"/>
      <c r="QIR17" s="52"/>
      <c r="QIS17" s="52"/>
      <c r="QIT17" s="52"/>
      <c r="QIU17" s="52"/>
      <c r="QIV17" s="52"/>
      <c r="QIW17" s="52"/>
      <c r="QIX17" s="52"/>
      <c r="QIY17" s="52"/>
      <c r="QIZ17" s="52"/>
      <c r="QJA17" s="52"/>
      <c r="QJB17" s="52"/>
      <c r="QJC17" s="52"/>
      <c r="QJD17" s="52"/>
      <c r="QJE17" s="52"/>
      <c r="QJF17" s="52"/>
      <c r="QJG17" s="52"/>
      <c r="QJH17" s="52"/>
      <c r="QJI17" s="52"/>
      <c r="QJJ17" s="52"/>
      <c r="QJK17" s="52"/>
      <c r="QJL17" s="52"/>
      <c r="QJM17" s="52"/>
      <c r="QJN17" s="52"/>
      <c r="QJO17" s="52"/>
      <c r="QJP17" s="52"/>
      <c r="QJQ17" s="52"/>
      <c r="QJR17" s="52"/>
      <c r="QJS17" s="52"/>
      <c r="QJT17" s="52"/>
      <c r="QJU17" s="52"/>
      <c r="QJV17" s="52"/>
      <c r="QJW17" s="52"/>
      <c r="QJX17" s="52"/>
      <c r="QJY17" s="52"/>
      <c r="QJZ17" s="52"/>
      <c r="QKA17" s="52"/>
      <c r="QKB17" s="52"/>
      <c r="QKC17" s="52"/>
      <c r="QKD17" s="52"/>
      <c r="QKE17" s="52"/>
      <c r="QKF17" s="52"/>
      <c r="QKG17" s="52"/>
      <c r="QKH17" s="52"/>
      <c r="QKI17" s="52"/>
      <c r="QKJ17" s="52"/>
      <c r="QKK17" s="52"/>
      <c r="QKL17" s="52"/>
      <c r="QKM17" s="52"/>
      <c r="QKN17" s="52"/>
      <c r="QKO17" s="52"/>
      <c r="QKP17" s="52"/>
      <c r="QKQ17" s="52"/>
      <c r="QKR17" s="52"/>
      <c r="QKS17" s="52"/>
      <c r="QKT17" s="52"/>
      <c r="QKU17" s="52"/>
      <c r="QKV17" s="52"/>
      <c r="QKW17" s="52"/>
      <c r="QKX17" s="52"/>
      <c r="QKY17" s="52"/>
      <c r="QKZ17" s="52"/>
      <c r="QLA17" s="52"/>
      <c r="QLB17" s="52"/>
      <c r="QLC17" s="52"/>
      <c r="QLD17" s="52"/>
      <c r="QLE17" s="52"/>
      <c r="QLF17" s="52"/>
      <c r="QLG17" s="52"/>
      <c r="QLH17" s="52"/>
      <c r="QLI17" s="52"/>
      <c r="QLJ17" s="52"/>
      <c r="QLK17" s="52"/>
      <c r="QLL17" s="52"/>
      <c r="QLM17" s="52"/>
      <c r="QLN17" s="52"/>
      <c r="QLO17" s="52"/>
      <c r="QLP17" s="52"/>
      <c r="QLQ17" s="52"/>
      <c r="QLR17" s="52"/>
      <c r="QLS17" s="52"/>
      <c r="QLT17" s="52"/>
      <c r="QLU17" s="52"/>
      <c r="QLV17" s="52"/>
      <c r="QLW17" s="52"/>
      <c r="QLX17" s="52"/>
      <c r="QLY17" s="52"/>
      <c r="QLZ17" s="52"/>
      <c r="QMA17" s="52"/>
      <c r="QMB17" s="52"/>
      <c r="QMC17" s="52"/>
      <c r="QMD17" s="52"/>
      <c r="QME17" s="52"/>
      <c r="QMF17" s="52"/>
      <c r="QMG17" s="52"/>
      <c r="QMH17" s="52"/>
      <c r="QMI17" s="52"/>
      <c r="QMJ17" s="52"/>
      <c r="QMK17" s="52"/>
      <c r="QML17" s="52"/>
      <c r="QMM17" s="52"/>
      <c r="QMN17" s="52"/>
      <c r="QMO17" s="52"/>
      <c r="QMP17" s="52"/>
      <c r="QMQ17" s="52"/>
      <c r="QMR17" s="52"/>
      <c r="QMS17" s="52"/>
      <c r="QMT17" s="52"/>
      <c r="QMU17" s="52"/>
      <c r="QMV17" s="52"/>
      <c r="QMW17" s="52"/>
      <c r="QMX17" s="52"/>
      <c r="QMY17" s="52"/>
      <c r="QMZ17" s="52"/>
      <c r="QNA17" s="52"/>
      <c r="QNB17" s="52"/>
      <c r="QNC17" s="52"/>
      <c r="QND17" s="52"/>
      <c r="QNE17" s="52"/>
      <c r="QNF17" s="52"/>
      <c r="QNG17" s="52"/>
      <c r="QNH17" s="52"/>
      <c r="QNI17" s="52"/>
      <c r="QNJ17" s="52"/>
      <c r="QNK17" s="52"/>
      <c r="QNL17" s="52"/>
      <c r="QNM17" s="52"/>
      <c r="QNN17" s="52"/>
      <c r="QNO17" s="52"/>
      <c r="QNP17" s="52"/>
      <c r="QNQ17" s="52"/>
      <c r="QNR17" s="52"/>
      <c r="QNS17" s="52"/>
      <c r="QNT17" s="52"/>
      <c r="QNU17" s="52"/>
      <c r="QNV17" s="52"/>
      <c r="QNW17" s="52"/>
      <c r="QNX17" s="52"/>
      <c r="QNY17" s="52"/>
      <c r="QNZ17" s="52"/>
      <c r="QOA17" s="52"/>
      <c r="QOB17" s="52"/>
      <c r="QOC17" s="52"/>
      <c r="QOD17" s="52"/>
      <c r="QOE17" s="52"/>
      <c r="QOF17" s="52"/>
      <c r="QOG17" s="52"/>
      <c r="QOH17" s="52"/>
      <c r="QOI17" s="52"/>
      <c r="QOJ17" s="52"/>
      <c r="QOK17" s="52"/>
      <c r="QOL17" s="52"/>
      <c r="QOM17" s="52"/>
      <c r="QON17" s="52"/>
      <c r="QOO17" s="52"/>
      <c r="QOP17" s="52"/>
      <c r="QOQ17" s="52"/>
      <c r="QOR17" s="52"/>
      <c r="QOS17" s="52"/>
      <c r="QOT17" s="52"/>
      <c r="QOU17" s="52"/>
      <c r="QOV17" s="52"/>
      <c r="QOW17" s="52"/>
      <c r="QOX17" s="52"/>
      <c r="QOY17" s="52"/>
      <c r="QOZ17" s="52"/>
      <c r="QPA17" s="52"/>
      <c r="QPB17" s="52"/>
      <c r="QPC17" s="52"/>
      <c r="QPD17" s="52"/>
      <c r="QPE17" s="52"/>
      <c r="QPF17" s="52"/>
      <c r="QPG17" s="52"/>
      <c r="QPH17" s="52"/>
      <c r="QPI17" s="52"/>
      <c r="QPJ17" s="52"/>
      <c r="QPK17" s="52"/>
      <c r="QPL17" s="52"/>
      <c r="QPM17" s="52"/>
      <c r="QPN17" s="52"/>
      <c r="QPO17" s="52"/>
      <c r="QPP17" s="52"/>
      <c r="QPQ17" s="52"/>
      <c r="QPR17" s="52"/>
      <c r="QPS17" s="52"/>
      <c r="QPT17" s="52"/>
      <c r="QPU17" s="52"/>
      <c r="QPV17" s="52"/>
      <c r="QPW17" s="52"/>
      <c r="QPX17" s="52"/>
      <c r="QPY17" s="52"/>
      <c r="QPZ17" s="52"/>
      <c r="QQA17" s="52"/>
      <c r="QQB17" s="52"/>
      <c r="QQC17" s="52"/>
      <c r="QQD17" s="52"/>
      <c r="QQE17" s="52"/>
      <c r="QQF17" s="52"/>
      <c r="QQG17" s="52"/>
      <c r="QQH17" s="52"/>
      <c r="QQI17" s="52"/>
      <c r="QQJ17" s="52"/>
      <c r="QQK17" s="52"/>
      <c r="QQL17" s="52"/>
      <c r="QQM17" s="52"/>
      <c r="QQN17" s="52"/>
      <c r="QQO17" s="52"/>
      <c r="QQP17" s="52"/>
      <c r="QQQ17" s="52"/>
      <c r="QQR17" s="52"/>
      <c r="QQS17" s="52"/>
      <c r="QQT17" s="52"/>
      <c r="QQU17" s="52"/>
      <c r="QQV17" s="52"/>
      <c r="QQW17" s="52"/>
      <c r="QQX17" s="52"/>
      <c r="QQY17" s="52"/>
      <c r="QQZ17" s="52"/>
      <c r="QRA17" s="52"/>
      <c r="QRB17" s="52"/>
      <c r="QRC17" s="52"/>
      <c r="QRD17" s="52"/>
      <c r="QRE17" s="52"/>
      <c r="QRF17" s="52"/>
      <c r="QRG17" s="52"/>
      <c r="QRH17" s="52"/>
      <c r="QRI17" s="52"/>
      <c r="QRJ17" s="52"/>
      <c r="QRK17" s="52"/>
      <c r="QRL17" s="52"/>
      <c r="QRM17" s="52"/>
      <c r="QRN17" s="52"/>
      <c r="QRO17" s="52"/>
      <c r="QRP17" s="52"/>
      <c r="QRQ17" s="52"/>
      <c r="QRR17" s="52"/>
      <c r="QRS17" s="52"/>
      <c r="QRT17" s="52"/>
      <c r="QRU17" s="52"/>
      <c r="QRV17" s="52"/>
      <c r="QRW17" s="52"/>
      <c r="QRX17" s="52"/>
      <c r="QRY17" s="52"/>
      <c r="QRZ17" s="52"/>
      <c r="QSA17" s="52"/>
      <c r="QSB17" s="52"/>
      <c r="QSC17" s="52"/>
      <c r="QSD17" s="52"/>
      <c r="QSE17" s="52"/>
      <c r="QSF17" s="52"/>
      <c r="QSG17" s="52"/>
      <c r="QSH17" s="52"/>
      <c r="QSI17" s="52"/>
      <c r="QSJ17" s="52"/>
      <c r="QSK17" s="52"/>
      <c r="QSL17" s="52"/>
      <c r="QSM17" s="52"/>
      <c r="QSN17" s="52"/>
      <c r="QSO17" s="52"/>
      <c r="QSP17" s="52"/>
      <c r="QSQ17" s="52"/>
      <c r="QSR17" s="52"/>
      <c r="QSS17" s="52"/>
      <c r="QST17" s="52"/>
      <c r="QSU17" s="52"/>
      <c r="QSV17" s="52"/>
      <c r="QSW17" s="52"/>
      <c r="QSX17" s="52"/>
      <c r="QSY17" s="52"/>
      <c r="QSZ17" s="52"/>
      <c r="QTA17" s="52"/>
      <c r="QTB17" s="52"/>
      <c r="QTC17" s="52"/>
      <c r="QTD17" s="52"/>
      <c r="QTE17" s="52"/>
      <c r="QTF17" s="52"/>
      <c r="QTG17" s="52"/>
      <c r="QTH17" s="52"/>
      <c r="QTI17" s="52"/>
      <c r="QTJ17" s="52"/>
      <c r="QTK17" s="52"/>
      <c r="QTL17" s="52"/>
      <c r="QTM17" s="52"/>
      <c r="QTN17" s="52"/>
      <c r="QTO17" s="52"/>
      <c r="QTP17" s="52"/>
      <c r="QTQ17" s="52"/>
      <c r="QTR17" s="52"/>
      <c r="QTS17" s="52"/>
      <c r="QTT17" s="52"/>
      <c r="QTU17" s="52"/>
      <c r="QTV17" s="52"/>
      <c r="QTW17" s="52"/>
      <c r="QTX17" s="52"/>
      <c r="QTY17" s="52"/>
      <c r="QTZ17" s="52"/>
      <c r="QUA17" s="52"/>
      <c r="QUB17" s="52"/>
      <c r="QUC17" s="52"/>
      <c r="QUD17" s="52"/>
      <c r="QUE17" s="52"/>
      <c r="QUF17" s="52"/>
      <c r="QUG17" s="52"/>
      <c r="QUH17" s="52"/>
      <c r="QUI17" s="52"/>
      <c r="QUJ17" s="52"/>
      <c r="QUK17" s="52"/>
      <c r="QUL17" s="52"/>
      <c r="QUM17" s="52"/>
      <c r="QUN17" s="52"/>
      <c r="QUO17" s="52"/>
      <c r="QUP17" s="52"/>
      <c r="QUQ17" s="52"/>
      <c r="QUR17" s="52"/>
      <c r="QUS17" s="52"/>
      <c r="QUT17" s="52"/>
      <c r="QUU17" s="52"/>
      <c r="QUV17" s="52"/>
      <c r="QUW17" s="52"/>
      <c r="QUX17" s="52"/>
      <c r="QUY17" s="52"/>
      <c r="QUZ17" s="52"/>
      <c r="QVA17" s="52"/>
      <c r="QVB17" s="52"/>
      <c r="QVC17" s="52"/>
      <c r="QVD17" s="52"/>
      <c r="QVE17" s="52"/>
      <c r="QVF17" s="52"/>
      <c r="QVG17" s="52"/>
      <c r="QVH17" s="52"/>
      <c r="QVI17" s="52"/>
      <c r="QVJ17" s="52"/>
      <c r="QVK17" s="52"/>
      <c r="QVL17" s="52"/>
      <c r="QVM17" s="52"/>
      <c r="QVN17" s="52"/>
      <c r="QVO17" s="52"/>
      <c r="QVP17" s="52"/>
      <c r="QVQ17" s="52"/>
      <c r="QVR17" s="52"/>
      <c r="QVS17" s="52"/>
      <c r="QVT17" s="52"/>
      <c r="QVU17" s="52"/>
      <c r="QVV17" s="52"/>
      <c r="QVW17" s="52"/>
      <c r="QVX17" s="52"/>
      <c r="QVY17" s="52"/>
      <c r="QVZ17" s="52"/>
      <c r="QWA17" s="52"/>
      <c r="QWB17" s="52"/>
      <c r="QWC17" s="52"/>
      <c r="QWD17" s="52"/>
      <c r="QWE17" s="52"/>
      <c r="QWF17" s="52"/>
      <c r="QWG17" s="52"/>
      <c r="QWH17" s="52"/>
      <c r="QWI17" s="52"/>
      <c r="QWJ17" s="52"/>
      <c r="QWK17" s="52"/>
      <c r="QWL17" s="52"/>
      <c r="QWM17" s="52"/>
      <c r="QWN17" s="52"/>
      <c r="QWO17" s="52"/>
      <c r="QWP17" s="52"/>
      <c r="QWQ17" s="52"/>
      <c r="QWR17" s="52"/>
      <c r="QWS17" s="52"/>
      <c r="QWT17" s="52"/>
      <c r="QWU17" s="52"/>
      <c r="QWV17" s="52"/>
      <c r="QWW17" s="52"/>
      <c r="QWX17" s="52"/>
      <c r="QWY17" s="52"/>
      <c r="QWZ17" s="52"/>
      <c r="QXA17" s="52"/>
      <c r="QXB17" s="52"/>
      <c r="QXC17" s="52"/>
      <c r="QXD17" s="52"/>
      <c r="QXE17" s="52"/>
      <c r="QXF17" s="52"/>
      <c r="QXG17" s="52"/>
      <c r="QXH17" s="52"/>
      <c r="QXI17" s="52"/>
      <c r="QXJ17" s="52"/>
      <c r="QXK17" s="52"/>
      <c r="QXL17" s="52"/>
      <c r="QXM17" s="52"/>
      <c r="QXN17" s="52"/>
      <c r="QXO17" s="52"/>
      <c r="QXP17" s="52"/>
      <c r="QXQ17" s="52"/>
      <c r="QXR17" s="52"/>
      <c r="QXS17" s="52"/>
      <c r="QXT17" s="52"/>
      <c r="QXU17" s="52"/>
      <c r="QXV17" s="52"/>
      <c r="QXW17" s="52"/>
      <c r="QXX17" s="52"/>
      <c r="QXY17" s="52"/>
      <c r="QXZ17" s="52"/>
      <c r="QYA17" s="52"/>
      <c r="QYB17" s="52"/>
      <c r="QYC17" s="52"/>
      <c r="QYD17" s="52"/>
      <c r="QYE17" s="52"/>
      <c r="QYF17" s="52"/>
      <c r="QYG17" s="52"/>
      <c r="QYH17" s="52"/>
      <c r="QYI17" s="52"/>
      <c r="QYJ17" s="52"/>
      <c r="QYK17" s="52"/>
      <c r="QYL17" s="52"/>
      <c r="QYM17" s="52"/>
      <c r="QYN17" s="52"/>
      <c r="QYO17" s="52"/>
      <c r="QYP17" s="52"/>
      <c r="QYQ17" s="52"/>
      <c r="QYR17" s="52"/>
      <c r="QYS17" s="52"/>
      <c r="QYT17" s="52"/>
      <c r="QYU17" s="52"/>
      <c r="QYV17" s="52"/>
      <c r="QYW17" s="52"/>
      <c r="QYX17" s="52"/>
      <c r="QYY17" s="52"/>
      <c r="QYZ17" s="52"/>
      <c r="QZA17" s="52"/>
      <c r="QZB17" s="52"/>
      <c r="QZC17" s="52"/>
      <c r="QZD17" s="52"/>
      <c r="QZE17" s="52"/>
      <c r="QZF17" s="52"/>
      <c r="QZG17" s="52"/>
      <c r="QZH17" s="52"/>
      <c r="QZI17" s="52"/>
      <c r="QZJ17" s="52"/>
      <c r="QZK17" s="52"/>
      <c r="QZL17" s="52"/>
      <c r="QZM17" s="52"/>
      <c r="QZN17" s="52"/>
      <c r="QZO17" s="52"/>
      <c r="QZP17" s="52"/>
      <c r="QZQ17" s="52"/>
      <c r="QZR17" s="52"/>
      <c r="QZS17" s="52"/>
      <c r="QZT17" s="52"/>
      <c r="QZU17" s="52"/>
      <c r="QZV17" s="52"/>
      <c r="QZW17" s="52"/>
      <c r="QZX17" s="52"/>
      <c r="QZY17" s="52"/>
      <c r="QZZ17" s="52"/>
      <c r="RAA17" s="52"/>
      <c r="RAB17" s="52"/>
      <c r="RAC17" s="52"/>
      <c r="RAD17" s="52"/>
      <c r="RAE17" s="52"/>
      <c r="RAF17" s="52"/>
      <c r="RAG17" s="52"/>
      <c r="RAH17" s="52"/>
      <c r="RAI17" s="52"/>
      <c r="RAJ17" s="52"/>
      <c r="RAK17" s="52"/>
      <c r="RAL17" s="52"/>
      <c r="RAM17" s="52"/>
      <c r="RAN17" s="52"/>
      <c r="RAO17" s="52"/>
      <c r="RAP17" s="52"/>
      <c r="RAQ17" s="52"/>
      <c r="RAR17" s="52"/>
      <c r="RAS17" s="52"/>
      <c r="RAT17" s="52"/>
      <c r="RAU17" s="52"/>
      <c r="RAV17" s="52"/>
      <c r="RAW17" s="52"/>
      <c r="RAX17" s="52"/>
      <c r="RAY17" s="52"/>
      <c r="RAZ17" s="52"/>
      <c r="RBA17" s="52"/>
      <c r="RBB17" s="52"/>
      <c r="RBC17" s="52"/>
      <c r="RBD17" s="52"/>
      <c r="RBE17" s="52"/>
      <c r="RBF17" s="52"/>
      <c r="RBG17" s="52"/>
      <c r="RBH17" s="52"/>
      <c r="RBI17" s="52"/>
      <c r="RBJ17" s="52"/>
      <c r="RBK17" s="52"/>
      <c r="RBL17" s="52"/>
      <c r="RBM17" s="52"/>
      <c r="RBN17" s="52"/>
      <c r="RBO17" s="52"/>
      <c r="RBP17" s="52"/>
      <c r="RBQ17" s="52"/>
      <c r="RBR17" s="52"/>
      <c r="RBS17" s="52"/>
      <c r="RBT17" s="52"/>
      <c r="RBU17" s="52"/>
      <c r="RBV17" s="52"/>
      <c r="RBW17" s="52"/>
      <c r="RBX17" s="52"/>
      <c r="RBY17" s="52"/>
      <c r="RBZ17" s="52"/>
      <c r="RCA17" s="52"/>
      <c r="RCB17" s="52"/>
      <c r="RCC17" s="52"/>
      <c r="RCD17" s="52"/>
      <c r="RCE17" s="52"/>
      <c r="RCF17" s="52"/>
      <c r="RCG17" s="52"/>
      <c r="RCH17" s="52"/>
      <c r="RCI17" s="52"/>
      <c r="RCJ17" s="52"/>
      <c r="RCK17" s="52"/>
      <c r="RCL17" s="52"/>
      <c r="RCM17" s="52"/>
      <c r="RCN17" s="52"/>
      <c r="RCO17" s="52"/>
      <c r="RCP17" s="52"/>
      <c r="RCQ17" s="52"/>
      <c r="RCR17" s="52"/>
      <c r="RCS17" s="52"/>
      <c r="RCT17" s="52"/>
      <c r="RCU17" s="52"/>
      <c r="RCV17" s="52"/>
      <c r="RCW17" s="52"/>
      <c r="RCX17" s="52"/>
      <c r="RCY17" s="52"/>
      <c r="RCZ17" s="52"/>
      <c r="RDA17" s="52"/>
      <c r="RDB17" s="52"/>
      <c r="RDC17" s="52"/>
      <c r="RDD17" s="52"/>
      <c r="RDE17" s="52"/>
      <c r="RDF17" s="52"/>
      <c r="RDG17" s="52"/>
      <c r="RDH17" s="52"/>
      <c r="RDI17" s="52"/>
      <c r="RDJ17" s="52"/>
      <c r="RDK17" s="52"/>
      <c r="RDL17" s="52"/>
      <c r="RDM17" s="52"/>
      <c r="RDN17" s="52"/>
      <c r="RDO17" s="52"/>
      <c r="RDP17" s="52"/>
      <c r="RDQ17" s="52"/>
      <c r="RDR17" s="52"/>
      <c r="RDS17" s="52"/>
      <c r="RDT17" s="52"/>
      <c r="RDU17" s="52"/>
      <c r="RDV17" s="52"/>
      <c r="RDW17" s="52"/>
      <c r="RDX17" s="52"/>
      <c r="RDY17" s="52"/>
      <c r="RDZ17" s="52"/>
      <c r="REA17" s="52"/>
      <c r="REB17" s="52"/>
      <c r="REC17" s="52"/>
      <c r="RED17" s="52"/>
      <c r="REE17" s="52"/>
      <c r="REF17" s="52"/>
      <c r="REG17" s="52"/>
      <c r="REH17" s="52"/>
      <c r="REI17" s="52"/>
      <c r="REJ17" s="52"/>
      <c r="REK17" s="52"/>
      <c r="REL17" s="52"/>
      <c r="REM17" s="52"/>
      <c r="REN17" s="52"/>
      <c r="REO17" s="52"/>
      <c r="REP17" s="52"/>
      <c r="REQ17" s="52"/>
      <c r="RER17" s="52"/>
      <c r="RES17" s="52"/>
      <c r="RET17" s="52"/>
      <c r="REU17" s="52"/>
      <c r="REV17" s="52"/>
      <c r="REW17" s="52"/>
      <c r="REX17" s="52"/>
      <c r="REY17" s="52"/>
      <c r="REZ17" s="52"/>
      <c r="RFA17" s="52"/>
      <c r="RFB17" s="52"/>
      <c r="RFC17" s="52"/>
      <c r="RFD17" s="52"/>
      <c r="RFE17" s="52"/>
      <c r="RFF17" s="52"/>
      <c r="RFG17" s="52"/>
      <c r="RFH17" s="52"/>
      <c r="RFI17" s="52"/>
      <c r="RFJ17" s="52"/>
      <c r="RFK17" s="52"/>
      <c r="RFL17" s="52"/>
      <c r="RFM17" s="52"/>
      <c r="RFN17" s="52"/>
      <c r="RFO17" s="52"/>
      <c r="RFP17" s="52"/>
      <c r="RFQ17" s="52"/>
      <c r="RFR17" s="52"/>
      <c r="RFS17" s="52"/>
      <c r="RFT17" s="52"/>
      <c r="RFU17" s="52"/>
      <c r="RFV17" s="52"/>
      <c r="RFW17" s="52"/>
      <c r="RFX17" s="52"/>
      <c r="RFY17" s="52"/>
      <c r="RFZ17" s="52"/>
      <c r="RGA17" s="52"/>
      <c r="RGB17" s="52"/>
      <c r="RGC17" s="52"/>
      <c r="RGD17" s="52"/>
      <c r="RGE17" s="52"/>
      <c r="RGF17" s="52"/>
      <c r="RGG17" s="52"/>
      <c r="RGH17" s="52"/>
      <c r="RGI17" s="52"/>
      <c r="RGJ17" s="52"/>
      <c r="RGK17" s="52"/>
      <c r="RGL17" s="52"/>
      <c r="RGM17" s="52"/>
      <c r="RGN17" s="52"/>
      <c r="RGO17" s="52"/>
      <c r="RGP17" s="52"/>
      <c r="RGQ17" s="52"/>
      <c r="RGR17" s="52"/>
      <c r="RGS17" s="52"/>
      <c r="RGT17" s="52"/>
      <c r="RGU17" s="52"/>
      <c r="RGV17" s="52"/>
      <c r="RGW17" s="52"/>
      <c r="RGX17" s="52"/>
      <c r="RGY17" s="52"/>
      <c r="RGZ17" s="52"/>
      <c r="RHA17" s="52"/>
      <c r="RHB17" s="52"/>
      <c r="RHC17" s="52"/>
      <c r="RHD17" s="52"/>
      <c r="RHE17" s="52"/>
      <c r="RHF17" s="52"/>
      <c r="RHG17" s="52"/>
      <c r="RHH17" s="52"/>
      <c r="RHI17" s="52"/>
      <c r="RHJ17" s="52"/>
      <c r="RHK17" s="52"/>
      <c r="RHL17" s="52"/>
      <c r="RHM17" s="52"/>
      <c r="RHN17" s="52"/>
      <c r="RHO17" s="52"/>
      <c r="RHP17" s="52"/>
      <c r="RHQ17" s="52"/>
      <c r="RHR17" s="52"/>
      <c r="RHS17" s="52"/>
      <c r="RHT17" s="52"/>
      <c r="RHU17" s="52"/>
      <c r="RHV17" s="52"/>
      <c r="RHW17" s="52"/>
      <c r="RHX17" s="52"/>
      <c r="RHY17" s="52"/>
      <c r="RHZ17" s="52"/>
      <c r="RIA17" s="52"/>
      <c r="RIB17" s="52"/>
      <c r="RIC17" s="52"/>
      <c r="RID17" s="52"/>
      <c r="RIE17" s="52"/>
      <c r="RIF17" s="52"/>
      <c r="RIG17" s="52"/>
      <c r="RIH17" s="52"/>
      <c r="RII17" s="52"/>
      <c r="RIJ17" s="52"/>
      <c r="RIK17" s="52"/>
      <c r="RIL17" s="52"/>
      <c r="RIM17" s="52"/>
      <c r="RIN17" s="52"/>
      <c r="RIO17" s="52"/>
      <c r="RIP17" s="52"/>
      <c r="RIQ17" s="52"/>
      <c r="RIR17" s="52"/>
      <c r="RIS17" s="52"/>
      <c r="RIT17" s="52"/>
      <c r="RIU17" s="52"/>
      <c r="RIV17" s="52"/>
      <c r="RIW17" s="52"/>
      <c r="RIX17" s="52"/>
      <c r="RIY17" s="52"/>
      <c r="RIZ17" s="52"/>
      <c r="RJA17" s="52"/>
      <c r="RJB17" s="52"/>
      <c r="RJC17" s="52"/>
      <c r="RJD17" s="52"/>
      <c r="RJE17" s="52"/>
      <c r="RJF17" s="52"/>
      <c r="RJG17" s="52"/>
      <c r="RJH17" s="52"/>
      <c r="RJI17" s="52"/>
      <c r="RJJ17" s="52"/>
      <c r="RJK17" s="52"/>
      <c r="RJL17" s="52"/>
      <c r="RJM17" s="52"/>
      <c r="RJN17" s="52"/>
      <c r="RJO17" s="52"/>
      <c r="RJP17" s="52"/>
      <c r="RJQ17" s="52"/>
      <c r="RJR17" s="52"/>
      <c r="RJS17" s="52"/>
      <c r="RJT17" s="52"/>
      <c r="RJU17" s="52"/>
      <c r="RJV17" s="52"/>
      <c r="RJW17" s="52"/>
      <c r="RJX17" s="52"/>
      <c r="RJY17" s="52"/>
      <c r="RJZ17" s="52"/>
      <c r="RKA17" s="52"/>
      <c r="RKB17" s="52"/>
      <c r="RKC17" s="52"/>
      <c r="RKD17" s="52"/>
      <c r="RKE17" s="52"/>
      <c r="RKF17" s="52"/>
      <c r="RKG17" s="52"/>
      <c r="RKH17" s="52"/>
      <c r="RKI17" s="52"/>
      <c r="RKJ17" s="52"/>
      <c r="RKK17" s="52"/>
      <c r="RKL17" s="52"/>
      <c r="RKM17" s="52"/>
      <c r="RKN17" s="52"/>
      <c r="RKO17" s="52"/>
      <c r="RKP17" s="52"/>
      <c r="RKQ17" s="52"/>
      <c r="RKR17" s="52"/>
      <c r="RKS17" s="52"/>
      <c r="RKT17" s="52"/>
      <c r="RKU17" s="52"/>
      <c r="RKV17" s="52"/>
      <c r="RKW17" s="52"/>
      <c r="RKX17" s="52"/>
      <c r="RKY17" s="52"/>
      <c r="RKZ17" s="52"/>
      <c r="RLA17" s="52"/>
      <c r="RLB17" s="52"/>
      <c r="RLC17" s="52"/>
      <c r="RLD17" s="52"/>
      <c r="RLE17" s="52"/>
      <c r="RLF17" s="52"/>
      <c r="RLG17" s="52"/>
      <c r="RLH17" s="52"/>
      <c r="RLI17" s="52"/>
      <c r="RLJ17" s="52"/>
      <c r="RLK17" s="52"/>
      <c r="RLL17" s="52"/>
      <c r="RLM17" s="52"/>
      <c r="RLN17" s="52"/>
      <c r="RLO17" s="52"/>
      <c r="RLP17" s="52"/>
      <c r="RLQ17" s="52"/>
      <c r="RLR17" s="52"/>
      <c r="RLS17" s="52"/>
      <c r="RLT17" s="52"/>
      <c r="RLU17" s="52"/>
      <c r="RLV17" s="52"/>
      <c r="RLW17" s="52"/>
      <c r="RLX17" s="52"/>
      <c r="RLY17" s="52"/>
      <c r="RLZ17" s="52"/>
      <c r="RMA17" s="52"/>
      <c r="RMB17" s="52"/>
      <c r="RMC17" s="52"/>
      <c r="RMD17" s="52"/>
      <c r="RME17" s="52"/>
      <c r="RMF17" s="52"/>
      <c r="RMG17" s="52"/>
      <c r="RMH17" s="52"/>
      <c r="RMI17" s="52"/>
      <c r="RMJ17" s="52"/>
      <c r="RMK17" s="52"/>
      <c r="RML17" s="52"/>
      <c r="RMM17" s="52"/>
      <c r="RMN17" s="52"/>
      <c r="RMO17" s="52"/>
      <c r="RMP17" s="52"/>
      <c r="RMQ17" s="52"/>
      <c r="RMR17" s="52"/>
      <c r="RMS17" s="52"/>
      <c r="RMT17" s="52"/>
      <c r="RMU17" s="52"/>
      <c r="RMV17" s="52"/>
      <c r="RMW17" s="52"/>
      <c r="RMX17" s="52"/>
      <c r="RMY17" s="52"/>
      <c r="RMZ17" s="52"/>
      <c r="RNA17" s="52"/>
      <c r="RNB17" s="52"/>
      <c r="RNC17" s="52"/>
      <c r="RND17" s="52"/>
      <c r="RNE17" s="52"/>
      <c r="RNF17" s="52"/>
      <c r="RNG17" s="52"/>
      <c r="RNH17" s="52"/>
      <c r="RNI17" s="52"/>
      <c r="RNJ17" s="52"/>
      <c r="RNK17" s="52"/>
      <c r="RNL17" s="52"/>
      <c r="RNM17" s="52"/>
      <c r="RNN17" s="52"/>
      <c r="RNO17" s="52"/>
      <c r="RNP17" s="52"/>
      <c r="RNQ17" s="52"/>
      <c r="RNR17" s="52"/>
      <c r="RNS17" s="52"/>
      <c r="RNT17" s="52"/>
      <c r="RNU17" s="52"/>
      <c r="RNV17" s="52"/>
      <c r="RNW17" s="52"/>
      <c r="RNX17" s="52"/>
      <c r="RNY17" s="52"/>
      <c r="RNZ17" s="52"/>
      <c r="ROA17" s="52"/>
      <c r="ROB17" s="52"/>
      <c r="ROC17" s="52"/>
      <c r="ROD17" s="52"/>
      <c r="ROE17" s="52"/>
      <c r="ROF17" s="52"/>
      <c r="ROG17" s="52"/>
      <c r="ROH17" s="52"/>
      <c r="ROI17" s="52"/>
      <c r="ROJ17" s="52"/>
      <c r="ROK17" s="52"/>
      <c r="ROL17" s="52"/>
      <c r="ROM17" s="52"/>
      <c r="RON17" s="52"/>
      <c r="ROO17" s="52"/>
      <c r="ROP17" s="52"/>
      <c r="ROQ17" s="52"/>
      <c r="ROR17" s="52"/>
      <c r="ROS17" s="52"/>
      <c r="ROT17" s="52"/>
      <c r="ROU17" s="52"/>
      <c r="ROV17" s="52"/>
      <c r="ROW17" s="52"/>
      <c r="ROX17" s="52"/>
      <c r="ROY17" s="52"/>
      <c r="ROZ17" s="52"/>
      <c r="RPA17" s="52"/>
      <c r="RPB17" s="52"/>
      <c r="RPC17" s="52"/>
      <c r="RPD17" s="52"/>
      <c r="RPE17" s="52"/>
      <c r="RPF17" s="52"/>
      <c r="RPG17" s="52"/>
      <c r="RPH17" s="52"/>
      <c r="RPI17" s="52"/>
      <c r="RPJ17" s="52"/>
      <c r="RPK17" s="52"/>
      <c r="RPL17" s="52"/>
      <c r="RPM17" s="52"/>
      <c r="RPN17" s="52"/>
      <c r="RPO17" s="52"/>
      <c r="RPP17" s="52"/>
      <c r="RPQ17" s="52"/>
      <c r="RPR17" s="52"/>
      <c r="RPS17" s="52"/>
      <c r="RPT17" s="52"/>
      <c r="RPU17" s="52"/>
      <c r="RPV17" s="52"/>
      <c r="RPW17" s="52"/>
      <c r="RPX17" s="52"/>
      <c r="RPY17" s="52"/>
      <c r="RPZ17" s="52"/>
      <c r="RQA17" s="52"/>
      <c r="RQB17" s="52"/>
      <c r="RQC17" s="52"/>
      <c r="RQD17" s="52"/>
      <c r="RQE17" s="52"/>
      <c r="RQF17" s="52"/>
      <c r="RQG17" s="52"/>
      <c r="RQH17" s="52"/>
      <c r="RQI17" s="52"/>
      <c r="RQJ17" s="52"/>
      <c r="RQK17" s="52"/>
      <c r="RQL17" s="52"/>
      <c r="RQM17" s="52"/>
      <c r="RQN17" s="52"/>
      <c r="RQO17" s="52"/>
      <c r="RQP17" s="52"/>
      <c r="RQQ17" s="52"/>
      <c r="RQR17" s="52"/>
      <c r="RQS17" s="52"/>
      <c r="RQT17" s="52"/>
      <c r="RQU17" s="52"/>
      <c r="RQV17" s="52"/>
      <c r="RQW17" s="52"/>
      <c r="RQX17" s="52"/>
      <c r="RQY17" s="52"/>
      <c r="RQZ17" s="52"/>
      <c r="RRA17" s="52"/>
      <c r="RRB17" s="52"/>
      <c r="RRC17" s="52"/>
      <c r="RRD17" s="52"/>
      <c r="RRE17" s="52"/>
      <c r="RRF17" s="52"/>
      <c r="RRG17" s="52"/>
      <c r="RRH17" s="52"/>
      <c r="RRI17" s="52"/>
      <c r="RRJ17" s="52"/>
      <c r="RRK17" s="52"/>
      <c r="RRL17" s="52"/>
      <c r="RRM17" s="52"/>
      <c r="RRN17" s="52"/>
      <c r="RRO17" s="52"/>
      <c r="RRP17" s="52"/>
      <c r="RRQ17" s="52"/>
      <c r="RRR17" s="52"/>
      <c r="RRS17" s="52"/>
      <c r="RRT17" s="52"/>
      <c r="RRU17" s="52"/>
      <c r="RRV17" s="52"/>
      <c r="RRW17" s="52"/>
      <c r="RRX17" s="52"/>
      <c r="RRY17" s="52"/>
      <c r="RRZ17" s="52"/>
      <c r="RSA17" s="52"/>
      <c r="RSB17" s="52"/>
      <c r="RSC17" s="52"/>
      <c r="RSD17" s="52"/>
      <c r="RSE17" s="52"/>
      <c r="RSF17" s="52"/>
      <c r="RSG17" s="52"/>
      <c r="RSH17" s="52"/>
      <c r="RSI17" s="52"/>
      <c r="RSJ17" s="52"/>
      <c r="RSK17" s="52"/>
      <c r="RSL17" s="52"/>
      <c r="RSM17" s="52"/>
      <c r="RSN17" s="52"/>
      <c r="RSO17" s="52"/>
      <c r="RSP17" s="52"/>
      <c r="RSQ17" s="52"/>
      <c r="RSR17" s="52"/>
      <c r="RSS17" s="52"/>
      <c r="RST17" s="52"/>
      <c r="RSU17" s="52"/>
      <c r="RSV17" s="52"/>
      <c r="RSW17" s="52"/>
      <c r="RSX17" s="52"/>
      <c r="RSY17" s="52"/>
      <c r="RSZ17" s="52"/>
      <c r="RTA17" s="52"/>
      <c r="RTB17" s="52"/>
      <c r="RTC17" s="52"/>
      <c r="RTD17" s="52"/>
      <c r="RTE17" s="52"/>
      <c r="RTF17" s="52"/>
      <c r="RTG17" s="52"/>
      <c r="RTH17" s="52"/>
      <c r="RTI17" s="52"/>
      <c r="RTJ17" s="52"/>
      <c r="RTK17" s="52"/>
      <c r="RTL17" s="52"/>
      <c r="RTM17" s="52"/>
      <c r="RTN17" s="52"/>
      <c r="RTO17" s="52"/>
      <c r="RTP17" s="52"/>
      <c r="RTQ17" s="52"/>
      <c r="RTR17" s="52"/>
      <c r="RTS17" s="52"/>
      <c r="RTT17" s="52"/>
      <c r="RTU17" s="52"/>
      <c r="RTV17" s="52"/>
      <c r="RTW17" s="52"/>
      <c r="RTX17" s="52"/>
      <c r="RTY17" s="52"/>
      <c r="RTZ17" s="52"/>
      <c r="RUA17" s="52"/>
      <c r="RUB17" s="52"/>
      <c r="RUC17" s="52"/>
      <c r="RUD17" s="52"/>
      <c r="RUE17" s="52"/>
      <c r="RUF17" s="52"/>
      <c r="RUG17" s="52"/>
      <c r="RUH17" s="52"/>
      <c r="RUI17" s="52"/>
      <c r="RUJ17" s="52"/>
      <c r="RUK17" s="52"/>
      <c r="RUL17" s="52"/>
      <c r="RUM17" s="52"/>
      <c r="RUN17" s="52"/>
      <c r="RUO17" s="52"/>
      <c r="RUP17" s="52"/>
      <c r="RUQ17" s="52"/>
      <c r="RUR17" s="52"/>
      <c r="RUS17" s="52"/>
      <c r="RUT17" s="52"/>
      <c r="RUU17" s="52"/>
      <c r="RUV17" s="52"/>
      <c r="RUW17" s="52"/>
      <c r="RUX17" s="52"/>
      <c r="RUY17" s="52"/>
      <c r="RUZ17" s="52"/>
      <c r="RVA17" s="52"/>
      <c r="RVB17" s="52"/>
      <c r="RVC17" s="52"/>
      <c r="RVD17" s="52"/>
      <c r="RVE17" s="52"/>
      <c r="RVF17" s="52"/>
      <c r="RVG17" s="52"/>
      <c r="RVH17" s="52"/>
      <c r="RVI17" s="52"/>
      <c r="RVJ17" s="52"/>
      <c r="RVK17" s="52"/>
      <c r="RVL17" s="52"/>
      <c r="RVM17" s="52"/>
      <c r="RVN17" s="52"/>
      <c r="RVO17" s="52"/>
      <c r="RVP17" s="52"/>
      <c r="RVQ17" s="52"/>
      <c r="RVR17" s="52"/>
      <c r="RVS17" s="52"/>
      <c r="RVT17" s="52"/>
      <c r="RVU17" s="52"/>
      <c r="RVV17" s="52"/>
      <c r="RVW17" s="52"/>
      <c r="RVX17" s="52"/>
      <c r="RVY17" s="52"/>
      <c r="RVZ17" s="52"/>
      <c r="RWA17" s="52"/>
      <c r="RWB17" s="52"/>
      <c r="RWC17" s="52"/>
      <c r="RWD17" s="52"/>
      <c r="RWE17" s="52"/>
      <c r="RWF17" s="52"/>
      <c r="RWG17" s="52"/>
      <c r="RWH17" s="52"/>
      <c r="RWI17" s="52"/>
      <c r="RWJ17" s="52"/>
      <c r="RWK17" s="52"/>
      <c r="RWL17" s="52"/>
      <c r="RWM17" s="52"/>
      <c r="RWN17" s="52"/>
      <c r="RWO17" s="52"/>
      <c r="RWP17" s="52"/>
      <c r="RWQ17" s="52"/>
      <c r="RWR17" s="52"/>
      <c r="RWS17" s="52"/>
      <c r="RWT17" s="52"/>
      <c r="RWU17" s="52"/>
      <c r="RWV17" s="52"/>
      <c r="RWW17" s="52"/>
      <c r="RWX17" s="52"/>
      <c r="RWY17" s="52"/>
      <c r="RWZ17" s="52"/>
      <c r="RXA17" s="52"/>
      <c r="RXB17" s="52"/>
      <c r="RXC17" s="52"/>
      <c r="RXD17" s="52"/>
      <c r="RXE17" s="52"/>
      <c r="RXF17" s="52"/>
      <c r="RXG17" s="52"/>
      <c r="RXH17" s="52"/>
      <c r="RXI17" s="52"/>
      <c r="RXJ17" s="52"/>
      <c r="RXK17" s="52"/>
      <c r="RXL17" s="52"/>
      <c r="RXM17" s="52"/>
      <c r="RXN17" s="52"/>
      <c r="RXO17" s="52"/>
      <c r="RXP17" s="52"/>
      <c r="RXQ17" s="52"/>
      <c r="RXR17" s="52"/>
      <c r="RXS17" s="52"/>
      <c r="RXT17" s="52"/>
      <c r="RXU17" s="52"/>
      <c r="RXV17" s="52"/>
      <c r="RXW17" s="52"/>
      <c r="RXX17" s="52"/>
      <c r="RXY17" s="52"/>
      <c r="RXZ17" s="52"/>
      <c r="RYA17" s="52"/>
      <c r="RYB17" s="52"/>
      <c r="RYC17" s="52"/>
      <c r="RYD17" s="52"/>
      <c r="RYE17" s="52"/>
      <c r="RYF17" s="52"/>
      <c r="RYG17" s="52"/>
      <c r="RYH17" s="52"/>
      <c r="RYI17" s="52"/>
      <c r="RYJ17" s="52"/>
      <c r="RYK17" s="52"/>
      <c r="RYL17" s="52"/>
      <c r="RYM17" s="52"/>
      <c r="RYN17" s="52"/>
      <c r="RYO17" s="52"/>
      <c r="RYP17" s="52"/>
      <c r="RYQ17" s="52"/>
      <c r="RYR17" s="52"/>
      <c r="RYS17" s="52"/>
      <c r="RYT17" s="52"/>
      <c r="RYU17" s="52"/>
      <c r="RYV17" s="52"/>
      <c r="RYW17" s="52"/>
      <c r="RYX17" s="52"/>
      <c r="RYY17" s="52"/>
      <c r="RYZ17" s="52"/>
      <c r="RZA17" s="52"/>
      <c r="RZB17" s="52"/>
      <c r="RZC17" s="52"/>
      <c r="RZD17" s="52"/>
      <c r="RZE17" s="52"/>
      <c r="RZF17" s="52"/>
      <c r="RZG17" s="52"/>
      <c r="RZH17" s="52"/>
      <c r="RZI17" s="52"/>
      <c r="RZJ17" s="52"/>
      <c r="RZK17" s="52"/>
      <c r="RZL17" s="52"/>
      <c r="RZM17" s="52"/>
      <c r="RZN17" s="52"/>
      <c r="RZO17" s="52"/>
      <c r="RZP17" s="52"/>
      <c r="RZQ17" s="52"/>
      <c r="RZR17" s="52"/>
      <c r="RZS17" s="52"/>
      <c r="RZT17" s="52"/>
      <c r="RZU17" s="52"/>
      <c r="RZV17" s="52"/>
      <c r="RZW17" s="52"/>
      <c r="RZX17" s="52"/>
      <c r="RZY17" s="52"/>
      <c r="RZZ17" s="52"/>
      <c r="SAA17" s="52"/>
      <c r="SAB17" s="52"/>
      <c r="SAC17" s="52"/>
      <c r="SAD17" s="52"/>
      <c r="SAE17" s="52"/>
      <c r="SAF17" s="52"/>
      <c r="SAG17" s="52"/>
      <c r="SAH17" s="52"/>
      <c r="SAI17" s="52"/>
      <c r="SAJ17" s="52"/>
      <c r="SAK17" s="52"/>
      <c r="SAL17" s="52"/>
      <c r="SAM17" s="52"/>
      <c r="SAN17" s="52"/>
      <c r="SAO17" s="52"/>
      <c r="SAP17" s="52"/>
      <c r="SAQ17" s="52"/>
      <c r="SAR17" s="52"/>
      <c r="SAS17" s="52"/>
      <c r="SAT17" s="52"/>
      <c r="SAU17" s="52"/>
      <c r="SAV17" s="52"/>
      <c r="SAW17" s="52"/>
      <c r="SAX17" s="52"/>
      <c r="SAY17" s="52"/>
      <c r="SAZ17" s="52"/>
      <c r="SBA17" s="52"/>
      <c r="SBB17" s="52"/>
      <c r="SBC17" s="52"/>
      <c r="SBD17" s="52"/>
      <c r="SBE17" s="52"/>
      <c r="SBF17" s="52"/>
      <c r="SBG17" s="52"/>
      <c r="SBH17" s="52"/>
      <c r="SBI17" s="52"/>
      <c r="SBJ17" s="52"/>
      <c r="SBK17" s="52"/>
      <c r="SBL17" s="52"/>
      <c r="SBM17" s="52"/>
      <c r="SBN17" s="52"/>
      <c r="SBO17" s="52"/>
      <c r="SBP17" s="52"/>
      <c r="SBQ17" s="52"/>
      <c r="SBR17" s="52"/>
      <c r="SBS17" s="52"/>
      <c r="SBT17" s="52"/>
      <c r="SBU17" s="52"/>
      <c r="SBV17" s="52"/>
      <c r="SBW17" s="52"/>
      <c r="SBX17" s="52"/>
      <c r="SBY17" s="52"/>
      <c r="SBZ17" s="52"/>
      <c r="SCA17" s="52"/>
      <c r="SCB17" s="52"/>
      <c r="SCC17" s="52"/>
      <c r="SCD17" s="52"/>
      <c r="SCE17" s="52"/>
      <c r="SCF17" s="52"/>
      <c r="SCG17" s="52"/>
      <c r="SCH17" s="52"/>
      <c r="SCI17" s="52"/>
      <c r="SCJ17" s="52"/>
      <c r="SCK17" s="52"/>
      <c r="SCL17" s="52"/>
      <c r="SCM17" s="52"/>
      <c r="SCN17" s="52"/>
      <c r="SCO17" s="52"/>
      <c r="SCP17" s="52"/>
      <c r="SCQ17" s="52"/>
      <c r="SCR17" s="52"/>
      <c r="SCS17" s="52"/>
      <c r="SCT17" s="52"/>
      <c r="SCU17" s="52"/>
      <c r="SCV17" s="52"/>
      <c r="SCW17" s="52"/>
      <c r="SCX17" s="52"/>
      <c r="SCY17" s="52"/>
      <c r="SCZ17" s="52"/>
      <c r="SDA17" s="52"/>
      <c r="SDB17" s="52"/>
      <c r="SDC17" s="52"/>
      <c r="SDD17" s="52"/>
      <c r="SDE17" s="52"/>
      <c r="SDF17" s="52"/>
      <c r="SDG17" s="52"/>
      <c r="SDH17" s="52"/>
      <c r="SDI17" s="52"/>
      <c r="SDJ17" s="52"/>
      <c r="SDK17" s="52"/>
      <c r="SDL17" s="52"/>
      <c r="SDM17" s="52"/>
      <c r="SDN17" s="52"/>
      <c r="SDO17" s="52"/>
      <c r="SDP17" s="52"/>
      <c r="SDQ17" s="52"/>
      <c r="SDR17" s="52"/>
      <c r="SDS17" s="52"/>
      <c r="SDT17" s="52"/>
      <c r="SDU17" s="52"/>
      <c r="SDV17" s="52"/>
      <c r="SDW17" s="52"/>
      <c r="SDX17" s="52"/>
      <c r="SDY17" s="52"/>
      <c r="SDZ17" s="52"/>
      <c r="SEA17" s="52"/>
      <c r="SEB17" s="52"/>
      <c r="SEC17" s="52"/>
      <c r="SED17" s="52"/>
      <c r="SEE17" s="52"/>
      <c r="SEF17" s="52"/>
      <c r="SEG17" s="52"/>
      <c r="SEH17" s="52"/>
      <c r="SEI17" s="52"/>
      <c r="SEJ17" s="52"/>
      <c r="SEK17" s="52"/>
      <c r="SEL17" s="52"/>
      <c r="SEM17" s="52"/>
      <c r="SEN17" s="52"/>
      <c r="SEO17" s="52"/>
      <c r="SEP17" s="52"/>
      <c r="SEQ17" s="52"/>
      <c r="SER17" s="52"/>
      <c r="SES17" s="52"/>
      <c r="SET17" s="52"/>
      <c r="SEU17" s="52"/>
      <c r="SEV17" s="52"/>
      <c r="SEW17" s="52"/>
      <c r="SEX17" s="52"/>
      <c r="SEY17" s="52"/>
      <c r="SEZ17" s="52"/>
      <c r="SFA17" s="52"/>
      <c r="SFB17" s="52"/>
      <c r="SFC17" s="52"/>
      <c r="SFD17" s="52"/>
      <c r="SFE17" s="52"/>
      <c r="SFF17" s="52"/>
      <c r="SFG17" s="52"/>
      <c r="SFH17" s="52"/>
      <c r="SFI17" s="52"/>
      <c r="SFJ17" s="52"/>
      <c r="SFK17" s="52"/>
      <c r="SFL17" s="52"/>
      <c r="SFM17" s="52"/>
      <c r="SFN17" s="52"/>
      <c r="SFO17" s="52"/>
      <c r="SFP17" s="52"/>
      <c r="SFQ17" s="52"/>
      <c r="SFR17" s="52"/>
      <c r="SFS17" s="52"/>
      <c r="SFT17" s="52"/>
      <c r="SFU17" s="52"/>
      <c r="SFV17" s="52"/>
      <c r="SFW17" s="52"/>
      <c r="SFX17" s="52"/>
      <c r="SFY17" s="52"/>
      <c r="SFZ17" s="52"/>
      <c r="SGA17" s="52"/>
      <c r="SGB17" s="52"/>
      <c r="SGC17" s="52"/>
      <c r="SGD17" s="52"/>
      <c r="SGE17" s="52"/>
      <c r="SGF17" s="52"/>
      <c r="SGG17" s="52"/>
      <c r="SGH17" s="52"/>
      <c r="SGI17" s="52"/>
      <c r="SGJ17" s="52"/>
      <c r="SGK17" s="52"/>
      <c r="SGL17" s="52"/>
      <c r="SGM17" s="52"/>
      <c r="SGN17" s="52"/>
      <c r="SGO17" s="52"/>
      <c r="SGP17" s="52"/>
      <c r="SGQ17" s="52"/>
      <c r="SGR17" s="52"/>
      <c r="SGS17" s="52"/>
      <c r="SGT17" s="52"/>
      <c r="SGU17" s="52"/>
      <c r="SGV17" s="52"/>
      <c r="SGW17" s="52"/>
      <c r="SGX17" s="52"/>
      <c r="SGY17" s="52"/>
      <c r="SGZ17" s="52"/>
      <c r="SHA17" s="52"/>
      <c r="SHB17" s="52"/>
      <c r="SHC17" s="52"/>
      <c r="SHD17" s="52"/>
      <c r="SHE17" s="52"/>
      <c r="SHF17" s="52"/>
      <c r="SHG17" s="52"/>
      <c r="SHH17" s="52"/>
      <c r="SHI17" s="52"/>
      <c r="SHJ17" s="52"/>
      <c r="SHK17" s="52"/>
      <c r="SHL17" s="52"/>
      <c r="SHM17" s="52"/>
      <c r="SHN17" s="52"/>
      <c r="SHO17" s="52"/>
      <c r="SHP17" s="52"/>
      <c r="SHQ17" s="52"/>
      <c r="SHR17" s="52"/>
      <c r="SHS17" s="52"/>
      <c r="SHT17" s="52"/>
      <c r="SHU17" s="52"/>
      <c r="SHV17" s="52"/>
      <c r="SHW17" s="52"/>
      <c r="SHX17" s="52"/>
      <c r="SHY17" s="52"/>
      <c r="SHZ17" s="52"/>
      <c r="SIA17" s="52"/>
      <c r="SIB17" s="52"/>
      <c r="SIC17" s="52"/>
      <c r="SID17" s="52"/>
      <c r="SIE17" s="52"/>
      <c r="SIF17" s="52"/>
      <c r="SIG17" s="52"/>
      <c r="SIH17" s="52"/>
      <c r="SII17" s="52"/>
      <c r="SIJ17" s="52"/>
      <c r="SIK17" s="52"/>
      <c r="SIL17" s="52"/>
      <c r="SIM17" s="52"/>
      <c r="SIN17" s="52"/>
      <c r="SIO17" s="52"/>
      <c r="SIP17" s="52"/>
      <c r="SIQ17" s="52"/>
      <c r="SIR17" s="52"/>
      <c r="SIS17" s="52"/>
      <c r="SIT17" s="52"/>
      <c r="SIU17" s="52"/>
      <c r="SIV17" s="52"/>
      <c r="SIW17" s="52"/>
      <c r="SIX17" s="52"/>
      <c r="SIY17" s="52"/>
      <c r="SIZ17" s="52"/>
      <c r="SJA17" s="52"/>
      <c r="SJB17" s="52"/>
      <c r="SJC17" s="52"/>
      <c r="SJD17" s="52"/>
      <c r="SJE17" s="52"/>
      <c r="SJF17" s="52"/>
      <c r="SJG17" s="52"/>
      <c r="SJH17" s="52"/>
      <c r="SJI17" s="52"/>
      <c r="SJJ17" s="52"/>
      <c r="SJK17" s="52"/>
      <c r="SJL17" s="52"/>
      <c r="SJM17" s="52"/>
      <c r="SJN17" s="52"/>
      <c r="SJO17" s="52"/>
      <c r="SJP17" s="52"/>
      <c r="SJQ17" s="52"/>
      <c r="SJR17" s="52"/>
      <c r="SJS17" s="52"/>
      <c r="SJT17" s="52"/>
      <c r="SJU17" s="52"/>
      <c r="SJV17" s="52"/>
      <c r="SJW17" s="52"/>
      <c r="SJX17" s="52"/>
      <c r="SJY17" s="52"/>
      <c r="SJZ17" s="52"/>
      <c r="SKA17" s="52"/>
      <c r="SKB17" s="52"/>
      <c r="SKC17" s="52"/>
      <c r="SKD17" s="52"/>
      <c r="SKE17" s="52"/>
      <c r="SKF17" s="52"/>
      <c r="SKG17" s="52"/>
      <c r="SKH17" s="52"/>
      <c r="SKI17" s="52"/>
      <c r="SKJ17" s="52"/>
      <c r="SKK17" s="52"/>
      <c r="SKL17" s="52"/>
      <c r="SKM17" s="52"/>
      <c r="SKN17" s="52"/>
      <c r="SKO17" s="52"/>
      <c r="SKP17" s="52"/>
      <c r="SKQ17" s="52"/>
      <c r="SKR17" s="52"/>
      <c r="SKS17" s="52"/>
      <c r="SKT17" s="52"/>
      <c r="SKU17" s="52"/>
      <c r="SKV17" s="52"/>
      <c r="SKW17" s="52"/>
      <c r="SKX17" s="52"/>
      <c r="SKY17" s="52"/>
      <c r="SKZ17" s="52"/>
      <c r="SLA17" s="52"/>
      <c r="SLB17" s="52"/>
      <c r="SLC17" s="52"/>
      <c r="SLD17" s="52"/>
      <c r="SLE17" s="52"/>
      <c r="SLF17" s="52"/>
      <c r="SLG17" s="52"/>
      <c r="SLH17" s="52"/>
      <c r="SLI17" s="52"/>
      <c r="SLJ17" s="52"/>
      <c r="SLK17" s="52"/>
      <c r="SLL17" s="52"/>
      <c r="SLM17" s="52"/>
      <c r="SLN17" s="52"/>
      <c r="SLO17" s="52"/>
      <c r="SLP17" s="52"/>
      <c r="SLQ17" s="52"/>
      <c r="SLR17" s="52"/>
      <c r="SLS17" s="52"/>
      <c r="SLT17" s="52"/>
      <c r="SLU17" s="52"/>
      <c r="SLV17" s="52"/>
      <c r="SLW17" s="52"/>
      <c r="SLX17" s="52"/>
      <c r="SLY17" s="52"/>
      <c r="SLZ17" s="52"/>
      <c r="SMA17" s="52"/>
      <c r="SMB17" s="52"/>
      <c r="SMC17" s="52"/>
      <c r="SMD17" s="52"/>
      <c r="SME17" s="52"/>
      <c r="SMF17" s="52"/>
      <c r="SMG17" s="52"/>
      <c r="SMH17" s="52"/>
      <c r="SMI17" s="52"/>
      <c r="SMJ17" s="52"/>
      <c r="SMK17" s="52"/>
      <c r="SML17" s="52"/>
      <c r="SMM17" s="52"/>
      <c r="SMN17" s="52"/>
      <c r="SMO17" s="52"/>
      <c r="SMP17" s="52"/>
      <c r="SMQ17" s="52"/>
      <c r="SMR17" s="52"/>
      <c r="SMS17" s="52"/>
      <c r="SMT17" s="52"/>
      <c r="SMU17" s="52"/>
      <c r="SMV17" s="52"/>
      <c r="SMW17" s="52"/>
      <c r="SMX17" s="52"/>
      <c r="SMY17" s="52"/>
      <c r="SMZ17" s="52"/>
      <c r="SNA17" s="52"/>
      <c r="SNB17" s="52"/>
      <c r="SNC17" s="52"/>
      <c r="SND17" s="52"/>
      <c r="SNE17" s="52"/>
      <c r="SNF17" s="52"/>
      <c r="SNG17" s="52"/>
      <c r="SNH17" s="52"/>
      <c r="SNI17" s="52"/>
      <c r="SNJ17" s="52"/>
      <c r="SNK17" s="52"/>
      <c r="SNL17" s="52"/>
      <c r="SNM17" s="52"/>
      <c r="SNN17" s="52"/>
      <c r="SNO17" s="52"/>
      <c r="SNP17" s="52"/>
      <c r="SNQ17" s="52"/>
      <c r="SNR17" s="52"/>
      <c r="SNS17" s="52"/>
      <c r="SNT17" s="52"/>
      <c r="SNU17" s="52"/>
      <c r="SNV17" s="52"/>
      <c r="SNW17" s="52"/>
      <c r="SNX17" s="52"/>
      <c r="SNY17" s="52"/>
      <c r="SNZ17" s="52"/>
      <c r="SOA17" s="52"/>
      <c r="SOB17" s="52"/>
      <c r="SOC17" s="52"/>
      <c r="SOD17" s="52"/>
      <c r="SOE17" s="52"/>
      <c r="SOF17" s="52"/>
      <c r="SOG17" s="52"/>
      <c r="SOH17" s="52"/>
      <c r="SOI17" s="52"/>
      <c r="SOJ17" s="52"/>
      <c r="SOK17" s="52"/>
      <c r="SOL17" s="52"/>
      <c r="SOM17" s="52"/>
      <c r="SON17" s="52"/>
      <c r="SOO17" s="52"/>
      <c r="SOP17" s="52"/>
      <c r="SOQ17" s="52"/>
      <c r="SOR17" s="52"/>
      <c r="SOS17" s="52"/>
      <c r="SOT17" s="52"/>
      <c r="SOU17" s="52"/>
      <c r="SOV17" s="52"/>
      <c r="SOW17" s="52"/>
      <c r="SOX17" s="52"/>
      <c r="SOY17" s="52"/>
      <c r="SOZ17" s="52"/>
      <c r="SPA17" s="52"/>
      <c r="SPB17" s="52"/>
      <c r="SPC17" s="52"/>
      <c r="SPD17" s="52"/>
      <c r="SPE17" s="52"/>
      <c r="SPF17" s="52"/>
      <c r="SPG17" s="52"/>
      <c r="SPH17" s="52"/>
      <c r="SPI17" s="52"/>
      <c r="SPJ17" s="52"/>
      <c r="SPK17" s="52"/>
      <c r="SPL17" s="52"/>
      <c r="SPM17" s="52"/>
      <c r="SPN17" s="52"/>
      <c r="SPO17" s="52"/>
      <c r="SPP17" s="52"/>
      <c r="SPQ17" s="52"/>
      <c r="SPR17" s="52"/>
      <c r="SPS17" s="52"/>
      <c r="SPT17" s="52"/>
      <c r="SPU17" s="52"/>
      <c r="SPV17" s="52"/>
      <c r="SPW17" s="52"/>
      <c r="SPX17" s="52"/>
      <c r="SPY17" s="52"/>
      <c r="SPZ17" s="52"/>
      <c r="SQA17" s="52"/>
      <c r="SQB17" s="52"/>
      <c r="SQC17" s="52"/>
      <c r="SQD17" s="52"/>
      <c r="SQE17" s="52"/>
      <c r="SQF17" s="52"/>
      <c r="SQG17" s="52"/>
      <c r="SQH17" s="52"/>
      <c r="SQI17" s="52"/>
      <c r="SQJ17" s="52"/>
      <c r="SQK17" s="52"/>
      <c r="SQL17" s="52"/>
      <c r="SQM17" s="52"/>
      <c r="SQN17" s="52"/>
      <c r="SQO17" s="52"/>
      <c r="SQP17" s="52"/>
      <c r="SQQ17" s="52"/>
      <c r="SQR17" s="52"/>
      <c r="SQS17" s="52"/>
      <c r="SQT17" s="52"/>
      <c r="SQU17" s="52"/>
      <c r="SQV17" s="52"/>
      <c r="SQW17" s="52"/>
      <c r="SQX17" s="52"/>
      <c r="SQY17" s="52"/>
      <c r="SQZ17" s="52"/>
      <c r="SRA17" s="52"/>
      <c r="SRB17" s="52"/>
      <c r="SRC17" s="52"/>
      <c r="SRD17" s="52"/>
      <c r="SRE17" s="52"/>
      <c r="SRF17" s="52"/>
      <c r="SRG17" s="52"/>
      <c r="SRH17" s="52"/>
      <c r="SRI17" s="52"/>
      <c r="SRJ17" s="52"/>
      <c r="SRK17" s="52"/>
      <c r="SRL17" s="52"/>
      <c r="SRM17" s="52"/>
      <c r="SRN17" s="52"/>
      <c r="SRO17" s="52"/>
      <c r="SRP17" s="52"/>
      <c r="SRQ17" s="52"/>
      <c r="SRR17" s="52"/>
      <c r="SRS17" s="52"/>
      <c r="SRT17" s="52"/>
      <c r="SRU17" s="52"/>
      <c r="SRV17" s="52"/>
      <c r="SRW17" s="52"/>
      <c r="SRX17" s="52"/>
      <c r="SRY17" s="52"/>
      <c r="SRZ17" s="52"/>
      <c r="SSA17" s="52"/>
      <c r="SSB17" s="52"/>
      <c r="SSC17" s="52"/>
      <c r="SSD17" s="52"/>
      <c r="SSE17" s="52"/>
      <c r="SSF17" s="52"/>
      <c r="SSG17" s="52"/>
      <c r="SSH17" s="52"/>
      <c r="SSI17" s="52"/>
      <c r="SSJ17" s="52"/>
      <c r="SSK17" s="52"/>
      <c r="SSL17" s="52"/>
      <c r="SSM17" s="52"/>
      <c r="SSN17" s="52"/>
      <c r="SSO17" s="52"/>
      <c r="SSP17" s="52"/>
      <c r="SSQ17" s="52"/>
      <c r="SSR17" s="52"/>
      <c r="SSS17" s="52"/>
      <c r="SST17" s="52"/>
      <c r="SSU17" s="52"/>
      <c r="SSV17" s="52"/>
      <c r="SSW17" s="52"/>
      <c r="SSX17" s="52"/>
      <c r="SSY17" s="52"/>
      <c r="SSZ17" s="52"/>
      <c r="STA17" s="52"/>
      <c r="STB17" s="52"/>
      <c r="STC17" s="52"/>
      <c r="STD17" s="52"/>
      <c r="STE17" s="52"/>
      <c r="STF17" s="52"/>
      <c r="STG17" s="52"/>
      <c r="STH17" s="52"/>
      <c r="STI17" s="52"/>
      <c r="STJ17" s="52"/>
      <c r="STK17" s="52"/>
      <c r="STL17" s="52"/>
      <c r="STM17" s="52"/>
      <c r="STN17" s="52"/>
      <c r="STO17" s="52"/>
      <c r="STP17" s="52"/>
      <c r="STQ17" s="52"/>
      <c r="STR17" s="52"/>
      <c r="STS17" s="52"/>
      <c r="STT17" s="52"/>
      <c r="STU17" s="52"/>
      <c r="STV17" s="52"/>
      <c r="STW17" s="52"/>
      <c r="STX17" s="52"/>
      <c r="STY17" s="52"/>
      <c r="STZ17" s="52"/>
      <c r="SUA17" s="52"/>
      <c r="SUB17" s="52"/>
      <c r="SUC17" s="52"/>
      <c r="SUD17" s="52"/>
      <c r="SUE17" s="52"/>
      <c r="SUF17" s="52"/>
      <c r="SUG17" s="52"/>
      <c r="SUH17" s="52"/>
      <c r="SUI17" s="52"/>
      <c r="SUJ17" s="52"/>
      <c r="SUK17" s="52"/>
      <c r="SUL17" s="52"/>
      <c r="SUM17" s="52"/>
      <c r="SUN17" s="52"/>
      <c r="SUO17" s="52"/>
      <c r="SUP17" s="52"/>
      <c r="SUQ17" s="52"/>
      <c r="SUR17" s="52"/>
      <c r="SUS17" s="52"/>
      <c r="SUT17" s="52"/>
      <c r="SUU17" s="52"/>
      <c r="SUV17" s="52"/>
      <c r="SUW17" s="52"/>
      <c r="SUX17" s="52"/>
      <c r="SUY17" s="52"/>
      <c r="SUZ17" s="52"/>
      <c r="SVA17" s="52"/>
      <c r="SVB17" s="52"/>
      <c r="SVC17" s="52"/>
      <c r="SVD17" s="52"/>
      <c r="SVE17" s="52"/>
      <c r="SVF17" s="52"/>
      <c r="SVG17" s="52"/>
      <c r="SVH17" s="52"/>
      <c r="SVI17" s="52"/>
      <c r="SVJ17" s="52"/>
      <c r="SVK17" s="52"/>
      <c r="SVL17" s="52"/>
      <c r="SVM17" s="52"/>
      <c r="SVN17" s="52"/>
      <c r="SVO17" s="52"/>
      <c r="SVP17" s="52"/>
      <c r="SVQ17" s="52"/>
      <c r="SVR17" s="52"/>
      <c r="SVS17" s="52"/>
      <c r="SVT17" s="52"/>
      <c r="SVU17" s="52"/>
      <c r="SVV17" s="52"/>
      <c r="SVW17" s="52"/>
      <c r="SVX17" s="52"/>
      <c r="SVY17" s="52"/>
      <c r="SVZ17" s="52"/>
      <c r="SWA17" s="52"/>
      <c r="SWB17" s="52"/>
      <c r="SWC17" s="52"/>
      <c r="SWD17" s="52"/>
      <c r="SWE17" s="52"/>
      <c r="SWF17" s="52"/>
      <c r="SWG17" s="52"/>
      <c r="SWH17" s="52"/>
      <c r="SWI17" s="52"/>
      <c r="SWJ17" s="52"/>
      <c r="SWK17" s="52"/>
      <c r="SWL17" s="52"/>
      <c r="SWM17" s="52"/>
      <c r="SWN17" s="52"/>
      <c r="SWO17" s="52"/>
      <c r="SWP17" s="52"/>
      <c r="SWQ17" s="52"/>
      <c r="SWR17" s="52"/>
      <c r="SWS17" s="52"/>
      <c r="SWT17" s="52"/>
      <c r="SWU17" s="52"/>
      <c r="SWV17" s="52"/>
      <c r="SWW17" s="52"/>
      <c r="SWX17" s="52"/>
      <c r="SWY17" s="52"/>
      <c r="SWZ17" s="52"/>
      <c r="SXA17" s="52"/>
      <c r="SXB17" s="52"/>
      <c r="SXC17" s="52"/>
      <c r="SXD17" s="52"/>
      <c r="SXE17" s="52"/>
      <c r="SXF17" s="52"/>
      <c r="SXG17" s="52"/>
      <c r="SXH17" s="52"/>
      <c r="SXI17" s="52"/>
      <c r="SXJ17" s="52"/>
      <c r="SXK17" s="52"/>
      <c r="SXL17" s="52"/>
      <c r="SXM17" s="52"/>
      <c r="SXN17" s="52"/>
      <c r="SXO17" s="52"/>
      <c r="SXP17" s="52"/>
      <c r="SXQ17" s="52"/>
      <c r="SXR17" s="52"/>
      <c r="SXS17" s="52"/>
      <c r="SXT17" s="52"/>
      <c r="SXU17" s="52"/>
      <c r="SXV17" s="52"/>
      <c r="SXW17" s="52"/>
      <c r="SXX17" s="52"/>
      <c r="SXY17" s="52"/>
      <c r="SXZ17" s="52"/>
      <c r="SYA17" s="52"/>
      <c r="SYB17" s="52"/>
      <c r="SYC17" s="52"/>
      <c r="SYD17" s="52"/>
      <c r="SYE17" s="52"/>
      <c r="SYF17" s="52"/>
      <c r="SYG17" s="52"/>
      <c r="SYH17" s="52"/>
      <c r="SYI17" s="52"/>
      <c r="SYJ17" s="52"/>
      <c r="SYK17" s="52"/>
      <c r="SYL17" s="52"/>
      <c r="SYM17" s="52"/>
      <c r="SYN17" s="52"/>
      <c r="SYO17" s="52"/>
      <c r="SYP17" s="52"/>
      <c r="SYQ17" s="52"/>
      <c r="SYR17" s="52"/>
      <c r="SYS17" s="52"/>
      <c r="SYT17" s="52"/>
      <c r="SYU17" s="52"/>
      <c r="SYV17" s="52"/>
      <c r="SYW17" s="52"/>
      <c r="SYX17" s="52"/>
      <c r="SYY17" s="52"/>
      <c r="SYZ17" s="52"/>
      <c r="SZA17" s="52"/>
      <c r="SZB17" s="52"/>
      <c r="SZC17" s="52"/>
      <c r="SZD17" s="52"/>
      <c r="SZE17" s="52"/>
      <c r="SZF17" s="52"/>
      <c r="SZG17" s="52"/>
      <c r="SZH17" s="52"/>
      <c r="SZI17" s="52"/>
      <c r="SZJ17" s="52"/>
      <c r="SZK17" s="52"/>
      <c r="SZL17" s="52"/>
      <c r="SZM17" s="52"/>
      <c r="SZN17" s="52"/>
      <c r="SZO17" s="52"/>
      <c r="SZP17" s="52"/>
      <c r="SZQ17" s="52"/>
      <c r="SZR17" s="52"/>
      <c r="SZS17" s="52"/>
      <c r="SZT17" s="52"/>
      <c r="SZU17" s="52"/>
      <c r="SZV17" s="52"/>
      <c r="SZW17" s="52"/>
      <c r="SZX17" s="52"/>
      <c r="SZY17" s="52"/>
      <c r="SZZ17" s="52"/>
      <c r="TAA17" s="52"/>
      <c r="TAB17" s="52"/>
      <c r="TAC17" s="52"/>
      <c r="TAD17" s="52"/>
      <c r="TAE17" s="52"/>
      <c r="TAF17" s="52"/>
      <c r="TAG17" s="52"/>
      <c r="TAH17" s="52"/>
      <c r="TAI17" s="52"/>
      <c r="TAJ17" s="52"/>
      <c r="TAK17" s="52"/>
      <c r="TAL17" s="52"/>
      <c r="TAM17" s="52"/>
      <c r="TAN17" s="52"/>
      <c r="TAO17" s="52"/>
      <c r="TAP17" s="52"/>
      <c r="TAQ17" s="52"/>
      <c r="TAR17" s="52"/>
      <c r="TAS17" s="52"/>
      <c r="TAT17" s="52"/>
      <c r="TAU17" s="52"/>
      <c r="TAV17" s="52"/>
      <c r="TAW17" s="52"/>
      <c r="TAX17" s="52"/>
      <c r="TAY17" s="52"/>
      <c r="TAZ17" s="52"/>
      <c r="TBA17" s="52"/>
      <c r="TBB17" s="52"/>
      <c r="TBC17" s="52"/>
      <c r="TBD17" s="52"/>
      <c r="TBE17" s="52"/>
      <c r="TBF17" s="52"/>
      <c r="TBG17" s="52"/>
      <c r="TBH17" s="52"/>
      <c r="TBI17" s="52"/>
      <c r="TBJ17" s="52"/>
      <c r="TBK17" s="52"/>
      <c r="TBL17" s="52"/>
      <c r="TBM17" s="52"/>
      <c r="TBN17" s="52"/>
      <c r="TBO17" s="52"/>
      <c r="TBP17" s="52"/>
      <c r="TBQ17" s="52"/>
      <c r="TBR17" s="52"/>
      <c r="TBS17" s="52"/>
      <c r="TBT17" s="52"/>
      <c r="TBU17" s="52"/>
      <c r="TBV17" s="52"/>
      <c r="TBW17" s="52"/>
      <c r="TBX17" s="52"/>
      <c r="TBY17" s="52"/>
      <c r="TBZ17" s="52"/>
      <c r="TCA17" s="52"/>
      <c r="TCB17" s="52"/>
      <c r="TCC17" s="52"/>
      <c r="TCD17" s="52"/>
      <c r="TCE17" s="52"/>
      <c r="TCF17" s="52"/>
      <c r="TCG17" s="52"/>
      <c r="TCH17" s="52"/>
      <c r="TCI17" s="52"/>
      <c r="TCJ17" s="52"/>
      <c r="TCK17" s="52"/>
      <c r="TCL17" s="52"/>
      <c r="TCM17" s="52"/>
      <c r="TCN17" s="52"/>
      <c r="TCO17" s="52"/>
      <c r="TCP17" s="52"/>
      <c r="TCQ17" s="52"/>
      <c r="TCR17" s="52"/>
      <c r="TCS17" s="52"/>
      <c r="TCT17" s="52"/>
      <c r="TCU17" s="52"/>
      <c r="TCV17" s="52"/>
      <c r="TCW17" s="52"/>
      <c r="TCX17" s="52"/>
      <c r="TCY17" s="52"/>
      <c r="TCZ17" s="52"/>
      <c r="TDA17" s="52"/>
      <c r="TDB17" s="52"/>
      <c r="TDC17" s="52"/>
      <c r="TDD17" s="52"/>
      <c r="TDE17" s="52"/>
      <c r="TDF17" s="52"/>
      <c r="TDG17" s="52"/>
      <c r="TDH17" s="52"/>
      <c r="TDI17" s="52"/>
      <c r="TDJ17" s="52"/>
      <c r="TDK17" s="52"/>
      <c r="TDL17" s="52"/>
      <c r="TDM17" s="52"/>
      <c r="TDN17" s="52"/>
      <c r="TDO17" s="52"/>
      <c r="TDP17" s="52"/>
      <c r="TDQ17" s="52"/>
      <c r="TDR17" s="52"/>
      <c r="TDS17" s="52"/>
      <c r="TDT17" s="52"/>
      <c r="TDU17" s="52"/>
      <c r="TDV17" s="52"/>
      <c r="TDW17" s="52"/>
      <c r="TDX17" s="52"/>
      <c r="TDY17" s="52"/>
      <c r="TDZ17" s="52"/>
      <c r="TEA17" s="52"/>
      <c r="TEB17" s="52"/>
      <c r="TEC17" s="52"/>
      <c r="TED17" s="52"/>
      <c r="TEE17" s="52"/>
      <c r="TEF17" s="52"/>
      <c r="TEG17" s="52"/>
      <c r="TEH17" s="52"/>
      <c r="TEI17" s="52"/>
      <c r="TEJ17" s="52"/>
      <c r="TEK17" s="52"/>
      <c r="TEL17" s="52"/>
      <c r="TEM17" s="52"/>
      <c r="TEN17" s="52"/>
      <c r="TEO17" s="52"/>
      <c r="TEP17" s="52"/>
      <c r="TEQ17" s="52"/>
      <c r="TER17" s="52"/>
      <c r="TES17" s="52"/>
      <c r="TET17" s="52"/>
      <c r="TEU17" s="52"/>
      <c r="TEV17" s="52"/>
      <c r="TEW17" s="52"/>
      <c r="TEX17" s="52"/>
      <c r="TEY17" s="52"/>
      <c r="TEZ17" s="52"/>
      <c r="TFA17" s="52"/>
      <c r="TFB17" s="52"/>
      <c r="TFC17" s="52"/>
      <c r="TFD17" s="52"/>
      <c r="TFE17" s="52"/>
      <c r="TFF17" s="52"/>
      <c r="TFG17" s="52"/>
      <c r="TFH17" s="52"/>
      <c r="TFI17" s="52"/>
      <c r="TFJ17" s="52"/>
      <c r="TFK17" s="52"/>
      <c r="TFL17" s="52"/>
      <c r="TFM17" s="52"/>
      <c r="TFN17" s="52"/>
      <c r="TFO17" s="52"/>
      <c r="TFP17" s="52"/>
      <c r="TFQ17" s="52"/>
      <c r="TFR17" s="52"/>
      <c r="TFS17" s="52"/>
      <c r="TFT17" s="52"/>
      <c r="TFU17" s="52"/>
      <c r="TFV17" s="52"/>
      <c r="TFW17" s="52"/>
      <c r="TFX17" s="52"/>
      <c r="TFY17" s="52"/>
      <c r="TFZ17" s="52"/>
      <c r="TGA17" s="52"/>
      <c r="TGB17" s="52"/>
      <c r="TGC17" s="52"/>
      <c r="TGD17" s="52"/>
      <c r="TGE17" s="52"/>
      <c r="TGF17" s="52"/>
      <c r="TGG17" s="52"/>
      <c r="TGH17" s="52"/>
      <c r="TGI17" s="52"/>
      <c r="TGJ17" s="52"/>
      <c r="TGK17" s="52"/>
      <c r="TGL17" s="52"/>
      <c r="TGM17" s="52"/>
      <c r="TGN17" s="52"/>
      <c r="TGO17" s="52"/>
      <c r="TGP17" s="52"/>
      <c r="TGQ17" s="52"/>
      <c r="TGR17" s="52"/>
      <c r="TGS17" s="52"/>
      <c r="TGT17" s="52"/>
      <c r="TGU17" s="52"/>
      <c r="TGV17" s="52"/>
      <c r="TGW17" s="52"/>
      <c r="TGX17" s="52"/>
      <c r="TGY17" s="52"/>
      <c r="TGZ17" s="52"/>
      <c r="THA17" s="52"/>
      <c r="THB17" s="52"/>
      <c r="THC17" s="52"/>
      <c r="THD17" s="52"/>
      <c r="THE17" s="52"/>
      <c r="THF17" s="52"/>
      <c r="THG17" s="52"/>
      <c r="THH17" s="52"/>
      <c r="THI17" s="52"/>
      <c r="THJ17" s="52"/>
      <c r="THK17" s="52"/>
      <c r="THL17" s="52"/>
      <c r="THM17" s="52"/>
      <c r="THN17" s="52"/>
      <c r="THO17" s="52"/>
      <c r="THP17" s="52"/>
      <c r="THQ17" s="52"/>
      <c r="THR17" s="52"/>
      <c r="THS17" s="52"/>
      <c r="THT17" s="52"/>
      <c r="THU17" s="52"/>
      <c r="THV17" s="52"/>
      <c r="THW17" s="52"/>
      <c r="THX17" s="52"/>
      <c r="THY17" s="52"/>
      <c r="THZ17" s="52"/>
      <c r="TIA17" s="52"/>
      <c r="TIB17" s="52"/>
      <c r="TIC17" s="52"/>
      <c r="TID17" s="52"/>
      <c r="TIE17" s="52"/>
      <c r="TIF17" s="52"/>
      <c r="TIG17" s="52"/>
      <c r="TIH17" s="52"/>
      <c r="TII17" s="52"/>
      <c r="TIJ17" s="52"/>
      <c r="TIK17" s="52"/>
      <c r="TIL17" s="52"/>
      <c r="TIM17" s="52"/>
      <c r="TIN17" s="52"/>
      <c r="TIO17" s="52"/>
      <c r="TIP17" s="52"/>
      <c r="TIQ17" s="52"/>
      <c r="TIR17" s="52"/>
      <c r="TIS17" s="52"/>
      <c r="TIT17" s="52"/>
      <c r="TIU17" s="52"/>
      <c r="TIV17" s="52"/>
      <c r="TIW17" s="52"/>
      <c r="TIX17" s="52"/>
      <c r="TIY17" s="52"/>
      <c r="TIZ17" s="52"/>
      <c r="TJA17" s="52"/>
      <c r="TJB17" s="52"/>
      <c r="TJC17" s="52"/>
      <c r="TJD17" s="52"/>
      <c r="TJE17" s="52"/>
      <c r="TJF17" s="52"/>
      <c r="TJG17" s="52"/>
      <c r="TJH17" s="52"/>
      <c r="TJI17" s="52"/>
      <c r="TJJ17" s="52"/>
      <c r="TJK17" s="52"/>
      <c r="TJL17" s="52"/>
      <c r="TJM17" s="52"/>
      <c r="TJN17" s="52"/>
      <c r="TJO17" s="52"/>
      <c r="TJP17" s="52"/>
      <c r="TJQ17" s="52"/>
      <c r="TJR17" s="52"/>
      <c r="TJS17" s="52"/>
      <c r="TJT17" s="52"/>
      <c r="TJU17" s="52"/>
      <c r="TJV17" s="52"/>
      <c r="TJW17" s="52"/>
      <c r="TJX17" s="52"/>
      <c r="TJY17" s="52"/>
      <c r="TJZ17" s="52"/>
      <c r="TKA17" s="52"/>
      <c r="TKB17" s="52"/>
      <c r="TKC17" s="52"/>
      <c r="TKD17" s="52"/>
      <c r="TKE17" s="52"/>
      <c r="TKF17" s="52"/>
      <c r="TKG17" s="52"/>
      <c r="TKH17" s="52"/>
      <c r="TKI17" s="52"/>
      <c r="TKJ17" s="52"/>
      <c r="TKK17" s="52"/>
      <c r="TKL17" s="52"/>
      <c r="TKM17" s="52"/>
      <c r="TKN17" s="52"/>
      <c r="TKO17" s="52"/>
      <c r="TKP17" s="52"/>
      <c r="TKQ17" s="52"/>
      <c r="TKR17" s="52"/>
      <c r="TKS17" s="52"/>
      <c r="TKT17" s="52"/>
      <c r="TKU17" s="52"/>
      <c r="TKV17" s="52"/>
      <c r="TKW17" s="52"/>
      <c r="TKX17" s="52"/>
      <c r="TKY17" s="52"/>
      <c r="TKZ17" s="52"/>
      <c r="TLA17" s="52"/>
      <c r="TLB17" s="52"/>
      <c r="TLC17" s="52"/>
      <c r="TLD17" s="52"/>
      <c r="TLE17" s="52"/>
      <c r="TLF17" s="52"/>
      <c r="TLG17" s="52"/>
      <c r="TLH17" s="52"/>
      <c r="TLI17" s="52"/>
      <c r="TLJ17" s="52"/>
      <c r="TLK17" s="52"/>
      <c r="TLL17" s="52"/>
      <c r="TLM17" s="52"/>
      <c r="TLN17" s="52"/>
      <c r="TLO17" s="52"/>
      <c r="TLP17" s="52"/>
      <c r="TLQ17" s="52"/>
      <c r="TLR17" s="52"/>
      <c r="TLS17" s="52"/>
      <c r="TLT17" s="52"/>
      <c r="TLU17" s="52"/>
      <c r="TLV17" s="52"/>
      <c r="TLW17" s="52"/>
      <c r="TLX17" s="52"/>
      <c r="TLY17" s="52"/>
      <c r="TLZ17" s="52"/>
      <c r="TMA17" s="52"/>
      <c r="TMB17" s="52"/>
      <c r="TMC17" s="52"/>
      <c r="TMD17" s="52"/>
      <c r="TME17" s="52"/>
      <c r="TMF17" s="52"/>
      <c r="TMG17" s="52"/>
      <c r="TMH17" s="52"/>
      <c r="TMI17" s="52"/>
      <c r="TMJ17" s="52"/>
      <c r="TMK17" s="52"/>
      <c r="TML17" s="52"/>
      <c r="TMM17" s="52"/>
      <c r="TMN17" s="52"/>
      <c r="TMO17" s="52"/>
      <c r="TMP17" s="52"/>
      <c r="TMQ17" s="52"/>
      <c r="TMR17" s="52"/>
      <c r="TMS17" s="52"/>
      <c r="TMT17" s="52"/>
      <c r="TMU17" s="52"/>
      <c r="TMV17" s="52"/>
      <c r="TMW17" s="52"/>
      <c r="TMX17" s="52"/>
      <c r="TMY17" s="52"/>
      <c r="TMZ17" s="52"/>
      <c r="TNA17" s="52"/>
      <c r="TNB17" s="52"/>
      <c r="TNC17" s="52"/>
      <c r="TND17" s="52"/>
      <c r="TNE17" s="52"/>
      <c r="TNF17" s="52"/>
      <c r="TNG17" s="52"/>
      <c r="TNH17" s="52"/>
      <c r="TNI17" s="52"/>
      <c r="TNJ17" s="52"/>
      <c r="TNK17" s="52"/>
      <c r="TNL17" s="52"/>
      <c r="TNM17" s="52"/>
      <c r="TNN17" s="52"/>
      <c r="TNO17" s="52"/>
      <c r="TNP17" s="52"/>
      <c r="TNQ17" s="52"/>
      <c r="TNR17" s="52"/>
      <c r="TNS17" s="52"/>
      <c r="TNT17" s="52"/>
      <c r="TNU17" s="52"/>
      <c r="TNV17" s="52"/>
      <c r="TNW17" s="52"/>
      <c r="TNX17" s="52"/>
      <c r="TNY17" s="52"/>
      <c r="TNZ17" s="52"/>
      <c r="TOA17" s="52"/>
      <c r="TOB17" s="52"/>
      <c r="TOC17" s="52"/>
      <c r="TOD17" s="52"/>
      <c r="TOE17" s="52"/>
      <c r="TOF17" s="52"/>
      <c r="TOG17" s="52"/>
      <c r="TOH17" s="52"/>
      <c r="TOI17" s="52"/>
      <c r="TOJ17" s="52"/>
      <c r="TOK17" s="52"/>
      <c r="TOL17" s="52"/>
      <c r="TOM17" s="52"/>
      <c r="TON17" s="52"/>
      <c r="TOO17" s="52"/>
      <c r="TOP17" s="52"/>
      <c r="TOQ17" s="52"/>
      <c r="TOR17" s="52"/>
      <c r="TOS17" s="52"/>
      <c r="TOT17" s="52"/>
      <c r="TOU17" s="52"/>
      <c r="TOV17" s="52"/>
      <c r="TOW17" s="52"/>
      <c r="TOX17" s="52"/>
      <c r="TOY17" s="52"/>
      <c r="TOZ17" s="52"/>
      <c r="TPA17" s="52"/>
      <c r="TPB17" s="52"/>
      <c r="TPC17" s="52"/>
      <c r="TPD17" s="52"/>
      <c r="TPE17" s="52"/>
      <c r="TPF17" s="52"/>
      <c r="TPG17" s="52"/>
      <c r="TPH17" s="52"/>
      <c r="TPI17" s="52"/>
      <c r="TPJ17" s="52"/>
      <c r="TPK17" s="52"/>
      <c r="TPL17" s="52"/>
      <c r="TPM17" s="52"/>
      <c r="TPN17" s="52"/>
      <c r="TPO17" s="52"/>
      <c r="TPP17" s="52"/>
      <c r="TPQ17" s="52"/>
      <c r="TPR17" s="52"/>
      <c r="TPS17" s="52"/>
      <c r="TPT17" s="52"/>
      <c r="TPU17" s="52"/>
      <c r="TPV17" s="52"/>
      <c r="TPW17" s="52"/>
      <c r="TPX17" s="52"/>
      <c r="TPY17" s="52"/>
      <c r="TPZ17" s="52"/>
      <c r="TQA17" s="52"/>
      <c r="TQB17" s="52"/>
      <c r="TQC17" s="52"/>
      <c r="TQD17" s="52"/>
      <c r="TQE17" s="52"/>
      <c r="TQF17" s="52"/>
      <c r="TQG17" s="52"/>
      <c r="TQH17" s="52"/>
      <c r="TQI17" s="52"/>
      <c r="TQJ17" s="52"/>
      <c r="TQK17" s="52"/>
      <c r="TQL17" s="52"/>
      <c r="TQM17" s="52"/>
      <c r="TQN17" s="52"/>
      <c r="TQO17" s="52"/>
      <c r="TQP17" s="52"/>
      <c r="TQQ17" s="52"/>
      <c r="TQR17" s="52"/>
      <c r="TQS17" s="52"/>
      <c r="TQT17" s="52"/>
      <c r="TQU17" s="52"/>
      <c r="TQV17" s="52"/>
      <c r="TQW17" s="52"/>
      <c r="TQX17" s="52"/>
      <c r="TQY17" s="52"/>
      <c r="TQZ17" s="52"/>
      <c r="TRA17" s="52"/>
      <c r="TRB17" s="52"/>
      <c r="TRC17" s="52"/>
      <c r="TRD17" s="52"/>
      <c r="TRE17" s="52"/>
      <c r="TRF17" s="52"/>
      <c r="TRG17" s="52"/>
      <c r="TRH17" s="52"/>
      <c r="TRI17" s="52"/>
      <c r="TRJ17" s="52"/>
      <c r="TRK17" s="52"/>
      <c r="TRL17" s="52"/>
      <c r="TRM17" s="52"/>
      <c r="TRN17" s="52"/>
      <c r="TRO17" s="52"/>
      <c r="TRP17" s="52"/>
      <c r="TRQ17" s="52"/>
      <c r="TRR17" s="52"/>
      <c r="TRS17" s="52"/>
      <c r="TRT17" s="52"/>
      <c r="TRU17" s="52"/>
      <c r="TRV17" s="52"/>
      <c r="TRW17" s="52"/>
      <c r="TRX17" s="52"/>
      <c r="TRY17" s="52"/>
      <c r="TRZ17" s="52"/>
      <c r="TSA17" s="52"/>
      <c r="TSB17" s="52"/>
      <c r="TSC17" s="52"/>
      <c r="TSD17" s="52"/>
      <c r="TSE17" s="52"/>
      <c r="TSF17" s="52"/>
      <c r="TSG17" s="52"/>
      <c r="TSH17" s="52"/>
      <c r="TSI17" s="52"/>
      <c r="TSJ17" s="52"/>
      <c r="TSK17" s="52"/>
      <c r="TSL17" s="52"/>
      <c r="TSM17" s="52"/>
      <c r="TSN17" s="52"/>
      <c r="TSO17" s="52"/>
      <c r="TSP17" s="52"/>
      <c r="TSQ17" s="52"/>
      <c r="TSR17" s="52"/>
      <c r="TSS17" s="52"/>
      <c r="TST17" s="52"/>
      <c r="TSU17" s="52"/>
      <c r="TSV17" s="52"/>
      <c r="TSW17" s="52"/>
      <c r="TSX17" s="52"/>
      <c r="TSY17" s="52"/>
      <c r="TSZ17" s="52"/>
      <c r="TTA17" s="52"/>
      <c r="TTB17" s="52"/>
      <c r="TTC17" s="52"/>
      <c r="TTD17" s="52"/>
      <c r="TTE17" s="52"/>
      <c r="TTF17" s="52"/>
      <c r="TTG17" s="52"/>
      <c r="TTH17" s="52"/>
      <c r="TTI17" s="52"/>
      <c r="TTJ17" s="52"/>
      <c r="TTK17" s="52"/>
      <c r="TTL17" s="52"/>
      <c r="TTM17" s="52"/>
      <c r="TTN17" s="52"/>
      <c r="TTO17" s="52"/>
      <c r="TTP17" s="52"/>
      <c r="TTQ17" s="52"/>
      <c r="TTR17" s="52"/>
      <c r="TTS17" s="52"/>
      <c r="TTT17" s="52"/>
      <c r="TTU17" s="52"/>
      <c r="TTV17" s="52"/>
      <c r="TTW17" s="52"/>
      <c r="TTX17" s="52"/>
      <c r="TTY17" s="52"/>
      <c r="TTZ17" s="52"/>
      <c r="TUA17" s="52"/>
      <c r="TUB17" s="52"/>
      <c r="TUC17" s="52"/>
      <c r="TUD17" s="52"/>
      <c r="TUE17" s="52"/>
      <c r="TUF17" s="52"/>
      <c r="TUG17" s="52"/>
      <c r="TUH17" s="52"/>
      <c r="TUI17" s="52"/>
      <c r="TUJ17" s="52"/>
      <c r="TUK17" s="52"/>
      <c r="TUL17" s="52"/>
      <c r="TUM17" s="52"/>
      <c r="TUN17" s="52"/>
      <c r="TUO17" s="52"/>
      <c r="TUP17" s="52"/>
      <c r="TUQ17" s="52"/>
      <c r="TUR17" s="52"/>
      <c r="TUS17" s="52"/>
      <c r="TUT17" s="52"/>
      <c r="TUU17" s="52"/>
      <c r="TUV17" s="52"/>
      <c r="TUW17" s="52"/>
      <c r="TUX17" s="52"/>
      <c r="TUY17" s="52"/>
      <c r="TUZ17" s="52"/>
      <c r="TVA17" s="52"/>
      <c r="TVB17" s="52"/>
      <c r="TVC17" s="52"/>
      <c r="TVD17" s="52"/>
      <c r="TVE17" s="52"/>
      <c r="TVF17" s="52"/>
      <c r="TVG17" s="52"/>
      <c r="TVH17" s="52"/>
      <c r="TVI17" s="52"/>
      <c r="TVJ17" s="52"/>
      <c r="TVK17" s="52"/>
      <c r="TVL17" s="52"/>
      <c r="TVM17" s="52"/>
      <c r="TVN17" s="52"/>
      <c r="TVO17" s="52"/>
      <c r="TVP17" s="52"/>
      <c r="TVQ17" s="52"/>
      <c r="TVR17" s="52"/>
      <c r="TVS17" s="52"/>
      <c r="TVT17" s="52"/>
      <c r="TVU17" s="52"/>
      <c r="TVV17" s="52"/>
      <c r="TVW17" s="52"/>
      <c r="TVX17" s="52"/>
      <c r="TVY17" s="52"/>
      <c r="TVZ17" s="52"/>
      <c r="TWA17" s="52"/>
      <c r="TWB17" s="52"/>
      <c r="TWC17" s="52"/>
      <c r="TWD17" s="52"/>
      <c r="TWE17" s="52"/>
      <c r="TWF17" s="52"/>
      <c r="TWG17" s="52"/>
      <c r="TWH17" s="52"/>
      <c r="TWI17" s="52"/>
      <c r="TWJ17" s="52"/>
      <c r="TWK17" s="52"/>
      <c r="TWL17" s="52"/>
      <c r="TWM17" s="52"/>
      <c r="TWN17" s="52"/>
      <c r="TWO17" s="52"/>
      <c r="TWP17" s="52"/>
      <c r="TWQ17" s="52"/>
      <c r="TWR17" s="52"/>
      <c r="TWS17" s="52"/>
      <c r="TWT17" s="52"/>
      <c r="TWU17" s="52"/>
      <c r="TWV17" s="52"/>
      <c r="TWW17" s="52"/>
      <c r="TWX17" s="52"/>
      <c r="TWY17" s="52"/>
      <c r="TWZ17" s="52"/>
      <c r="TXA17" s="52"/>
      <c r="TXB17" s="52"/>
      <c r="TXC17" s="52"/>
      <c r="TXD17" s="52"/>
      <c r="TXE17" s="52"/>
      <c r="TXF17" s="52"/>
      <c r="TXG17" s="52"/>
      <c r="TXH17" s="52"/>
      <c r="TXI17" s="52"/>
      <c r="TXJ17" s="52"/>
      <c r="TXK17" s="52"/>
      <c r="TXL17" s="52"/>
      <c r="TXM17" s="52"/>
      <c r="TXN17" s="52"/>
      <c r="TXO17" s="52"/>
      <c r="TXP17" s="52"/>
      <c r="TXQ17" s="52"/>
      <c r="TXR17" s="52"/>
      <c r="TXS17" s="52"/>
      <c r="TXT17" s="52"/>
      <c r="TXU17" s="52"/>
      <c r="TXV17" s="52"/>
      <c r="TXW17" s="52"/>
      <c r="TXX17" s="52"/>
      <c r="TXY17" s="52"/>
      <c r="TXZ17" s="52"/>
      <c r="TYA17" s="52"/>
      <c r="TYB17" s="52"/>
      <c r="TYC17" s="52"/>
      <c r="TYD17" s="52"/>
      <c r="TYE17" s="52"/>
      <c r="TYF17" s="52"/>
      <c r="TYG17" s="52"/>
      <c r="TYH17" s="52"/>
      <c r="TYI17" s="52"/>
      <c r="TYJ17" s="52"/>
      <c r="TYK17" s="52"/>
      <c r="TYL17" s="52"/>
      <c r="TYM17" s="52"/>
      <c r="TYN17" s="52"/>
      <c r="TYO17" s="52"/>
      <c r="TYP17" s="52"/>
      <c r="TYQ17" s="52"/>
      <c r="TYR17" s="52"/>
      <c r="TYS17" s="52"/>
      <c r="TYT17" s="52"/>
      <c r="TYU17" s="52"/>
      <c r="TYV17" s="52"/>
      <c r="TYW17" s="52"/>
      <c r="TYX17" s="52"/>
      <c r="TYY17" s="52"/>
      <c r="TYZ17" s="52"/>
      <c r="TZA17" s="52"/>
      <c r="TZB17" s="52"/>
      <c r="TZC17" s="52"/>
      <c r="TZD17" s="52"/>
      <c r="TZE17" s="52"/>
      <c r="TZF17" s="52"/>
      <c r="TZG17" s="52"/>
      <c r="TZH17" s="52"/>
      <c r="TZI17" s="52"/>
      <c r="TZJ17" s="52"/>
      <c r="TZK17" s="52"/>
      <c r="TZL17" s="52"/>
      <c r="TZM17" s="52"/>
      <c r="TZN17" s="52"/>
      <c r="TZO17" s="52"/>
      <c r="TZP17" s="52"/>
      <c r="TZQ17" s="52"/>
      <c r="TZR17" s="52"/>
      <c r="TZS17" s="52"/>
      <c r="TZT17" s="52"/>
      <c r="TZU17" s="52"/>
      <c r="TZV17" s="52"/>
      <c r="TZW17" s="52"/>
      <c r="TZX17" s="52"/>
      <c r="TZY17" s="52"/>
      <c r="TZZ17" s="52"/>
      <c r="UAA17" s="52"/>
      <c r="UAB17" s="52"/>
      <c r="UAC17" s="52"/>
      <c r="UAD17" s="52"/>
      <c r="UAE17" s="52"/>
      <c r="UAF17" s="52"/>
      <c r="UAG17" s="52"/>
      <c r="UAH17" s="52"/>
      <c r="UAI17" s="52"/>
      <c r="UAJ17" s="52"/>
      <c r="UAK17" s="52"/>
      <c r="UAL17" s="52"/>
      <c r="UAM17" s="52"/>
      <c r="UAN17" s="52"/>
      <c r="UAO17" s="52"/>
      <c r="UAP17" s="52"/>
      <c r="UAQ17" s="52"/>
      <c r="UAR17" s="52"/>
      <c r="UAS17" s="52"/>
      <c r="UAT17" s="52"/>
      <c r="UAU17" s="52"/>
      <c r="UAV17" s="52"/>
      <c r="UAW17" s="52"/>
      <c r="UAX17" s="52"/>
      <c r="UAY17" s="52"/>
      <c r="UAZ17" s="52"/>
      <c r="UBA17" s="52"/>
      <c r="UBB17" s="52"/>
      <c r="UBC17" s="52"/>
      <c r="UBD17" s="52"/>
      <c r="UBE17" s="52"/>
      <c r="UBF17" s="52"/>
      <c r="UBG17" s="52"/>
      <c r="UBH17" s="52"/>
      <c r="UBI17" s="52"/>
      <c r="UBJ17" s="52"/>
      <c r="UBK17" s="52"/>
      <c r="UBL17" s="52"/>
      <c r="UBM17" s="52"/>
      <c r="UBN17" s="52"/>
      <c r="UBO17" s="52"/>
      <c r="UBP17" s="52"/>
      <c r="UBQ17" s="52"/>
      <c r="UBR17" s="52"/>
      <c r="UBS17" s="52"/>
      <c r="UBT17" s="52"/>
      <c r="UBU17" s="52"/>
      <c r="UBV17" s="52"/>
      <c r="UBW17" s="52"/>
      <c r="UBX17" s="52"/>
      <c r="UBY17" s="52"/>
      <c r="UBZ17" s="52"/>
      <c r="UCA17" s="52"/>
      <c r="UCB17" s="52"/>
      <c r="UCC17" s="52"/>
      <c r="UCD17" s="52"/>
      <c r="UCE17" s="52"/>
      <c r="UCF17" s="52"/>
      <c r="UCG17" s="52"/>
      <c r="UCH17" s="52"/>
      <c r="UCI17" s="52"/>
      <c r="UCJ17" s="52"/>
      <c r="UCK17" s="52"/>
      <c r="UCL17" s="52"/>
      <c r="UCM17" s="52"/>
      <c r="UCN17" s="52"/>
      <c r="UCO17" s="52"/>
      <c r="UCP17" s="52"/>
      <c r="UCQ17" s="52"/>
      <c r="UCR17" s="52"/>
      <c r="UCS17" s="52"/>
      <c r="UCT17" s="52"/>
      <c r="UCU17" s="52"/>
      <c r="UCV17" s="52"/>
      <c r="UCW17" s="52"/>
      <c r="UCX17" s="52"/>
      <c r="UCY17" s="52"/>
      <c r="UCZ17" s="52"/>
      <c r="UDA17" s="52"/>
      <c r="UDB17" s="52"/>
      <c r="UDC17" s="52"/>
      <c r="UDD17" s="52"/>
      <c r="UDE17" s="52"/>
      <c r="UDF17" s="52"/>
      <c r="UDG17" s="52"/>
      <c r="UDH17" s="52"/>
      <c r="UDI17" s="52"/>
      <c r="UDJ17" s="52"/>
      <c r="UDK17" s="52"/>
      <c r="UDL17" s="52"/>
      <c r="UDM17" s="52"/>
      <c r="UDN17" s="52"/>
      <c r="UDO17" s="52"/>
      <c r="UDP17" s="52"/>
      <c r="UDQ17" s="52"/>
      <c r="UDR17" s="52"/>
      <c r="UDS17" s="52"/>
      <c r="UDT17" s="52"/>
      <c r="UDU17" s="52"/>
      <c r="UDV17" s="52"/>
      <c r="UDW17" s="52"/>
      <c r="UDX17" s="52"/>
      <c r="UDY17" s="52"/>
      <c r="UDZ17" s="52"/>
      <c r="UEA17" s="52"/>
      <c r="UEB17" s="52"/>
      <c r="UEC17" s="52"/>
      <c r="UED17" s="52"/>
      <c r="UEE17" s="52"/>
      <c r="UEF17" s="52"/>
      <c r="UEG17" s="52"/>
      <c r="UEH17" s="52"/>
      <c r="UEI17" s="52"/>
      <c r="UEJ17" s="52"/>
      <c r="UEK17" s="52"/>
      <c r="UEL17" s="52"/>
      <c r="UEM17" s="52"/>
      <c r="UEN17" s="52"/>
      <c r="UEO17" s="52"/>
      <c r="UEP17" s="52"/>
      <c r="UEQ17" s="52"/>
      <c r="UER17" s="52"/>
      <c r="UES17" s="52"/>
      <c r="UET17" s="52"/>
      <c r="UEU17" s="52"/>
      <c r="UEV17" s="52"/>
      <c r="UEW17" s="52"/>
      <c r="UEX17" s="52"/>
      <c r="UEY17" s="52"/>
      <c r="UEZ17" s="52"/>
      <c r="UFA17" s="52"/>
      <c r="UFB17" s="52"/>
      <c r="UFC17" s="52"/>
      <c r="UFD17" s="52"/>
      <c r="UFE17" s="52"/>
      <c r="UFF17" s="52"/>
      <c r="UFG17" s="52"/>
      <c r="UFH17" s="52"/>
      <c r="UFI17" s="52"/>
      <c r="UFJ17" s="52"/>
      <c r="UFK17" s="52"/>
      <c r="UFL17" s="52"/>
      <c r="UFM17" s="52"/>
      <c r="UFN17" s="52"/>
      <c r="UFO17" s="52"/>
      <c r="UFP17" s="52"/>
      <c r="UFQ17" s="52"/>
      <c r="UFR17" s="52"/>
      <c r="UFS17" s="52"/>
      <c r="UFT17" s="52"/>
      <c r="UFU17" s="52"/>
      <c r="UFV17" s="52"/>
      <c r="UFW17" s="52"/>
      <c r="UFX17" s="52"/>
      <c r="UFY17" s="52"/>
      <c r="UFZ17" s="52"/>
      <c r="UGA17" s="52"/>
      <c r="UGB17" s="52"/>
      <c r="UGC17" s="52"/>
      <c r="UGD17" s="52"/>
      <c r="UGE17" s="52"/>
      <c r="UGF17" s="52"/>
      <c r="UGG17" s="52"/>
      <c r="UGH17" s="52"/>
      <c r="UGI17" s="52"/>
      <c r="UGJ17" s="52"/>
      <c r="UGK17" s="52"/>
      <c r="UGL17" s="52"/>
      <c r="UGM17" s="52"/>
      <c r="UGN17" s="52"/>
      <c r="UGO17" s="52"/>
      <c r="UGP17" s="52"/>
      <c r="UGQ17" s="52"/>
      <c r="UGR17" s="52"/>
      <c r="UGS17" s="52"/>
      <c r="UGT17" s="52"/>
      <c r="UGU17" s="52"/>
      <c r="UGV17" s="52"/>
      <c r="UGW17" s="52"/>
      <c r="UGX17" s="52"/>
      <c r="UGY17" s="52"/>
      <c r="UGZ17" s="52"/>
      <c r="UHA17" s="52"/>
      <c r="UHB17" s="52"/>
      <c r="UHC17" s="52"/>
      <c r="UHD17" s="52"/>
      <c r="UHE17" s="52"/>
      <c r="UHF17" s="52"/>
      <c r="UHG17" s="52"/>
      <c r="UHH17" s="52"/>
      <c r="UHI17" s="52"/>
      <c r="UHJ17" s="52"/>
      <c r="UHK17" s="52"/>
      <c r="UHL17" s="52"/>
      <c r="UHM17" s="52"/>
      <c r="UHN17" s="52"/>
      <c r="UHO17" s="52"/>
      <c r="UHP17" s="52"/>
      <c r="UHQ17" s="52"/>
      <c r="UHR17" s="52"/>
      <c r="UHS17" s="52"/>
      <c r="UHT17" s="52"/>
      <c r="UHU17" s="52"/>
      <c r="UHV17" s="52"/>
      <c r="UHW17" s="52"/>
      <c r="UHX17" s="52"/>
      <c r="UHY17" s="52"/>
      <c r="UHZ17" s="52"/>
      <c r="UIA17" s="52"/>
      <c r="UIB17" s="52"/>
      <c r="UIC17" s="52"/>
      <c r="UID17" s="52"/>
      <c r="UIE17" s="52"/>
      <c r="UIF17" s="52"/>
      <c r="UIG17" s="52"/>
      <c r="UIH17" s="52"/>
      <c r="UII17" s="52"/>
      <c r="UIJ17" s="52"/>
      <c r="UIK17" s="52"/>
      <c r="UIL17" s="52"/>
      <c r="UIM17" s="52"/>
      <c r="UIN17" s="52"/>
      <c r="UIO17" s="52"/>
      <c r="UIP17" s="52"/>
      <c r="UIQ17" s="52"/>
      <c r="UIR17" s="52"/>
      <c r="UIS17" s="52"/>
      <c r="UIT17" s="52"/>
      <c r="UIU17" s="52"/>
      <c r="UIV17" s="52"/>
      <c r="UIW17" s="52"/>
      <c r="UIX17" s="52"/>
      <c r="UIY17" s="52"/>
      <c r="UIZ17" s="52"/>
      <c r="UJA17" s="52"/>
      <c r="UJB17" s="52"/>
      <c r="UJC17" s="52"/>
      <c r="UJD17" s="52"/>
      <c r="UJE17" s="52"/>
      <c r="UJF17" s="52"/>
      <c r="UJG17" s="52"/>
      <c r="UJH17" s="52"/>
      <c r="UJI17" s="52"/>
      <c r="UJJ17" s="52"/>
      <c r="UJK17" s="52"/>
      <c r="UJL17" s="52"/>
      <c r="UJM17" s="52"/>
      <c r="UJN17" s="52"/>
      <c r="UJO17" s="52"/>
      <c r="UJP17" s="52"/>
      <c r="UJQ17" s="52"/>
      <c r="UJR17" s="52"/>
      <c r="UJS17" s="52"/>
      <c r="UJT17" s="52"/>
      <c r="UJU17" s="52"/>
      <c r="UJV17" s="52"/>
      <c r="UJW17" s="52"/>
      <c r="UJX17" s="52"/>
      <c r="UJY17" s="52"/>
      <c r="UJZ17" s="52"/>
      <c r="UKA17" s="52"/>
      <c r="UKB17" s="52"/>
      <c r="UKC17" s="52"/>
      <c r="UKD17" s="52"/>
      <c r="UKE17" s="52"/>
      <c r="UKF17" s="52"/>
      <c r="UKG17" s="52"/>
      <c r="UKH17" s="52"/>
      <c r="UKI17" s="52"/>
      <c r="UKJ17" s="52"/>
      <c r="UKK17" s="52"/>
      <c r="UKL17" s="52"/>
      <c r="UKM17" s="52"/>
      <c r="UKN17" s="52"/>
      <c r="UKO17" s="52"/>
      <c r="UKP17" s="52"/>
      <c r="UKQ17" s="52"/>
      <c r="UKR17" s="52"/>
      <c r="UKS17" s="52"/>
      <c r="UKT17" s="52"/>
      <c r="UKU17" s="52"/>
      <c r="UKV17" s="52"/>
      <c r="UKW17" s="52"/>
      <c r="UKX17" s="52"/>
      <c r="UKY17" s="52"/>
      <c r="UKZ17" s="52"/>
      <c r="ULA17" s="52"/>
      <c r="ULB17" s="52"/>
      <c r="ULC17" s="52"/>
      <c r="ULD17" s="52"/>
      <c r="ULE17" s="52"/>
      <c r="ULF17" s="52"/>
      <c r="ULG17" s="52"/>
      <c r="ULH17" s="52"/>
      <c r="ULI17" s="52"/>
      <c r="ULJ17" s="52"/>
      <c r="ULK17" s="52"/>
      <c r="ULL17" s="52"/>
      <c r="ULM17" s="52"/>
      <c r="ULN17" s="52"/>
      <c r="ULO17" s="52"/>
      <c r="ULP17" s="52"/>
      <c r="ULQ17" s="52"/>
      <c r="ULR17" s="52"/>
      <c r="ULS17" s="52"/>
      <c r="ULT17" s="52"/>
      <c r="ULU17" s="52"/>
      <c r="ULV17" s="52"/>
      <c r="ULW17" s="52"/>
      <c r="ULX17" s="52"/>
      <c r="ULY17" s="52"/>
      <c r="ULZ17" s="52"/>
      <c r="UMA17" s="52"/>
      <c r="UMB17" s="52"/>
      <c r="UMC17" s="52"/>
      <c r="UMD17" s="52"/>
      <c r="UME17" s="52"/>
      <c r="UMF17" s="52"/>
      <c r="UMG17" s="52"/>
      <c r="UMH17" s="52"/>
      <c r="UMI17" s="52"/>
      <c r="UMJ17" s="52"/>
      <c r="UMK17" s="52"/>
      <c r="UML17" s="52"/>
      <c r="UMM17" s="52"/>
      <c r="UMN17" s="52"/>
      <c r="UMO17" s="52"/>
      <c r="UMP17" s="52"/>
      <c r="UMQ17" s="52"/>
      <c r="UMR17" s="52"/>
      <c r="UMS17" s="52"/>
      <c r="UMT17" s="52"/>
      <c r="UMU17" s="52"/>
      <c r="UMV17" s="52"/>
      <c r="UMW17" s="52"/>
      <c r="UMX17" s="52"/>
      <c r="UMY17" s="52"/>
      <c r="UMZ17" s="52"/>
      <c r="UNA17" s="52"/>
      <c r="UNB17" s="52"/>
      <c r="UNC17" s="52"/>
      <c r="UND17" s="52"/>
      <c r="UNE17" s="52"/>
      <c r="UNF17" s="52"/>
      <c r="UNG17" s="52"/>
      <c r="UNH17" s="52"/>
      <c r="UNI17" s="52"/>
      <c r="UNJ17" s="52"/>
      <c r="UNK17" s="52"/>
      <c r="UNL17" s="52"/>
      <c r="UNM17" s="52"/>
      <c r="UNN17" s="52"/>
      <c r="UNO17" s="52"/>
      <c r="UNP17" s="52"/>
      <c r="UNQ17" s="52"/>
      <c r="UNR17" s="52"/>
      <c r="UNS17" s="52"/>
      <c r="UNT17" s="52"/>
      <c r="UNU17" s="52"/>
      <c r="UNV17" s="52"/>
      <c r="UNW17" s="52"/>
      <c r="UNX17" s="52"/>
      <c r="UNY17" s="52"/>
      <c r="UNZ17" s="52"/>
      <c r="UOA17" s="52"/>
      <c r="UOB17" s="52"/>
      <c r="UOC17" s="52"/>
      <c r="UOD17" s="52"/>
      <c r="UOE17" s="52"/>
      <c r="UOF17" s="52"/>
      <c r="UOG17" s="52"/>
      <c r="UOH17" s="52"/>
      <c r="UOI17" s="52"/>
      <c r="UOJ17" s="52"/>
      <c r="UOK17" s="52"/>
      <c r="UOL17" s="52"/>
      <c r="UOM17" s="52"/>
      <c r="UON17" s="52"/>
      <c r="UOO17" s="52"/>
      <c r="UOP17" s="52"/>
      <c r="UOQ17" s="52"/>
      <c r="UOR17" s="52"/>
      <c r="UOS17" s="52"/>
      <c r="UOT17" s="52"/>
      <c r="UOU17" s="52"/>
      <c r="UOV17" s="52"/>
      <c r="UOW17" s="52"/>
      <c r="UOX17" s="52"/>
      <c r="UOY17" s="52"/>
      <c r="UOZ17" s="52"/>
      <c r="UPA17" s="52"/>
      <c r="UPB17" s="52"/>
      <c r="UPC17" s="52"/>
      <c r="UPD17" s="52"/>
      <c r="UPE17" s="52"/>
      <c r="UPF17" s="52"/>
      <c r="UPG17" s="52"/>
      <c r="UPH17" s="52"/>
      <c r="UPI17" s="52"/>
      <c r="UPJ17" s="52"/>
      <c r="UPK17" s="52"/>
      <c r="UPL17" s="52"/>
      <c r="UPM17" s="52"/>
      <c r="UPN17" s="52"/>
      <c r="UPO17" s="52"/>
      <c r="UPP17" s="52"/>
      <c r="UPQ17" s="52"/>
      <c r="UPR17" s="52"/>
      <c r="UPS17" s="52"/>
      <c r="UPT17" s="52"/>
      <c r="UPU17" s="52"/>
      <c r="UPV17" s="52"/>
      <c r="UPW17" s="52"/>
      <c r="UPX17" s="52"/>
      <c r="UPY17" s="52"/>
      <c r="UPZ17" s="52"/>
      <c r="UQA17" s="52"/>
      <c r="UQB17" s="52"/>
      <c r="UQC17" s="52"/>
      <c r="UQD17" s="52"/>
      <c r="UQE17" s="52"/>
      <c r="UQF17" s="52"/>
      <c r="UQG17" s="52"/>
      <c r="UQH17" s="52"/>
      <c r="UQI17" s="52"/>
      <c r="UQJ17" s="52"/>
      <c r="UQK17" s="52"/>
      <c r="UQL17" s="52"/>
      <c r="UQM17" s="52"/>
      <c r="UQN17" s="52"/>
      <c r="UQO17" s="52"/>
      <c r="UQP17" s="52"/>
      <c r="UQQ17" s="52"/>
      <c r="UQR17" s="52"/>
      <c r="UQS17" s="52"/>
      <c r="UQT17" s="52"/>
      <c r="UQU17" s="52"/>
      <c r="UQV17" s="52"/>
      <c r="UQW17" s="52"/>
      <c r="UQX17" s="52"/>
      <c r="UQY17" s="52"/>
      <c r="UQZ17" s="52"/>
      <c r="URA17" s="52"/>
      <c r="URB17" s="52"/>
      <c r="URC17" s="52"/>
      <c r="URD17" s="52"/>
      <c r="URE17" s="52"/>
      <c r="URF17" s="52"/>
      <c r="URG17" s="52"/>
      <c r="URH17" s="52"/>
      <c r="URI17" s="52"/>
      <c r="URJ17" s="52"/>
      <c r="URK17" s="52"/>
      <c r="URL17" s="52"/>
      <c r="URM17" s="52"/>
      <c r="URN17" s="52"/>
      <c r="URO17" s="52"/>
      <c r="URP17" s="52"/>
      <c r="URQ17" s="52"/>
      <c r="URR17" s="52"/>
      <c r="URS17" s="52"/>
      <c r="URT17" s="52"/>
      <c r="URU17" s="52"/>
      <c r="URV17" s="52"/>
      <c r="URW17" s="52"/>
      <c r="URX17" s="52"/>
      <c r="URY17" s="52"/>
      <c r="URZ17" s="52"/>
      <c r="USA17" s="52"/>
      <c r="USB17" s="52"/>
      <c r="USC17" s="52"/>
      <c r="USD17" s="52"/>
      <c r="USE17" s="52"/>
      <c r="USF17" s="52"/>
      <c r="USG17" s="52"/>
      <c r="USH17" s="52"/>
      <c r="USI17" s="52"/>
      <c r="USJ17" s="52"/>
      <c r="USK17" s="52"/>
      <c r="USL17" s="52"/>
      <c r="USM17" s="52"/>
      <c r="USN17" s="52"/>
      <c r="USO17" s="52"/>
      <c r="USP17" s="52"/>
      <c r="USQ17" s="52"/>
      <c r="USR17" s="52"/>
      <c r="USS17" s="52"/>
      <c r="UST17" s="52"/>
      <c r="USU17" s="52"/>
      <c r="USV17" s="52"/>
      <c r="USW17" s="52"/>
      <c r="USX17" s="52"/>
      <c r="USY17" s="52"/>
      <c r="USZ17" s="52"/>
      <c r="UTA17" s="52"/>
      <c r="UTB17" s="52"/>
      <c r="UTC17" s="52"/>
      <c r="UTD17" s="52"/>
      <c r="UTE17" s="52"/>
      <c r="UTF17" s="52"/>
      <c r="UTG17" s="52"/>
      <c r="UTH17" s="52"/>
      <c r="UTI17" s="52"/>
      <c r="UTJ17" s="52"/>
      <c r="UTK17" s="52"/>
      <c r="UTL17" s="52"/>
      <c r="UTM17" s="52"/>
      <c r="UTN17" s="52"/>
      <c r="UTO17" s="52"/>
      <c r="UTP17" s="52"/>
      <c r="UTQ17" s="52"/>
      <c r="UTR17" s="52"/>
      <c r="UTS17" s="52"/>
      <c r="UTT17" s="52"/>
      <c r="UTU17" s="52"/>
      <c r="UTV17" s="52"/>
      <c r="UTW17" s="52"/>
      <c r="UTX17" s="52"/>
      <c r="UTY17" s="52"/>
      <c r="UTZ17" s="52"/>
      <c r="UUA17" s="52"/>
      <c r="UUB17" s="52"/>
      <c r="UUC17" s="52"/>
      <c r="UUD17" s="52"/>
      <c r="UUE17" s="52"/>
      <c r="UUF17" s="52"/>
      <c r="UUG17" s="52"/>
      <c r="UUH17" s="52"/>
      <c r="UUI17" s="52"/>
      <c r="UUJ17" s="52"/>
      <c r="UUK17" s="52"/>
      <c r="UUL17" s="52"/>
      <c r="UUM17" s="52"/>
      <c r="UUN17" s="52"/>
      <c r="UUO17" s="52"/>
      <c r="UUP17" s="52"/>
      <c r="UUQ17" s="52"/>
      <c r="UUR17" s="52"/>
      <c r="UUS17" s="52"/>
      <c r="UUT17" s="52"/>
      <c r="UUU17" s="52"/>
      <c r="UUV17" s="52"/>
      <c r="UUW17" s="52"/>
      <c r="UUX17" s="52"/>
      <c r="UUY17" s="52"/>
      <c r="UUZ17" s="52"/>
      <c r="UVA17" s="52"/>
      <c r="UVB17" s="52"/>
      <c r="UVC17" s="52"/>
      <c r="UVD17" s="52"/>
      <c r="UVE17" s="52"/>
      <c r="UVF17" s="52"/>
      <c r="UVG17" s="52"/>
      <c r="UVH17" s="52"/>
      <c r="UVI17" s="52"/>
      <c r="UVJ17" s="52"/>
      <c r="UVK17" s="52"/>
      <c r="UVL17" s="52"/>
      <c r="UVM17" s="52"/>
      <c r="UVN17" s="52"/>
      <c r="UVO17" s="52"/>
      <c r="UVP17" s="52"/>
      <c r="UVQ17" s="52"/>
      <c r="UVR17" s="52"/>
      <c r="UVS17" s="52"/>
      <c r="UVT17" s="52"/>
      <c r="UVU17" s="52"/>
      <c r="UVV17" s="52"/>
      <c r="UVW17" s="52"/>
      <c r="UVX17" s="52"/>
      <c r="UVY17" s="52"/>
      <c r="UVZ17" s="52"/>
      <c r="UWA17" s="52"/>
      <c r="UWB17" s="52"/>
      <c r="UWC17" s="52"/>
      <c r="UWD17" s="52"/>
      <c r="UWE17" s="52"/>
      <c r="UWF17" s="52"/>
      <c r="UWG17" s="52"/>
      <c r="UWH17" s="52"/>
      <c r="UWI17" s="52"/>
      <c r="UWJ17" s="52"/>
      <c r="UWK17" s="52"/>
      <c r="UWL17" s="52"/>
      <c r="UWM17" s="52"/>
      <c r="UWN17" s="52"/>
      <c r="UWO17" s="52"/>
      <c r="UWP17" s="52"/>
      <c r="UWQ17" s="52"/>
      <c r="UWR17" s="52"/>
      <c r="UWS17" s="52"/>
      <c r="UWT17" s="52"/>
      <c r="UWU17" s="52"/>
      <c r="UWV17" s="52"/>
      <c r="UWW17" s="52"/>
      <c r="UWX17" s="52"/>
      <c r="UWY17" s="52"/>
      <c r="UWZ17" s="52"/>
      <c r="UXA17" s="52"/>
      <c r="UXB17" s="52"/>
      <c r="UXC17" s="52"/>
      <c r="UXD17" s="52"/>
      <c r="UXE17" s="52"/>
      <c r="UXF17" s="52"/>
      <c r="UXG17" s="52"/>
      <c r="UXH17" s="52"/>
      <c r="UXI17" s="52"/>
      <c r="UXJ17" s="52"/>
      <c r="UXK17" s="52"/>
      <c r="UXL17" s="52"/>
      <c r="UXM17" s="52"/>
      <c r="UXN17" s="52"/>
      <c r="UXO17" s="52"/>
      <c r="UXP17" s="52"/>
      <c r="UXQ17" s="52"/>
      <c r="UXR17" s="52"/>
      <c r="UXS17" s="52"/>
      <c r="UXT17" s="52"/>
      <c r="UXU17" s="52"/>
      <c r="UXV17" s="52"/>
      <c r="UXW17" s="52"/>
      <c r="UXX17" s="52"/>
      <c r="UXY17" s="52"/>
      <c r="UXZ17" s="52"/>
      <c r="UYA17" s="52"/>
      <c r="UYB17" s="52"/>
      <c r="UYC17" s="52"/>
      <c r="UYD17" s="52"/>
      <c r="UYE17" s="52"/>
      <c r="UYF17" s="52"/>
      <c r="UYG17" s="52"/>
      <c r="UYH17" s="52"/>
      <c r="UYI17" s="52"/>
      <c r="UYJ17" s="52"/>
      <c r="UYK17" s="52"/>
      <c r="UYL17" s="52"/>
      <c r="UYM17" s="52"/>
      <c r="UYN17" s="52"/>
      <c r="UYO17" s="52"/>
      <c r="UYP17" s="52"/>
      <c r="UYQ17" s="52"/>
      <c r="UYR17" s="52"/>
      <c r="UYS17" s="52"/>
      <c r="UYT17" s="52"/>
      <c r="UYU17" s="52"/>
      <c r="UYV17" s="52"/>
      <c r="UYW17" s="52"/>
      <c r="UYX17" s="52"/>
      <c r="UYY17" s="52"/>
      <c r="UYZ17" s="52"/>
      <c r="UZA17" s="52"/>
      <c r="UZB17" s="52"/>
      <c r="UZC17" s="52"/>
      <c r="UZD17" s="52"/>
      <c r="UZE17" s="52"/>
      <c r="UZF17" s="52"/>
      <c r="UZG17" s="52"/>
      <c r="UZH17" s="52"/>
      <c r="UZI17" s="52"/>
      <c r="UZJ17" s="52"/>
      <c r="UZK17" s="52"/>
      <c r="UZL17" s="52"/>
      <c r="UZM17" s="52"/>
      <c r="UZN17" s="52"/>
      <c r="UZO17" s="52"/>
      <c r="UZP17" s="52"/>
      <c r="UZQ17" s="52"/>
      <c r="UZR17" s="52"/>
      <c r="UZS17" s="52"/>
      <c r="UZT17" s="52"/>
      <c r="UZU17" s="52"/>
      <c r="UZV17" s="52"/>
      <c r="UZW17" s="52"/>
      <c r="UZX17" s="52"/>
      <c r="UZY17" s="52"/>
      <c r="UZZ17" s="52"/>
      <c r="VAA17" s="52"/>
      <c r="VAB17" s="52"/>
      <c r="VAC17" s="52"/>
      <c r="VAD17" s="52"/>
      <c r="VAE17" s="52"/>
      <c r="VAF17" s="52"/>
      <c r="VAG17" s="52"/>
      <c r="VAH17" s="52"/>
      <c r="VAI17" s="52"/>
      <c r="VAJ17" s="52"/>
      <c r="VAK17" s="52"/>
      <c r="VAL17" s="52"/>
      <c r="VAM17" s="52"/>
      <c r="VAN17" s="52"/>
      <c r="VAO17" s="52"/>
      <c r="VAP17" s="52"/>
      <c r="VAQ17" s="52"/>
      <c r="VAR17" s="52"/>
      <c r="VAS17" s="52"/>
      <c r="VAT17" s="52"/>
      <c r="VAU17" s="52"/>
      <c r="VAV17" s="52"/>
      <c r="VAW17" s="52"/>
      <c r="VAX17" s="52"/>
      <c r="VAY17" s="52"/>
      <c r="VAZ17" s="52"/>
      <c r="VBA17" s="52"/>
      <c r="VBB17" s="52"/>
      <c r="VBC17" s="52"/>
      <c r="VBD17" s="52"/>
      <c r="VBE17" s="52"/>
      <c r="VBF17" s="52"/>
      <c r="VBG17" s="52"/>
      <c r="VBH17" s="52"/>
      <c r="VBI17" s="52"/>
      <c r="VBJ17" s="52"/>
      <c r="VBK17" s="52"/>
      <c r="VBL17" s="52"/>
      <c r="VBM17" s="52"/>
      <c r="VBN17" s="52"/>
      <c r="VBO17" s="52"/>
      <c r="VBP17" s="52"/>
      <c r="VBQ17" s="52"/>
      <c r="VBR17" s="52"/>
      <c r="VBS17" s="52"/>
      <c r="VBT17" s="52"/>
      <c r="VBU17" s="52"/>
      <c r="VBV17" s="52"/>
      <c r="VBW17" s="52"/>
      <c r="VBX17" s="52"/>
      <c r="VBY17" s="52"/>
      <c r="VBZ17" s="52"/>
      <c r="VCA17" s="52"/>
      <c r="VCB17" s="52"/>
      <c r="VCC17" s="52"/>
      <c r="VCD17" s="52"/>
      <c r="VCE17" s="52"/>
      <c r="VCF17" s="52"/>
      <c r="VCG17" s="52"/>
      <c r="VCH17" s="52"/>
      <c r="VCI17" s="52"/>
      <c r="VCJ17" s="52"/>
      <c r="VCK17" s="52"/>
      <c r="VCL17" s="52"/>
      <c r="VCM17" s="52"/>
      <c r="VCN17" s="52"/>
      <c r="VCO17" s="52"/>
      <c r="VCP17" s="52"/>
      <c r="VCQ17" s="52"/>
      <c r="VCR17" s="52"/>
      <c r="VCS17" s="52"/>
      <c r="VCT17" s="52"/>
      <c r="VCU17" s="52"/>
      <c r="VCV17" s="52"/>
      <c r="VCW17" s="52"/>
      <c r="VCX17" s="52"/>
      <c r="VCY17" s="52"/>
      <c r="VCZ17" s="52"/>
      <c r="VDA17" s="52"/>
      <c r="VDB17" s="52"/>
      <c r="VDC17" s="52"/>
      <c r="VDD17" s="52"/>
      <c r="VDE17" s="52"/>
      <c r="VDF17" s="52"/>
      <c r="VDG17" s="52"/>
      <c r="VDH17" s="52"/>
      <c r="VDI17" s="52"/>
      <c r="VDJ17" s="52"/>
      <c r="VDK17" s="52"/>
      <c r="VDL17" s="52"/>
      <c r="VDM17" s="52"/>
      <c r="VDN17" s="52"/>
      <c r="VDO17" s="52"/>
      <c r="VDP17" s="52"/>
      <c r="VDQ17" s="52"/>
      <c r="VDR17" s="52"/>
      <c r="VDS17" s="52"/>
      <c r="VDT17" s="52"/>
      <c r="VDU17" s="52"/>
      <c r="VDV17" s="52"/>
      <c r="VDW17" s="52"/>
      <c r="VDX17" s="52"/>
      <c r="VDY17" s="52"/>
      <c r="VDZ17" s="52"/>
      <c r="VEA17" s="52"/>
      <c r="VEB17" s="52"/>
      <c r="VEC17" s="52"/>
      <c r="VED17" s="52"/>
      <c r="VEE17" s="52"/>
      <c r="VEF17" s="52"/>
      <c r="VEG17" s="52"/>
      <c r="VEH17" s="52"/>
      <c r="VEI17" s="52"/>
      <c r="VEJ17" s="52"/>
      <c r="VEK17" s="52"/>
      <c r="VEL17" s="52"/>
      <c r="VEM17" s="52"/>
      <c r="VEN17" s="52"/>
      <c r="VEO17" s="52"/>
      <c r="VEP17" s="52"/>
      <c r="VEQ17" s="52"/>
      <c r="VER17" s="52"/>
      <c r="VES17" s="52"/>
      <c r="VET17" s="52"/>
      <c r="VEU17" s="52"/>
      <c r="VEV17" s="52"/>
      <c r="VEW17" s="52"/>
      <c r="VEX17" s="52"/>
      <c r="VEY17" s="52"/>
      <c r="VEZ17" s="52"/>
      <c r="VFA17" s="52"/>
      <c r="VFB17" s="52"/>
      <c r="VFC17" s="52"/>
      <c r="VFD17" s="52"/>
      <c r="VFE17" s="52"/>
      <c r="VFF17" s="52"/>
      <c r="VFG17" s="52"/>
      <c r="VFH17" s="52"/>
      <c r="VFI17" s="52"/>
      <c r="VFJ17" s="52"/>
      <c r="VFK17" s="52"/>
      <c r="VFL17" s="52"/>
      <c r="VFM17" s="52"/>
      <c r="VFN17" s="52"/>
      <c r="VFO17" s="52"/>
      <c r="VFP17" s="52"/>
      <c r="VFQ17" s="52"/>
      <c r="VFR17" s="52"/>
      <c r="VFS17" s="52"/>
      <c r="VFT17" s="52"/>
      <c r="VFU17" s="52"/>
      <c r="VFV17" s="52"/>
      <c r="VFW17" s="52"/>
      <c r="VFX17" s="52"/>
      <c r="VFY17" s="52"/>
      <c r="VFZ17" s="52"/>
      <c r="VGA17" s="52"/>
      <c r="VGB17" s="52"/>
      <c r="VGC17" s="52"/>
      <c r="VGD17" s="52"/>
      <c r="VGE17" s="52"/>
      <c r="VGF17" s="52"/>
      <c r="VGG17" s="52"/>
      <c r="VGH17" s="52"/>
      <c r="VGI17" s="52"/>
      <c r="VGJ17" s="52"/>
      <c r="VGK17" s="52"/>
      <c r="VGL17" s="52"/>
      <c r="VGM17" s="52"/>
      <c r="VGN17" s="52"/>
      <c r="VGO17" s="52"/>
      <c r="VGP17" s="52"/>
      <c r="VGQ17" s="52"/>
      <c r="VGR17" s="52"/>
      <c r="VGS17" s="52"/>
      <c r="VGT17" s="52"/>
      <c r="VGU17" s="52"/>
      <c r="VGV17" s="52"/>
      <c r="VGW17" s="52"/>
      <c r="VGX17" s="52"/>
      <c r="VGY17" s="52"/>
      <c r="VGZ17" s="52"/>
      <c r="VHA17" s="52"/>
      <c r="VHB17" s="52"/>
      <c r="VHC17" s="52"/>
      <c r="VHD17" s="52"/>
      <c r="VHE17" s="52"/>
      <c r="VHF17" s="52"/>
      <c r="VHG17" s="52"/>
      <c r="VHH17" s="52"/>
      <c r="VHI17" s="52"/>
      <c r="VHJ17" s="52"/>
      <c r="VHK17" s="52"/>
      <c r="VHL17" s="52"/>
      <c r="VHM17" s="52"/>
      <c r="VHN17" s="52"/>
      <c r="VHO17" s="52"/>
      <c r="VHP17" s="52"/>
      <c r="VHQ17" s="52"/>
      <c r="VHR17" s="52"/>
      <c r="VHS17" s="52"/>
      <c r="VHT17" s="52"/>
      <c r="VHU17" s="52"/>
      <c r="VHV17" s="52"/>
      <c r="VHW17" s="52"/>
      <c r="VHX17" s="52"/>
      <c r="VHY17" s="52"/>
      <c r="VHZ17" s="52"/>
      <c r="VIA17" s="52"/>
      <c r="VIB17" s="52"/>
      <c r="VIC17" s="52"/>
      <c r="VID17" s="52"/>
      <c r="VIE17" s="52"/>
      <c r="VIF17" s="52"/>
      <c r="VIG17" s="52"/>
      <c r="VIH17" s="52"/>
      <c r="VII17" s="52"/>
      <c r="VIJ17" s="52"/>
      <c r="VIK17" s="52"/>
      <c r="VIL17" s="52"/>
      <c r="VIM17" s="52"/>
      <c r="VIN17" s="52"/>
      <c r="VIO17" s="52"/>
      <c r="VIP17" s="52"/>
      <c r="VIQ17" s="52"/>
      <c r="VIR17" s="52"/>
      <c r="VIS17" s="52"/>
      <c r="VIT17" s="52"/>
      <c r="VIU17" s="52"/>
      <c r="VIV17" s="52"/>
      <c r="VIW17" s="52"/>
      <c r="VIX17" s="52"/>
      <c r="VIY17" s="52"/>
      <c r="VIZ17" s="52"/>
      <c r="VJA17" s="52"/>
      <c r="VJB17" s="52"/>
      <c r="VJC17" s="52"/>
      <c r="VJD17" s="52"/>
      <c r="VJE17" s="52"/>
      <c r="VJF17" s="52"/>
      <c r="VJG17" s="52"/>
      <c r="VJH17" s="52"/>
      <c r="VJI17" s="52"/>
      <c r="VJJ17" s="52"/>
      <c r="VJK17" s="52"/>
      <c r="VJL17" s="52"/>
      <c r="VJM17" s="52"/>
      <c r="VJN17" s="52"/>
      <c r="VJO17" s="52"/>
      <c r="VJP17" s="52"/>
      <c r="VJQ17" s="52"/>
      <c r="VJR17" s="52"/>
      <c r="VJS17" s="52"/>
      <c r="VJT17" s="52"/>
      <c r="VJU17" s="52"/>
      <c r="VJV17" s="52"/>
      <c r="VJW17" s="52"/>
      <c r="VJX17" s="52"/>
      <c r="VJY17" s="52"/>
      <c r="VJZ17" s="52"/>
      <c r="VKA17" s="52"/>
      <c r="VKB17" s="52"/>
      <c r="VKC17" s="52"/>
      <c r="VKD17" s="52"/>
      <c r="VKE17" s="52"/>
      <c r="VKF17" s="52"/>
      <c r="VKG17" s="52"/>
      <c r="VKH17" s="52"/>
      <c r="VKI17" s="52"/>
      <c r="VKJ17" s="52"/>
      <c r="VKK17" s="52"/>
      <c r="VKL17" s="52"/>
      <c r="VKM17" s="52"/>
      <c r="VKN17" s="52"/>
      <c r="VKO17" s="52"/>
      <c r="VKP17" s="52"/>
      <c r="VKQ17" s="52"/>
      <c r="VKR17" s="52"/>
      <c r="VKS17" s="52"/>
      <c r="VKT17" s="52"/>
      <c r="VKU17" s="52"/>
      <c r="VKV17" s="52"/>
      <c r="VKW17" s="52"/>
      <c r="VKX17" s="52"/>
      <c r="VKY17" s="52"/>
      <c r="VKZ17" s="52"/>
      <c r="VLA17" s="52"/>
      <c r="VLB17" s="52"/>
      <c r="VLC17" s="52"/>
      <c r="VLD17" s="52"/>
      <c r="VLE17" s="52"/>
      <c r="VLF17" s="52"/>
      <c r="VLG17" s="52"/>
      <c r="VLH17" s="52"/>
      <c r="VLI17" s="52"/>
      <c r="VLJ17" s="52"/>
      <c r="VLK17" s="52"/>
      <c r="VLL17" s="52"/>
      <c r="VLM17" s="52"/>
      <c r="VLN17" s="52"/>
      <c r="VLO17" s="52"/>
      <c r="VLP17" s="52"/>
      <c r="VLQ17" s="52"/>
      <c r="VLR17" s="52"/>
      <c r="VLS17" s="52"/>
      <c r="VLT17" s="52"/>
      <c r="VLU17" s="52"/>
      <c r="VLV17" s="52"/>
      <c r="VLW17" s="52"/>
      <c r="VLX17" s="52"/>
      <c r="VLY17" s="52"/>
      <c r="VLZ17" s="52"/>
      <c r="VMA17" s="52"/>
      <c r="VMB17" s="52"/>
      <c r="VMC17" s="52"/>
      <c r="VMD17" s="52"/>
      <c r="VME17" s="52"/>
      <c r="VMF17" s="52"/>
      <c r="VMG17" s="52"/>
      <c r="VMH17" s="52"/>
      <c r="VMI17" s="52"/>
      <c r="VMJ17" s="52"/>
      <c r="VMK17" s="52"/>
      <c r="VML17" s="52"/>
      <c r="VMM17" s="52"/>
      <c r="VMN17" s="52"/>
      <c r="VMO17" s="52"/>
      <c r="VMP17" s="52"/>
      <c r="VMQ17" s="52"/>
      <c r="VMR17" s="52"/>
      <c r="VMS17" s="52"/>
      <c r="VMT17" s="52"/>
      <c r="VMU17" s="52"/>
      <c r="VMV17" s="52"/>
      <c r="VMW17" s="52"/>
      <c r="VMX17" s="52"/>
      <c r="VMY17" s="52"/>
      <c r="VMZ17" s="52"/>
      <c r="VNA17" s="52"/>
      <c r="VNB17" s="52"/>
      <c r="VNC17" s="52"/>
      <c r="VND17" s="52"/>
      <c r="VNE17" s="52"/>
      <c r="VNF17" s="52"/>
      <c r="VNG17" s="52"/>
      <c r="VNH17" s="52"/>
      <c r="VNI17" s="52"/>
      <c r="VNJ17" s="52"/>
      <c r="VNK17" s="52"/>
      <c r="VNL17" s="52"/>
      <c r="VNM17" s="52"/>
      <c r="VNN17" s="52"/>
      <c r="VNO17" s="52"/>
      <c r="VNP17" s="52"/>
      <c r="VNQ17" s="52"/>
      <c r="VNR17" s="52"/>
      <c r="VNS17" s="52"/>
      <c r="VNT17" s="52"/>
      <c r="VNU17" s="52"/>
      <c r="VNV17" s="52"/>
      <c r="VNW17" s="52"/>
      <c r="VNX17" s="52"/>
      <c r="VNY17" s="52"/>
      <c r="VNZ17" s="52"/>
      <c r="VOA17" s="52"/>
      <c r="VOB17" s="52"/>
      <c r="VOC17" s="52"/>
      <c r="VOD17" s="52"/>
      <c r="VOE17" s="52"/>
      <c r="VOF17" s="52"/>
      <c r="VOG17" s="52"/>
      <c r="VOH17" s="52"/>
      <c r="VOI17" s="52"/>
      <c r="VOJ17" s="52"/>
      <c r="VOK17" s="52"/>
      <c r="VOL17" s="52"/>
      <c r="VOM17" s="52"/>
      <c r="VON17" s="52"/>
      <c r="VOO17" s="52"/>
      <c r="VOP17" s="52"/>
      <c r="VOQ17" s="52"/>
      <c r="VOR17" s="52"/>
      <c r="VOS17" s="52"/>
      <c r="VOT17" s="52"/>
      <c r="VOU17" s="52"/>
      <c r="VOV17" s="52"/>
      <c r="VOW17" s="52"/>
      <c r="VOX17" s="52"/>
      <c r="VOY17" s="52"/>
      <c r="VOZ17" s="52"/>
      <c r="VPA17" s="52"/>
      <c r="VPB17" s="52"/>
      <c r="VPC17" s="52"/>
      <c r="VPD17" s="52"/>
      <c r="VPE17" s="52"/>
      <c r="VPF17" s="52"/>
      <c r="VPG17" s="52"/>
      <c r="VPH17" s="52"/>
      <c r="VPI17" s="52"/>
      <c r="VPJ17" s="52"/>
      <c r="VPK17" s="52"/>
      <c r="VPL17" s="52"/>
      <c r="VPM17" s="52"/>
      <c r="VPN17" s="52"/>
      <c r="VPO17" s="52"/>
      <c r="VPP17" s="52"/>
      <c r="VPQ17" s="52"/>
      <c r="VPR17" s="52"/>
      <c r="VPS17" s="52"/>
      <c r="VPT17" s="52"/>
      <c r="VPU17" s="52"/>
      <c r="VPV17" s="52"/>
      <c r="VPW17" s="52"/>
      <c r="VPX17" s="52"/>
      <c r="VPY17" s="52"/>
      <c r="VPZ17" s="52"/>
      <c r="VQA17" s="52"/>
      <c r="VQB17" s="52"/>
      <c r="VQC17" s="52"/>
      <c r="VQD17" s="52"/>
      <c r="VQE17" s="52"/>
      <c r="VQF17" s="52"/>
      <c r="VQG17" s="52"/>
      <c r="VQH17" s="52"/>
      <c r="VQI17" s="52"/>
      <c r="VQJ17" s="52"/>
      <c r="VQK17" s="52"/>
      <c r="VQL17" s="52"/>
      <c r="VQM17" s="52"/>
      <c r="VQN17" s="52"/>
      <c r="VQO17" s="52"/>
      <c r="VQP17" s="52"/>
      <c r="VQQ17" s="52"/>
      <c r="VQR17" s="52"/>
      <c r="VQS17" s="52"/>
      <c r="VQT17" s="52"/>
      <c r="VQU17" s="52"/>
      <c r="VQV17" s="52"/>
      <c r="VQW17" s="52"/>
      <c r="VQX17" s="52"/>
      <c r="VQY17" s="52"/>
      <c r="VQZ17" s="52"/>
      <c r="VRA17" s="52"/>
      <c r="VRB17" s="52"/>
      <c r="VRC17" s="52"/>
      <c r="VRD17" s="52"/>
      <c r="VRE17" s="52"/>
      <c r="VRF17" s="52"/>
      <c r="VRG17" s="52"/>
      <c r="VRH17" s="52"/>
      <c r="VRI17" s="52"/>
      <c r="VRJ17" s="52"/>
      <c r="VRK17" s="52"/>
      <c r="VRL17" s="52"/>
      <c r="VRM17" s="52"/>
      <c r="VRN17" s="52"/>
      <c r="VRO17" s="52"/>
      <c r="VRP17" s="52"/>
      <c r="VRQ17" s="52"/>
      <c r="VRR17" s="52"/>
      <c r="VRS17" s="52"/>
      <c r="VRT17" s="52"/>
      <c r="VRU17" s="52"/>
      <c r="VRV17" s="52"/>
      <c r="VRW17" s="52"/>
      <c r="VRX17" s="52"/>
      <c r="VRY17" s="52"/>
      <c r="VRZ17" s="52"/>
      <c r="VSA17" s="52"/>
      <c r="VSB17" s="52"/>
      <c r="VSC17" s="52"/>
      <c r="VSD17" s="52"/>
      <c r="VSE17" s="52"/>
      <c r="VSF17" s="52"/>
      <c r="VSG17" s="52"/>
      <c r="VSH17" s="52"/>
      <c r="VSI17" s="52"/>
      <c r="VSJ17" s="52"/>
      <c r="VSK17" s="52"/>
      <c r="VSL17" s="52"/>
      <c r="VSM17" s="52"/>
      <c r="VSN17" s="52"/>
      <c r="VSO17" s="52"/>
      <c r="VSP17" s="52"/>
      <c r="VSQ17" s="52"/>
      <c r="VSR17" s="52"/>
      <c r="VSS17" s="52"/>
      <c r="VST17" s="52"/>
      <c r="VSU17" s="52"/>
      <c r="VSV17" s="52"/>
      <c r="VSW17" s="52"/>
      <c r="VSX17" s="52"/>
      <c r="VSY17" s="52"/>
      <c r="VSZ17" s="52"/>
      <c r="VTA17" s="52"/>
      <c r="VTB17" s="52"/>
      <c r="VTC17" s="52"/>
      <c r="VTD17" s="52"/>
      <c r="VTE17" s="52"/>
      <c r="VTF17" s="52"/>
      <c r="VTG17" s="52"/>
      <c r="VTH17" s="52"/>
      <c r="VTI17" s="52"/>
      <c r="VTJ17" s="52"/>
      <c r="VTK17" s="52"/>
      <c r="VTL17" s="52"/>
      <c r="VTM17" s="52"/>
      <c r="VTN17" s="52"/>
      <c r="VTO17" s="52"/>
      <c r="VTP17" s="52"/>
      <c r="VTQ17" s="52"/>
      <c r="VTR17" s="52"/>
      <c r="VTS17" s="52"/>
      <c r="VTT17" s="52"/>
      <c r="VTU17" s="52"/>
      <c r="VTV17" s="52"/>
      <c r="VTW17" s="52"/>
      <c r="VTX17" s="52"/>
      <c r="VTY17" s="52"/>
      <c r="VTZ17" s="52"/>
      <c r="VUA17" s="52"/>
      <c r="VUB17" s="52"/>
      <c r="VUC17" s="52"/>
      <c r="VUD17" s="52"/>
      <c r="VUE17" s="52"/>
      <c r="VUF17" s="52"/>
      <c r="VUG17" s="52"/>
      <c r="VUH17" s="52"/>
      <c r="VUI17" s="52"/>
      <c r="VUJ17" s="52"/>
      <c r="VUK17" s="52"/>
      <c r="VUL17" s="52"/>
      <c r="VUM17" s="52"/>
      <c r="VUN17" s="52"/>
      <c r="VUO17" s="52"/>
      <c r="VUP17" s="52"/>
      <c r="VUQ17" s="52"/>
      <c r="VUR17" s="52"/>
      <c r="VUS17" s="52"/>
      <c r="VUT17" s="52"/>
      <c r="VUU17" s="52"/>
      <c r="VUV17" s="52"/>
      <c r="VUW17" s="52"/>
      <c r="VUX17" s="52"/>
      <c r="VUY17" s="52"/>
      <c r="VUZ17" s="52"/>
      <c r="VVA17" s="52"/>
      <c r="VVB17" s="52"/>
      <c r="VVC17" s="52"/>
      <c r="VVD17" s="52"/>
      <c r="VVE17" s="52"/>
      <c r="VVF17" s="52"/>
      <c r="VVG17" s="52"/>
      <c r="VVH17" s="52"/>
      <c r="VVI17" s="52"/>
      <c r="VVJ17" s="52"/>
      <c r="VVK17" s="52"/>
      <c r="VVL17" s="52"/>
      <c r="VVM17" s="52"/>
      <c r="VVN17" s="52"/>
      <c r="VVO17" s="52"/>
      <c r="VVP17" s="52"/>
      <c r="VVQ17" s="52"/>
      <c r="VVR17" s="52"/>
      <c r="VVS17" s="52"/>
      <c r="VVT17" s="52"/>
      <c r="VVU17" s="52"/>
      <c r="VVV17" s="52"/>
      <c r="VVW17" s="52"/>
      <c r="VVX17" s="52"/>
      <c r="VVY17" s="52"/>
      <c r="VVZ17" s="52"/>
      <c r="VWA17" s="52"/>
      <c r="VWB17" s="52"/>
      <c r="VWC17" s="52"/>
      <c r="VWD17" s="52"/>
      <c r="VWE17" s="52"/>
      <c r="VWF17" s="52"/>
      <c r="VWG17" s="52"/>
      <c r="VWH17" s="52"/>
      <c r="VWI17" s="52"/>
      <c r="VWJ17" s="52"/>
      <c r="VWK17" s="52"/>
      <c r="VWL17" s="52"/>
      <c r="VWM17" s="52"/>
      <c r="VWN17" s="52"/>
      <c r="VWO17" s="52"/>
      <c r="VWP17" s="52"/>
      <c r="VWQ17" s="52"/>
      <c r="VWR17" s="52"/>
      <c r="VWS17" s="52"/>
      <c r="VWT17" s="52"/>
      <c r="VWU17" s="52"/>
      <c r="VWV17" s="52"/>
      <c r="VWW17" s="52"/>
      <c r="VWX17" s="52"/>
      <c r="VWY17" s="52"/>
      <c r="VWZ17" s="52"/>
      <c r="VXA17" s="52"/>
      <c r="VXB17" s="52"/>
      <c r="VXC17" s="52"/>
      <c r="VXD17" s="52"/>
      <c r="VXE17" s="52"/>
      <c r="VXF17" s="52"/>
      <c r="VXG17" s="52"/>
      <c r="VXH17" s="52"/>
      <c r="VXI17" s="52"/>
      <c r="VXJ17" s="52"/>
      <c r="VXK17" s="52"/>
      <c r="VXL17" s="52"/>
      <c r="VXM17" s="52"/>
      <c r="VXN17" s="52"/>
      <c r="VXO17" s="52"/>
      <c r="VXP17" s="52"/>
      <c r="VXQ17" s="52"/>
      <c r="VXR17" s="52"/>
      <c r="VXS17" s="52"/>
      <c r="VXT17" s="52"/>
      <c r="VXU17" s="52"/>
      <c r="VXV17" s="52"/>
      <c r="VXW17" s="52"/>
      <c r="VXX17" s="52"/>
      <c r="VXY17" s="52"/>
      <c r="VXZ17" s="52"/>
      <c r="VYA17" s="52"/>
      <c r="VYB17" s="52"/>
      <c r="VYC17" s="52"/>
      <c r="VYD17" s="52"/>
      <c r="VYE17" s="52"/>
      <c r="VYF17" s="52"/>
      <c r="VYG17" s="52"/>
      <c r="VYH17" s="52"/>
      <c r="VYI17" s="52"/>
      <c r="VYJ17" s="52"/>
      <c r="VYK17" s="52"/>
      <c r="VYL17" s="52"/>
      <c r="VYM17" s="52"/>
      <c r="VYN17" s="52"/>
      <c r="VYO17" s="52"/>
      <c r="VYP17" s="52"/>
      <c r="VYQ17" s="52"/>
      <c r="VYR17" s="52"/>
      <c r="VYS17" s="52"/>
      <c r="VYT17" s="52"/>
      <c r="VYU17" s="52"/>
      <c r="VYV17" s="52"/>
      <c r="VYW17" s="52"/>
      <c r="VYX17" s="52"/>
      <c r="VYY17" s="52"/>
      <c r="VYZ17" s="52"/>
      <c r="VZA17" s="52"/>
      <c r="VZB17" s="52"/>
      <c r="VZC17" s="52"/>
      <c r="VZD17" s="52"/>
      <c r="VZE17" s="52"/>
      <c r="VZF17" s="52"/>
      <c r="VZG17" s="52"/>
      <c r="VZH17" s="52"/>
      <c r="VZI17" s="52"/>
      <c r="VZJ17" s="52"/>
      <c r="VZK17" s="52"/>
      <c r="VZL17" s="52"/>
      <c r="VZM17" s="52"/>
      <c r="VZN17" s="52"/>
      <c r="VZO17" s="52"/>
      <c r="VZP17" s="52"/>
      <c r="VZQ17" s="52"/>
      <c r="VZR17" s="52"/>
      <c r="VZS17" s="52"/>
      <c r="VZT17" s="52"/>
      <c r="VZU17" s="52"/>
      <c r="VZV17" s="52"/>
      <c r="VZW17" s="52"/>
      <c r="VZX17" s="52"/>
      <c r="VZY17" s="52"/>
      <c r="VZZ17" s="52"/>
      <c r="WAA17" s="52"/>
      <c r="WAB17" s="52"/>
      <c r="WAC17" s="52"/>
      <c r="WAD17" s="52"/>
      <c r="WAE17" s="52"/>
      <c r="WAF17" s="52"/>
      <c r="WAG17" s="52"/>
      <c r="WAH17" s="52"/>
      <c r="WAI17" s="52"/>
      <c r="WAJ17" s="52"/>
      <c r="WAK17" s="52"/>
      <c r="WAL17" s="52"/>
      <c r="WAM17" s="52"/>
      <c r="WAN17" s="52"/>
      <c r="WAO17" s="52"/>
      <c r="WAP17" s="52"/>
      <c r="WAQ17" s="52"/>
      <c r="WAR17" s="52"/>
      <c r="WAS17" s="52"/>
      <c r="WAT17" s="52"/>
      <c r="WAU17" s="52"/>
      <c r="WAV17" s="52"/>
      <c r="WAW17" s="52"/>
      <c r="WAX17" s="52"/>
      <c r="WAY17" s="52"/>
      <c r="WAZ17" s="52"/>
      <c r="WBA17" s="52"/>
      <c r="WBB17" s="52"/>
      <c r="WBC17" s="52"/>
      <c r="WBD17" s="52"/>
      <c r="WBE17" s="52"/>
      <c r="WBF17" s="52"/>
      <c r="WBG17" s="52"/>
      <c r="WBH17" s="52"/>
      <c r="WBI17" s="52"/>
      <c r="WBJ17" s="52"/>
      <c r="WBK17" s="52"/>
      <c r="WBL17" s="52"/>
      <c r="WBM17" s="52"/>
      <c r="WBN17" s="52"/>
      <c r="WBO17" s="52"/>
      <c r="WBP17" s="52"/>
      <c r="WBQ17" s="52"/>
      <c r="WBR17" s="52"/>
      <c r="WBS17" s="52"/>
      <c r="WBT17" s="52"/>
      <c r="WBU17" s="52"/>
      <c r="WBV17" s="52"/>
      <c r="WBW17" s="52"/>
      <c r="WBX17" s="52"/>
      <c r="WBY17" s="52"/>
      <c r="WBZ17" s="52"/>
      <c r="WCA17" s="52"/>
      <c r="WCB17" s="52"/>
      <c r="WCC17" s="52"/>
      <c r="WCD17" s="52"/>
      <c r="WCE17" s="52"/>
      <c r="WCF17" s="52"/>
      <c r="WCG17" s="52"/>
      <c r="WCH17" s="52"/>
      <c r="WCI17" s="52"/>
      <c r="WCJ17" s="52"/>
      <c r="WCK17" s="52"/>
      <c r="WCL17" s="52"/>
      <c r="WCM17" s="52"/>
      <c r="WCN17" s="52"/>
      <c r="WCO17" s="52"/>
      <c r="WCP17" s="52"/>
      <c r="WCQ17" s="52"/>
      <c r="WCR17" s="52"/>
      <c r="WCS17" s="52"/>
      <c r="WCT17" s="52"/>
      <c r="WCU17" s="52"/>
      <c r="WCV17" s="52"/>
      <c r="WCW17" s="52"/>
      <c r="WCX17" s="52"/>
      <c r="WCY17" s="52"/>
      <c r="WCZ17" s="52"/>
      <c r="WDA17" s="52"/>
      <c r="WDB17" s="52"/>
      <c r="WDC17" s="52"/>
      <c r="WDD17" s="52"/>
      <c r="WDE17" s="52"/>
      <c r="WDF17" s="52"/>
      <c r="WDG17" s="52"/>
      <c r="WDH17" s="52"/>
      <c r="WDI17" s="52"/>
      <c r="WDJ17" s="52"/>
      <c r="WDK17" s="52"/>
      <c r="WDL17" s="52"/>
      <c r="WDM17" s="52"/>
      <c r="WDN17" s="52"/>
      <c r="WDO17" s="52"/>
      <c r="WDP17" s="52"/>
      <c r="WDQ17" s="52"/>
      <c r="WDR17" s="52"/>
      <c r="WDS17" s="52"/>
      <c r="WDT17" s="52"/>
      <c r="WDU17" s="52"/>
      <c r="WDV17" s="52"/>
      <c r="WDW17" s="52"/>
      <c r="WDX17" s="52"/>
      <c r="WDY17" s="52"/>
      <c r="WDZ17" s="52"/>
      <c r="WEA17" s="52"/>
      <c r="WEB17" s="52"/>
      <c r="WEC17" s="52"/>
      <c r="WED17" s="52"/>
      <c r="WEE17" s="52"/>
      <c r="WEF17" s="52"/>
      <c r="WEG17" s="52"/>
      <c r="WEH17" s="52"/>
      <c r="WEI17" s="52"/>
      <c r="WEJ17" s="52"/>
      <c r="WEK17" s="52"/>
      <c r="WEL17" s="52"/>
      <c r="WEM17" s="52"/>
      <c r="WEN17" s="52"/>
      <c r="WEO17" s="52"/>
      <c r="WEP17" s="52"/>
      <c r="WEQ17" s="52"/>
      <c r="WER17" s="52"/>
      <c r="WES17" s="52"/>
      <c r="WET17" s="52"/>
      <c r="WEU17" s="52"/>
      <c r="WEV17" s="52"/>
      <c r="WEW17" s="52"/>
      <c r="WEX17" s="52"/>
      <c r="WEY17" s="52"/>
      <c r="WEZ17" s="52"/>
      <c r="WFA17" s="52"/>
      <c r="WFB17" s="52"/>
      <c r="WFC17" s="52"/>
      <c r="WFD17" s="52"/>
      <c r="WFE17" s="52"/>
      <c r="WFF17" s="52"/>
      <c r="WFG17" s="52"/>
      <c r="WFH17" s="52"/>
      <c r="WFI17" s="52"/>
      <c r="WFJ17" s="52"/>
      <c r="WFK17" s="52"/>
      <c r="WFL17" s="52"/>
      <c r="WFM17" s="52"/>
      <c r="WFN17" s="52"/>
      <c r="WFO17" s="52"/>
      <c r="WFP17" s="52"/>
      <c r="WFQ17" s="52"/>
      <c r="WFR17" s="52"/>
      <c r="WFS17" s="52"/>
      <c r="WFT17" s="52"/>
      <c r="WFU17" s="52"/>
      <c r="WFV17" s="52"/>
      <c r="WFW17" s="52"/>
      <c r="WFX17" s="52"/>
      <c r="WFY17" s="52"/>
      <c r="WFZ17" s="52"/>
      <c r="WGA17" s="52"/>
      <c r="WGB17" s="52"/>
      <c r="WGC17" s="52"/>
      <c r="WGD17" s="52"/>
      <c r="WGE17" s="52"/>
      <c r="WGF17" s="52"/>
      <c r="WGG17" s="52"/>
      <c r="WGH17" s="52"/>
      <c r="WGI17" s="52"/>
      <c r="WGJ17" s="52"/>
      <c r="WGK17" s="52"/>
      <c r="WGL17" s="52"/>
      <c r="WGM17" s="52"/>
      <c r="WGN17" s="52"/>
      <c r="WGO17" s="52"/>
      <c r="WGP17" s="52"/>
      <c r="WGQ17" s="52"/>
      <c r="WGR17" s="52"/>
      <c r="WGS17" s="52"/>
      <c r="WGT17" s="52"/>
      <c r="WGU17" s="52"/>
      <c r="WGV17" s="52"/>
      <c r="WGW17" s="52"/>
      <c r="WGX17" s="52"/>
      <c r="WGY17" s="52"/>
      <c r="WGZ17" s="52"/>
      <c r="WHA17" s="52"/>
      <c r="WHB17" s="52"/>
      <c r="WHC17" s="52"/>
      <c r="WHD17" s="52"/>
      <c r="WHE17" s="52"/>
      <c r="WHF17" s="52"/>
      <c r="WHG17" s="52"/>
      <c r="WHH17" s="52"/>
      <c r="WHI17" s="52"/>
      <c r="WHJ17" s="52"/>
      <c r="WHK17" s="52"/>
      <c r="WHL17" s="52"/>
      <c r="WHM17" s="52"/>
      <c r="WHN17" s="52"/>
      <c r="WHO17" s="52"/>
      <c r="WHP17" s="52"/>
      <c r="WHQ17" s="52"/>
      <c r="WHR17" s="52"/>
      <c r="WHS17" s="52"/>
      <c r="WHT17" s="52"/>
      <c r="WHU17" s="52"/>
      <c r="WHV17" s="52"/>
      <c r="WHW17" s="52"/>
      <c r="WHX17" s="52"/>
      <c r="WHY17" s="52"/>
      <c r="WHZ17" s="52"/>
      <c r="WIA17" s="52"/>
      <c r="WIB17" s="52"/>
      <c r="WIC17" s="52"/>
      <c r="WID17" s="52"/>
      <c r="WIE17" s="52"/>
      <c r="WIF17" s="52"/>
      <c r="WIG17" s="52"/>
      <c r="WIH17" s="52"/>
      <c r="WII17" s="52"/>
      <c r="WIJ17" s="52"/>
      <c r="WIK17" s="52"/>
      <c r="WIL17" s="52"/>
      <c r="WIM17" s="52"/>
      <c r="WIN17" s="52"/>
      <c r="WIO17" s="52"/>
      <c r="WIP17" s="52"/>
      <c r="WIQ17" s="52"/>
      <c r="WIR17" s="52"/>
      <c r="WIS17" s="52"/>
      <c r="WIT17" s="52"/>
      <c r="WIU17" s="52"/>
      <c r="WIV17" s="52"/>
      <c r="WIW17" s="52"/>
      <c r="WIX17" s="52"/>
      <c r="WIY17" s="52"/>
      <c r="WIZ17" s="52"/>
      <c r="WJA17" s="52"/>
      <c r="WJB17" s="52"/>
      <c r="WJC17" s="52"/>
      <c r="WJD17" s="52"/>
      <c r="WJE17" s="52"/>
      <c r="WJF17" s="52"/>
      <c r="WJG17" s="52"/>
      <c r="WJH17" s="52"/>
      <c r="WJI17" s="52"/>
      <c r="WJJ17" s="52"/>
      <c r="WJK17" s="52"/>
      <c r="WJL17" s="52"/>
      <c r="WJM17" s="52"/>
      <c r="WJN17" s="52"/>
      <c r="WJO17" s="52"/>
      <c r="WJP17" s="52"/>
      <c r="WJQ17" s="52"/>
      <c r="WJR17" s="52"/>
      <c r="WJS17" s="52"/>
      <c r="WJT17" s="52"/>
      <c r="WJU17" s="52"/>
      <c r="WJV17" s="52"/>
      <c r="WJW17" s="52"/>
      <c r="WJX17" s="52"/>
      <c r="WJY17" s="52"/>
      <c r="WJZ17" s="52"/>
      <c r="WKA17" s="52"/>
      <c r="WKB17" s="52"/>
      <c r="WKC17" s="52"/>
      <c r="WKD17" s="52"/>
      <c r="WKE17" s="52"/>
      <c r="WKF17" s="52"/>
      <c r="WKG17" s="52"/>
      <c r="WKH17" s="52"/>
      <c r="WKI17" s="52"/>
      <c r="WKJ17" s="52"/>
      <c r="WKK17" s="52"/>
      <c r="WKL17" s="52"/>
      <c r="WKM17" s="52"/>
      <c r="WKN17" s="52"/>
      <c r="WKO17" s="52"/>
      <c r="WKP17" s="52"/>
      <c r="WKQ17" s="52"/>
      <c r="WKR17" s="52"/>
      <c r="WKS17" s="52"/>
      <c r="WKT17" s="52"/>
      <c r="WKU17" s="52"/>
      <c r="WKV17" s="52"/>
      <c r="WKW17" s="52"/>
      <c r="WKX17" s="52"/>
      <c r="WKY17" s="52"/>
      <c r="WKZ17" s="52"/>
      <c r="WLA17" s="52"/>
      <c r="WLB17" s="52"/>
      <c r="WLC17" s="52"/>
      <c r="WLD17" s="52"/>
      <c r="WLE17" s="52"/>
      <c r="WLF17" s="52"/>
      <c r="WLG17" s="52"/>
      <c r="WLH17" s="52"/>
      <c r="WLI17" s="52"/>
      <c r="WLJ17" s="52"/>
      <c r="WLK17" s="52"/>
      <c r="WLL17" s="52"/>
      <c r="WLM17" s="52"/>
      <c r="WLN17" s="52"/>
      <c r="WLO17" s="52"/>
      <c r="WLP17" s="52"/>
      <c r="WLQ17" s="52"/>
      <c r="WLR17" s="52"/>
      <c r="WLS17" s="52"/>
      <c r="WLT17" s="52"/>
      <c r="WLU17" s="52"/>
      <c r="WLV17" s="52"/>
      <c r="WLW17" s="52"/>
      <c r="WLX17" s="52"/>
      <c r="WLY17" s="52"/>
      <c r="WLZ17" s="52"/>
      <c r="WMA17" s="52"/>
      <c r="WMB17" s="52"/>
      <c r="WMC17" s="52"/>
      <c r="WMD17" s="52"/>
      <c r="WME17" s="52"/>
      <c r="WMF17" s="52"/>
      <c r="WMG17" s="52"/>
      <c r="WMH17" s="52"/>
      <c r="WMI17" s="52"/>
      <c r="WMJ17" s="52"/>
      <c r="WMK17" s="52"/>
      <c r="WML17" s="52"/>
      <c r="WMM17" s="52"/>
      <c r="WMN17" s="52"/>
      <c r="WMO17" s="52"/>
      <c r="WMP17" s="52"/>
      <c r="WMQ17" s="52"/>
      <c r="WMR17" s="52"/>
      <c r="WMS17" s="52"/>
      <c r="WMT17" s="52"/>
      <c r="WMU17" s="52"/>
      <c r="WMV17" s="52"/>
      <c r="WMW17" s="52"/>
      <c r="WMX17" s="52"/>
      <c r="WMY17" s="52"/>
      <c r="WMZ17" s="52"/>
      <c r="WNA17" s="52"/>
      <c r="WNB17" s="52"/>
      <c r="WNC17" s="52"/>
      <c r="WND17" s="52"/>
      <c r="WNE17" s="52"/>
      <c r="WNF17" s="52"/>
      <c r="WNG17" s="52"/>
      <c r="WNH17" s="52"/>
      <c r="WNI17" s="52"/>
      <c r="WNJ17" s="52"/>
      <c r="WNK17" s="52"/>
      <c r="WNL17" s="52"/>
      <c r="WNM17" s="52"/>
      <c r="WNN17" s="52"/>
      <c r="WNO17" s="52"/>
      <c r="WNP17" s="52"/>
      <c r="WNQ17" s="52"/>
      <c r="WNR17" s="52"/>
      <c r="WNS17" s="52"/>
      <c r="WNT17" s="52"/>
      <c r="WNU17" s="52"/>
      <c r="WNV17" s="52"/>
      <c r="WNW17" s="52"/>
      <c r="WNX17" s="52"/>
      <c r="WNY17" s="52"/>
      <c r="WNZ17" s="52"/>
      <c r="WOA17" s="52"/>
      <c r="WOB17" s="52"/>
      <c r="WOC17" s="52"/>
      <c r="WOD17" s="52"/>
      <c r="WOE17" s="52"/>
      <c r="WOF17" s="52"/>
      <c r="WOG17" s="52"/>
      <c r="WOH17" s="52"/>
      <c r="WOI17" s="52"/>
      <c r="WOJ17" s="52"/>
      <c r="WOK17" s="52"/>
      <c r="WOL17" s="52"/>
      <c r="WOM17" s="52"/>
      <c r="WON17" s="52"/>
      <c r="WOO17" s="52"/>
      <c r="WOP17" s="52"/>
      <c r="WOQ17" s="52"/>
      <c r="WOR17" s="52"/>
      <c r="WOS17" s="52"/>
      <c r="WOT17" s="52"/>
      <c r="WOU17" s="52"/>
      <c r="WOV17" s="52"/>
      <c r="WOW17" s="52"/>
      <c r="WOX17" s="52"/>
      <c r="WOY17" s="52"/>
      <c r="WOZ17" s="52"/>
      <c r="WPA17" s="52"/>
      <c r="WPB17" s="52"/>
      <c r="WPC17" s="52"/>
      <c r="WPD17" s="52"/>
      <c r="WPE17" s="52"/>
      <c r="WPF17" s="52"/>
      <c r="WPG17" s="52"/>
      <c r="WPH17" s="52"/>
      <c r="WPI17" s="52"/>
      <c r="WPJ17" s="52"/>
      <c r="WPK17" s="52"/>
      <c r="WPL17" s="52"/>
      <c r="WPM17" s="52"/>
      <c r="WPN17" s="52"/>
      <c r="WPO17" s="52"/>
      <c r="WPP17" s="52"/>
      <c r="WPQ17" s="52"/>
      <c r="WPR17" s="52"/>
      <c r="WPS17" s="52"/>
      <c r="WPT17" s="52"/>
      <c r="WPU17" s="52"/>
      <c r="WPV17" s="52"/>
      <c r="WPW17" s="52"/>
      <c r="WPX17" s="52"/>
      <c r="WPY17" s="52"/>
      <c r="WPZ17" s="52"/>
      <c r="WQA17" s="52"/>
      <c r="WQB17" s="52"/>
      <c r="WQC17" s="52"/>
      <c r="WQD17" s="52"/>
      <c r="WQE17" s="52"/>
      <c r="WQF17" s="52"/>
      <c r="WQG17" s="52"/>
      <c r="WQH17" s="52"/>
      <c r="WQI17" s="52"/>
      <c r="WQJ17" s="52"/>
      <c r="WQK17" s="52"/>
      <c r="WQL17" s="52"/>
      <c r="WQM17" s="52"/>
      <c r="WQN17" s="52"/>
      <c r="WQO17" s="52"/>
      <c r="WQP17" s="52"/>
      <c r="WQQ17" s="52"/>
      <c r="WQR17" s="52"/>
      <c r="WQS17" s="52"/>
      <c r="WQT17" s="52"/>
      <c r="WQU17" s="52"/>
      <c r="WQV17" s="52"/>
      <c r="WQW17" s="52"/>
      <c r="WQX17" s="52"/>
      <c r="WQY17" s="52"/>
      <c r="WQZ17" s="52"/>
      <c r="WRA17" s="52"/>
      <c r="WRB17" s="52"/>
      <c r="WRC17" s="52"/>
      <c r="WRD17" s="52"/>
      <c r="WRE17" s="52"/>
      <c r="WRF17" s="52"/>
      <c r="WRG17" s="52"/>
      <c r="WRH17" s="52"/>
      <c r="WRI17" s="52"/>
      <c r="WRJ17" s="52"/>
      <c r="WRK17" s="52"/>
      <c r="WRL17" s="52"/>
      <c r="WRM17" s="52"/>
      <c r="WRN17" s="52"/>
      <c r="WRO17" s="52"/>
      <c r="WRP17" s="52"/>
      <c r="WRQ17" s="52"/>
      <c r="WRR17" s="52"/>
      <c r="WRS17" s="52"/>
      <c r="WRT17" s="52"/>
      <c r="WRU17" s="52"/>
      <c r="WRV17" s="52"/>
      <c r="WRW17" s="52"/>
      <c r="WRX17" s="52"/>
      <c r="WRY17" s="52"/>
      <c r="WRZ17" s="52"/>
      <c r="WSA17" s="52"/>
      <c r="WSB17" s="52"/>
      <c r="WSC17" s="52"/>
      <c r="WSD17" s="52"/>
      <c r="WSE17" s="52"/>
      <c r="WSF17" s="52"/>
      <c r="WSG17" s="52"/>
      <c r="WSH17" s="52"/>
      <c r="WSI17" s="52"/>
      <c r="WSJ17" s="52"/>
      <c r="WSK17" s="52"/>
      <c r="WSL17" s="52"/>
      <c r="WSM17" s="52"/>
      <c r="WSN17" s="52"/>
      <c r="WSO17" s="52"/>
      <c r="WSP17" s="52"/>
      <c r="WSQ17" s="52"/>
      <c r="WSR17" s="52"/>
      <c r="WSS17" s="52"/>
      <c r="WST17" s="52"/>
      <c r="WSU17" s="52"/>
      <c r="WSV17" s="52"/>
      <c r="WSW17" s="52"/>
      <c r="WSX17" s="52"/>
      <c r="WSY17" s="52"/>
      <c r="WSZ17" s="52"/>
      <c r="WTA17" s="52"/>
      <c r="WTB17" s="52"/>
      <c r="WTC17" s="52"/>
      <c r="WTD17" s="52"/>
      <c r="WTE17" s="52"/>
      <c r="WTF17" s="52"/>
      <c r="WTG17" s="52"/>
      <c r="WTH17" s="52"/>
      <c r="WTI17" s="52"/>
      <c r="WTJ17" s="52"/>
      <c r="WTK17" s="52"/>
      <c r="WTL17" s="52"/>
      <c r="WTM17" s="52"/>
      <c r="WTN17" s="52"/>
      <c r="WTO17" s="52"/>
      <c r="WTP17" s="52"/>
      <c r="WTQ17" s="52"/>
      <c r="WTR17" s="52"/>
      <c r="WTS17" s="52"/>
      <c r="WTT17" s="52"/>
      <c r="WTU17" s="52"/>
      <c r="WTV17" s="52"/>
      <c r="WTW17" s="52"/>
      <c r="WTX17" s="52"/>
      <c r="WTY17" s="52"/>
      <c r="WTZ17" s="52"/>
      <c r="WUA17" s="52"/>
      <c r="WUB17" s="52"/>
      <c r="WUC17" s="52"/>
      <c r="WUD17" s="52"/>
      <c r="WUE17" s="52"/>
      <c r="WUF17" s="52"/>
      <c r="WUG17" s="52"/>
      <c r="WUH17" s="52"/>
      <c r="WUI17" s="52"/>
      <c r="WUJ17" s="52"/>
      <c r="WUK17" s="52"/>
      <c r="WUL17" s="52"/>
      <c r="WUM17" s="52"/>
      <c r="WUN17" s="52"/>
      <c r="WUO17" s="52"/>
      <c r="WUP17" s="52"/>
      <c r="WUQ17" s="52"/>
      <c r="WUR17" s="52"/>
      <c r="WUS17" s="52"/>
      <c r="WUT17" s="52"/>
      <c r="WUU17" s="52"/>
      <c r="WUV17" s="52"/>
      <c r="WUW17" s="52"/>
      <c r="WUX17" s="52"/>
      <c r="WUY17" s="52"/>
      <c r="WUZ17" s="52"/>
      <c r="WVA17" s="52"/>
      <c r="WVB17" s="52"/>
      <c r="WVC17" s="52"/>
      <c r="WVD17" s="52"/>
      <c r="WVE17" s="52"/>
      <c r="WVF17" s="52"/>
      <c r="WVG17" s="52"/>
      <c r="WVH17" s="52"/>
      <c r="WVI17" s="52"/>
      <c r="WVJ17" s="52"/>
      <c r="WVK17" s="52"/>
      <c r="WVL17" s="52"/>
      <c r="WVM17" s="52"/>
    </row>
    <row r="18" spans="2:16133" s="53" customFormat="1" x14ac:dyDescent="0.2">
      <c r="B18" s="61"/>
      <c r="C18" s="66"/>
      <c r="D18" s="67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  <c r="AML18" s="52"/>
      <c r="AMM18" s="52"/>
      <c r="AMN18" s="52"/>
      <c r="AMO18" s="52"/>
      <c r="AMP18" s="52"/>
      <c r="AMQ18" s="52"/>
      <c r="AMR18" s="52"/>
      <c r="AMS18" s="52"/>
      <c r="AMT18" s="52"/>
      <c r="AMU18" s="52"/>
      <c r="AMV18" s="52"/>
      <c r="AMW18" s="52"/>
      <c r="AMX18" s="52"/>
      <c r="AMY18" s="52"/>
      <c r="AMZ18" s="52"/>
      <c r="ANA18" s="52"/>
      <c r="ANB18" s="52"/>
      <c r="ANC18" s="52"/>
      <c r="AND18" s="52"/>
      <c r="ANE18" s="52"/>
      <c r="ANF18" s="52"/>
      <c r="ANG18" s="52"/>
      <c r="ANH18" s="52"/>
      <c r="ANI18" s="52"/>
      <c r="ANJ18" s="52"/>
      <c r="ANK18" s="52"/>
      <c r="ANL18" s="52"/>
      <c r="ANM18" s="52"/>
      <c r="ANN18" s="52"/>
      <c r="ANO18" s="52"/>
      <c r="ANP18" s="52"/>
      <c r="ANQ18" s="52"/>
      <c r="ANR18" s="52"/>
      <c r="ANS18" s="52"/>
      <c r="ANT18" s="52"/>
      <c r="ANU18" s="52"/>
      <c r="ANV18" s="52"/>
      <c r="ANW18" s="52"/>
      <c r="ANX18" s="52"/>
      <c r="ANY18" s="52"/>
      <c r="ANZ18" s="52"/>
      <c r="AOA18" s="52"/>
      <c r="AOB18" s="52"/>
      <c r="AOC18" s="52"/>
      <c r="AOD18" s="52"/>
      <c r="AOE18" s="52"/>
      <c r="AOF18" s="52"/>
      <c r="AOG18" s="52"/>
      <c r="AOH18" s="52"/>
      <c r="AOI18" s="52"/>
      <c r="AOJ18" s="52"/>
      <c r="AOK18" s="52"/>
      <c r="AOL18" s="52"/>
      <c r="AOM18" s="52"/>
      <c r="AON18" s="52"/>
      <c r="AOO18" s="52"/>
      <c r="AOP18" s="52"/>
      <c r="AOQ18" s="52"/>
      <c r="AOR18" s="52"/>
      <c r="AOS18" s="52"/>
      <c r="AOT18" s="52"/>
      <c r="AOU18" s="52"/>
      <c r="AOV18" s="52"/>
      <c r="AOW18" s="52"/>
      <c r="AOX18" s="52"/>
      <c r="AOY18" s="52"/>
      <c r="AOZ18" s="52"/>
      <c r="APA18" s="52"/>
      <c r="APB18" s="52"/>
      <c r="APC18" s="52"/>
      <c r="APD18" s="52"/>
      <c r="APE18" s="52"/>
      <c r="APF18" s="52"/>
      <c r="APG18" s="52"/>
      <c r="APH18" s="52"/>
      <c r="API18" s="52"/>
      <c r="APJ18" s="52"/>
      <c r="APK18" s="52"/>
      <c r="APL18" s="52"/>
      <c r="APM18" s="52"/>
      <c r="APN18" s="52"/>
      <c r="APO18" s="52"/>
      <c r="APP18" s="52"/>
      <c r="APQ18" s="52"/>
      <c r="APR18" s="52"/>
      <c r="APS18" s="52"/>
      <c r="APT18" s="52"/>
      <c r="APU18" s="52"/>
      <c r="APV18" s="52"/>
      <c r="APW18" s="52"/>
      <c r="APX18" s="52"/>
      <c r="APY18" s="52"/>
      <c r="APZ18" s="52"/>
      <c r="AQA18" s="52"/>
      <c r="AQB18" s="52"/>
      <c r="AQC18" s="52"/>
      <c r="AQD18" s="52"/>
      <c r="AQE18" s="52"/>
      <c r="AQF18" s="52"/>
      <c r="AQG18" s="52"/>
      <c r="AQH18" s="52"/>
      <c r="AQI18" s="52"/>
      <c r="AQJ18" s="52"/>
      <c r="AQK18" s="52"/>
      <c r="AQL18" s="52"/>
      <c r="AQM18" s="52"/>
      <c r="AQN18" s="52"/>
      <c r="AQO18" s="52"/>
      <c r="AQP18" s="52"/>
      <c r="AQQ18" s="52"/>
      <c r="AQR18" s="52"/>
      <c r="AQS18" s="52"/>
      <c r="AQT18" s="52"/>
      <c r="AQU18" s="52"/>
      <c r="AQV18" s="52"/>
      <c r="AQW18" s="52"/>
      <c r="AQX18" s="52"/>
      <c r="AQY18" s="52"/>
      <c r="AQZ18" s="52"/>
      <c r="ARA18" s="52"/>
      <c r="ARB18" s="52"/>
      <c r="ARC18" s="52"/>
      <c r="ARD18" s="52"/>
      <c r="ARE18" s="52"/>
      <c r="ARF18" s="52"/>
      <c r="ARG18" s="52"/>
      <c r="ARH18" s="52"/>
      <c r="ARI18" s="52"/>
      <c r="ARJ18" s="52"/>
      <c r="ARK18" s="52"/>
      <c r="ARL18" s="52"/>
      <c r="ARM18" s="52"/>
      <c r="ARN18" s="52"/>
      <c r="ARO18" s="52"/>
      <c r="ARP18" s="52"/>
      <c r="ARQ18" s="52"/>
      <c r="ARR18" s="52"/>
      <c r="ARS18" s="52"/>
      <c r="ART18" s="52"/>
      <c r="ARU18" s="52"/>
      <c r="ARV18" s="52"/>
      <c r="ARW18" s="52"/>
      <c r="ARX18" s="52"/>
      <c r="ARY18" s="52"/>
      <c r="ARZ18" s="52"/>
      <c r="ASA18" s="52"/>
      <c r="ASB18" s="52"/>
      <c r="ASC18" s="52"/>
      <c r="ASD18" s="52"/>
      <c r="ASE18" s="52"/>
      <c r="ASF18" s="52"/>
      <c r="ASG18" s="52"/>
      <c r="ASH18" s="52"/>
      <c r="ASI18" s="52"/>
      <c r="ASJ18" s="52"/>
      <c r="ASK18" s="52"/>
      <c r="ASL18" s="52"/>
      <c r="ASM18" s="52"/>
      <c r="ASN18" s="52"/>
      <c r="ASO18" s="52"/>
      <c r="ASP18" s="52"/>
      <c r="ASQ18" s="52"/>
      <c r="ASR18" s="52"/>
      <c r="ASS18" s="52"/>
      <c r="AST18" s="52"/>
      <c r="ASU18" s="52"/>
      <c r="ASV18" s="52"/>
      <c r="ASW18" s="52"/>
      <c r="ASX18" s="52"/>
      <c r="ASY18" s="52"/>
      <c r="ASZ18" s="52"/>
      <c r="ATA18" s="52"/>
      <c r="ATB18" s="52"/>
      <c r="ATC18" s="52"/>
      <c r="ATD18" s="52"/>
      <c r="ATE18" s="52"/>
      <c r="ATF18" s="52"/>
      <c r="ATG18" s="52"/>
      <c r="ATH18" s="52"/>
      <c r="ATI18" s="52"/>
      <c r="ATJ18" s="52"/>
      <c r="ATK18" s="52"/>
      <c r="ATL18" s="52"/>
      <c r="ATM18" s="52"/>
      <c r="ATN18" s="52"/>
      <c r="ATO18" s="52"/>
      <c r="ATP18" s="52"/>
      <c r="ATQ18" s="52"/>
      <c r="ATR18" s="52"/>
      <c r="ATS18" s="52"/>
      <c r="ATT18" s="52"/>
      <c r="ATU18" s="52"/>
      <c r="ATV18" s="52"/>
      <c r="ATW18" s="52"/>
      <c r="ATX18" s="52"/>
      <c r="ATY18" s="52"/>
      <c r="ATZ18" s="52"/>
      <c r="AUA18" s="52"/>
      <c r="AUB18" s="52"/>
      <c r="AUC18" s="52"/>
      <c r="AUD18" s="52"/>
      <c r="AUE18" s="52"/>
      <c r="AUF18" s="52"/>
      <c r="AUG18" s="52"/>
      <c r="AUH18" s="52"/>
      <c r="AUI18" s="52"/>
      <c r="AUJ18" s="52"/>
      <c r="AUK18" s="52"/>
      <c r="AUL18" s="52"/>
      <c r="AUM18" s="52"/>
      <c r="AUN18" s="52"/>
      <c r="AUO18" s="52"/>
      <c r="AUP18" s="52"/>
      <c r="AUQ18" s="52"/>
      <c r="AUR18" s="52"/>
      <c r="AUS18" s="52"/>
      <c r="AUT18" s="52"/>
      <c r="AUU18" s="52"/>
      <c r="AUV18" s="52"/>
      <c r="AUW18" s="52"/>
      <c r="AUX18" s="52"/>
      <c r="AUY18" s="52"/>
      <c r="AUZ18" s="52"/>
      <c r="AVA18" s="52"/>
      <c r="AVB18" s="52"/>
      <c r="AVC18" s="52"/>
      <c r="AVD18" s="52"/>
      <c r="AVE18" s="52"/>
      <c r="AVF18" s="52"/>
      <c r="AVG18" s="52"/>
      <c r="AVH18" s="52"/>
      <c r="AVI18" s="52"/>
      <c r="AVJ18" s="52"/>
      <c r="AVK18" s="52"/>
      <c r="AVL18" s="52"/>
      <c r="AVM18" s="52"/>
      <c r="AVN18" s="52"/>
      <c r="AVO18" s="52"/>
      <c r="AVP18" s="52"/>
      <c r="AVQ18" s="52"/>
      <c r="AVR18" s="52"/>
      <c r="AVS18" s="52"/>
      <c r="AVT18" s="52"/>
      <c r="AVU18" s="52"/>
      <c r="AVV18" s="52"/>
      <c r="AVW18" s="52"/>
      <c r="AVX18" s="52"/>
      <c r="AVY18" s="52"/>
      <c r="AVZ18" s="52"/>
      <c r="AWA18" s="52"/>
      <c r="AWB18" s="52"/>
      <c r="AWC18" s="52"/>
      <c r="AWD18" s="52"/>
      <c r="AWE18" s="52"/>
      <c r="AWF18" s="52"/>
      <c r="AWG18" s="52"/>
      <c r="AWH18" s="52"/>
      <c r="AWI18" s="52"/>
      <c r="AWJ18" s="52"/>
      <c r="AWK18" s="52"/>
      <c r="AWL18" s="52"/>
      <c r="AWM18" s="52"/>
      <c r="AWN18" s="52"/>
      <c r="AWO18" s="52"/>
      <c r="AWP18" s="52"/>
      <c r="AWQ18" s="52"/>
      <c r="AWR18" s="52"/>
      <c r="AWS18" s="52"/>
      <c r="AWT18" s="52"/>
      <c r="AWU18" s="52"/>
      <c r="AWV18" s="52"/>
      <c r="AWW18" s="52"/>
      <c r="AWX18" s="52"/>
      <c r="AWY18" s="52"/>
      <c r="AWZ18" s="52"/>
      <c r="AXA18" s="52"/>
      <c r="AXB18" s="52"/>
      <c r="AXC18" s="52"/>
      <c r="AXD18" s="52"/>
      <c r="AXE18" s="52"/>
      <c r="AXF18" s="52"/>
      <c r="AXG18" s="52"/>
      <c r="AXH18" s="52"/>
      <c r="AXI18" s="52"/>
      <c r="AXJ18" s="52"/>
      <c r="AXK18" s="52"/>
      <c r="AXL18" s="52"/>
      <c r="AXM18" s="52"/>
      <c r="AXN18" s="52"/>
      <c r="AXO18" s="52"/>
      <c r="AXP18" s="52"/>
      <c r="AXQ18" s="52"/>
      <c r="AXR18" s="52"/>
      <c r="AXS18" s="52"/>
      <c r="AXT18" s="52"/>
      <c r="AXU18" s="52"/>
      <c r="AXV18" s="52"/>
      <c r="AXW18" s="52"/>
      <c r="AXX18" s="52"/>
      <c r="AXY18" s="52"/>
      <c r="AXZ18" s="52"/>
      <c r="AYA18" s="52"/>
      <c r="AYB18" s="52"/>
      <c r="AYC18" s="52"/>
      <c r="AYD18" s="52"/>
      <c r="AYE18" s="52"/>
      <c r="AYF18" s="52"/>
      <c r="AYG18" s="52"/>
      <c r="AYH18" s="52"/>
      <c r="AYI18" s="52"/>
      <c r="AYJ18" s="52"/>
      <c r="AYK18" s="52"/>
      <c r="AYL18" s="52"/>
      <c r="AYM18" s="52"/>
      <c r="AYN18" s="52"/>
      <c r="AYO18" s="52"/>
      <c r="AYP18" s="52"/>
      <c r="AYQ18" s="52"/>
      <c r="AYR18" s="52"/>
      <c r="AYS18" s="52"/>
      <c r="AYT18" s="52"/>
      <c r="AYU18" s="52"/>
      <c r="AYV18" s="52"/>
      <c r="AYW18" s="52"/>
      <c r="AYX18" s="52"/>
      <c r="AYY18" s="52"/>
      <c r="AYZ18" s="52"/>
      <c r="AZA18" s="52"/>
      <c r="AZB18" s="52"/>
      <c r="AZC18" s="52"/>
      <c r="AZD18" s="52"/>
      <c r="AZE18" s="52"/>
      <c r="AZF18" s="52"/>
      <c r="AZG18" s="52"/>
      <c r="AZH18" s="52"/>
      <c r="AZI18" s="52"/>
      <c r="AZJ18" s="52"/>
      <c r="AZK18" s="52"/>
      <c r="AZL18" s="52"/>
      <c r="AZM18" s="52"/>
      <c r="AZN18" s="52"/>
      <c r="AZO18" s="52"/>
      <c r="AZP18" s="52"/>
      <c r="AZQ18" s="52"/>
      <c r="AZR18" s="52"/>
      <c r="AZS18" s="52"/>
      <c r="AZT18" s="52"/>
      <c r="AZU18" s="52"/>
      <c r="AZV18" s="52"/>
      <c r="AZW18" s="52"/>
      <c r="AZX18" s="52"/>
      <c r="AZY18" s="52"/>
      <c r="AZZ18" s="52"/>
      <c r="BAA18" s="52"/>
      <c r="BAB18" s="52"/>
      <c r="BAC18" s="52"/>
      <c r="BAD18" s="52"/>
      <c r="BAE18" s="52"/>
      <c r="BAF18" s="52"/>
      <c r="BAG18" s="52"/>
      <c r="BAH18" s="52"/>
      <c r="BAI18" s="52"/>
      <c r="BAJ18" s="52"/>
      <c r="BAK18" s="52"/>
      <c r="BAL18" s="52"/>
      <c r="BAM18" s="52"/>
      <c r="BAN18" s="52"/>
      <c r="BAO18" s="52"/>
      <c r="BAP18" s="52"/>
      <c r="BAQ18" s="52"/>
      <c r="BAR18" s="52"/>
      <c r="BAS18" s="52"/>
      <c r="BAT18" s="52"/>
      <c r="BAU18" s="52"/>
      <c r="BAV18" s="52"/>
      <c r="BAW18" s="52"/>
      <c r="BAX18" s="52"/>
      <c r="BAY18" s="52"/>
      <c r="BAZ18" s="52"/>
      <c r="BBA18" s="52"/>
      <c r="BBB18" s="52"/>
      <c r="BBC18" s="52"/>
      <c r="BBD18" s="52"/>
      <c r="BBE18" s="52"/>
      <c r="BBF18" s="52"/>
      <c r="BBG18" s="52"/>
      <c r="BBH18" s="52"/>
      <c r="BBI18" s="52"/>
      <c r="BBJ18" s="52"/>
      <c r="BBK18" s="52"/>
      <c r="BBL18" s="52"/>
      <c r="BBM18" s="52"/>
      <c r="BBN18" s="52"/>
      <c r="BBO18" s="52"/>
      <c r="BBP18" s="52"/>
      <c r="BBQ18" s="52"/>
      <c r="BBR18" s="52"/>
      <c r="BBS18" s="52"/>
      <c r="BBT18" s="52"/>
      <c r="BBU18" s="52"/>
      <c r="BBV18" s="52"/>
      <c r="BBW18" s="52"/>
      <c r="BBX18" s="52"/>
      <c r="BBY18" s="52"/>
      <c r="BBZ18" s="52"/>
      <c r="BCA18" s="52"/>
      <c r="BCB18" s="52"/>
      <c r="BCC18" s="52"/>
      <c r="BCD18" s="52"/>
      <c r="BCE18" s="52"/>
      <c r="BCF18" s="52"/>
      <c r="BCG18" s="52"/>
      <c r="BCH18" s="52"/>
      <c r="BCI18" s="52"/>
      <c r="BCJ18" s="52"/>
      <c r="BCK18" s="52"/>
      <c r="BCL18" s="52"/>
      <c r="BCM18" s="52"/>
      <c r="BCN18" s="52"/>
      <c r="BCO18" s="52"/>
      <c r="BCP18" s="52"/>
      <c r="BCQ18" s="52"/>
      <c r="BCR18" s="52"/>
      <c r="BCS18" s="52"/>
      <c r="BCT18" s="52"/>
      <c r="BCU18" s="52"/>
      <c r="BCV18" s="52"/>
      <c r="BCW18" s="52"/>
      <c r="BCX18" s="52"/>
      <c r="BCY18" s="52"/>
      <c r="BCZ18" s="52"/>
      <c r="BDA18" s="52"/>
      <c r="BDB18" s="52"/>
      <c r="BDC18" s="52"/>
      <c r="BDD18" s="52"/>
      <c r="BDE18" s="52"/>
      <c r="BDF18" s="52"/>
      <c r="BDG18" s="52"/>
      <c r="BDH18" s="52"/>
      <c r="BDI18" s="52"/>
      <c r="BDJ18" s="52"/>
      <c r="BDK18" s="52"/>
      <c r="BDL18" s="52"/>
      <c r="BDM18" s="52"/>
      <c r="BDN18" s="52"/>
      <c r="BDO18" s="52"/>
      <c r="BDP18" s="52"/>
      <c r="BDQ18" s="52"/>
      <c r="BDR18" s="52"/>
      <c r="BDS18" s="52"/>
      <c r="BDT18" s="52"/>
      <c r="BDU18" s="52"/>
      <c r="BDV18" s="52"/>
      <c r="BDW18" s="52"/>
      <c r="BDX18" s="52"/>
      <c r="BDY18" s="52"/>
      <c r="BDZ18" s="52"/>
      <c r="BEA18" s="52"/>
      <c r="BEB18" s="52"/>
      <c r="BEC18" s="52"/>
      <c r="BED18" s="52"/>
      <c r="BEE18" s="52"/>
      <c r="BEF18" s="52"/>
      <c r="BEG18" s="52"/>
      <c r="BEH18" s="52"/>
      <c r="BEI18" s="52"/>
      <c r="BEJ18" s="52"/>
      <c r="BEK18" s="52"/>
      <c r="BEL18" s="52"/>
      <c r="BEM18" s="52"/>
      <c r="BEN18" s="52"/>
      <c r="BEO18" s="52"/>
      <c r="BEP18" s="52"/>
      <c r="BEQ18" s="52"/>
      <c r="BER18" s="52"/>
      <c r="BES18" s="52"/>
      <c r="BET18" s="52"/>
      <c r="BEU18" s="52"/>
      <c r="BEV18" s="52"/>
      <c r="BEW18" s="52"/>
      <c r="BEX18" s="52"/>
      <c r="BEY18" s="52"/>
      <c r="BEZ18" s="52"/>
      <c r="BFA18" s="52"/>
      <c r="BFB18" s="52"/>
      <c r="BFC18" s="52"/>
      <c r="BFD18" s="52"/>
      <c r="BFE18" s="52"/>
      <c r="BFF18" s="52"/>
      <c r="BFG18" s="52"/>
      <c r="BFH18" s="52"/>
      <c r="BFI18" s="52"/>
      <c r="BFJ18" s="52"/>
      <c r="BFK18" s="52"/>
      <c r="BFL18" s="52"/>
      <c r="BFM18" s="52"/>
      <c r="BFN18" s="52"/>
      <c r="BFO18" s="52"/>
      <c r="BFP18" s="52"/>
      <c r="BFQ18" s="52"/>
      <c r="BFR18" s="52"/>
      <c r="BFS18" s="52"/>
      <c r="BFT18" s="52"/>
      <c r="BFU18" s="52"/>
      <c r="BFV18" s="52"/>
      <c r="BFW18" s="52"/>
      <c r="BFX18" s="52"/>
      <c r="BFY18" s="52"/>
      <c r="BFZ18" s="52"/>
      <c r="BGA18" s="52"/>
      <c r="BGB18" s="52"/>
      <c r="BGC18" s="52"/>
      <c r="BGD18" s="52"/>
      <c r="BGE18" s="52"/>
      <c r="BGF18" s="52"/>
      <c r="BGG18" s="52"/>
      <c r="BGH18" s="52"/>
      <c r="BGI18" s="52"/>
      <c r="BGJ18" s="52"/>
      <c r="BGK18" s="52"/>
      <c r="BGL18" s="52"/>
      <c r="BGM18" s="52"/>
      <c r="BGN18" s="52"/>
      <c r="BGO18" s="52"/>
      <c r="BGP18" s="52"/>
      <c r="BGQ18" s="52"/>
      <c r="BGR18" s="52"/>
      <c r="BGS18" s="52"/>
      <c r="BGT18" s="52"/>
      <c r="BGU18" s="52"/>
      <c r="BGV18" s="52"/>
      <c r="BGW18" s="52"/>
      <c r="BGX18" s="52"/>
      <c r="BGY18" s="52"/>
      <c r="BGZ18" s="52"/>
      <c r="BHA18" s="52"/>
      <c r="BHB18" s="52"/>
      <c r="BHC18" s="52"/>
      <c r="BHD18" s="52"/>
      <c r="BHE18" s="52"/>
      <c r="BHF18" s="52"/>
      <c r="BHG18" s="52"/>
      <c r="BHH18" s="52"/>
      <c r="BHI18" s="52"/>
      <c r="BHJ18" s="52"/>
      <c r="BHK18" s="52"/>
      <c r="BHL18" s="52"/>
      <c r="BHM18" s="52"/>
      <c r="BHN18" s="52"/>
      <c r="BHO18" s="52"/>
      <c r="BHP18" s="52"/>
      <c r="BHQ18" s="52"/>
      <c r="BHR18" s="52"/>
      <c r="BHS18" s="52"/>
      <c r="BHT18" s="52"/>
      <c r="BHU18" s="52"/>
      <c r="BHV18" s="52"/>
      <c r="BHW18" s="52"/>
      <c r="BHX18" s="52"/>
      <c r="BHY18" s="52"/>
      <c r="BHZ18" s="52"/>
      <c r="BIA18" s="52"/>
      <c r="BIB18" s="52"/>
      <c r="BIC18" s="52"/>
      <c r="BID18" s="52"/>
      <c r="BIE18" s="52"/>
      <c r="BIF18" s="52"/>
      <c r="BIG18" s="52"/>
      <c r="BIH18" s="52"/>
      <c r="BII18" s="52"/>
      <c r="BIJ18" s="52"/>
      <c r="BIK18" s="52"/>
      <c r="BIL18" s="52"/>
      <c r="BIM18" s="52"/>
      <c r="BIN18" s="52"/>
      <c r="BIO18" s="52"/>
      <c r="BIP18" s="52"/>
      <c r="BIQ18" s="52"/>
      <c r="BIR18" s="52"/>
      <c r="BIS18" s="52"/>
      <c r="BIT18" s="52"/>
      <c r="BIU18" s="52"/>
      <c r="BIV18" s="52"/>
      <c r="BIW18" s="52"/>
      <c r="BIX18" s="52"/>
      <c r="BIY18" s="52"/>
      <c r="BIZ18" s="52"/>
      <c r="BJA18" s="52"/>
      <c r="BJB18" s="52"/>
      <c r="BJC18" s="52"/>
      <c r="BJD18" s="52"/>
      <c r="BJE18" s="52"/>
      <c r="BJF18" s="52"/>
      <c r="BJG18" s="52"/>
      <c r="BJH18" s="52"/>
      <c r="BJI18" s="52"/>
      <c r="BJJ18" s="52"/>
      <c r="BJK18" s="52"/>
      <c r="BJL18" s="52"/>
      <c r="BJM18" s="52"/>
      <c r="BJN18" s="52"/>
      <c r="BJO18" s="52"/>
      <c r="BJP18" s="52"/>
      <c r="BJQ18" s="52"/>
      <c r="BJR18" s="52"/>
      <c r="BJS18" s="52"/>
      <c r="BJT18" s="52"/>
      <c r="BJU18" s="52"/>
      <c r="BJV18" s="52"/>
      <c r="BJW18" s="52"/>
      <c r="BJX18" s="52"/>
      <c r="BJY18" s="52"/>
      <c r="BJZ18" s="52"/>
      <c r="BKA18" s="52"/>
      <c r="BKB18" s="52"/>
      <c r="BKC18" s="52"/>
      <c r="BKD18" s="52"/>
      <c r="BKE18" s="52"/>
      <c r="BKF18" s="52"/>
      <c r="BKG18" s="52"/>
      <c r="BKH18" s="52"/>
      <c r="BKI18" s="52"/>
      <c r="BKJ18" s="52"/>
      <c r="BKK18" s="52"/>
      <c r="BKL18" s="52"/>
      <c r="BKM18" s="52"/>
      <c r="BKN18" s="52"/>
      <c r="BKO18" s="52"/>
      <c r="BKP18" s="52"/>
      <c r="BKQ18" s="52"/>
      <c r="BKR18" s="52"/>
      <c r="BKS18" s="52"/>
      <c r="BKT18" s="52"/>
      <c r="BKU18" s="52"/>
      <c r="BKV18" s="52"/>
      <c r="BKW18" s="52"/>
      <c r="BKX18" s="52"/>
      <c r="BKY18" s="52"/>
      <c r="BKZ18" s="52"/>
      <c r="BLA18" s="52"/>
      <c r="BLB18" s="52"/>
      <c r="BLC18" s="52"/>
      <c r="BLD18" s="52"/>
      <c r="BLE18" s="52"/>
      <c r="BLF18" s="52"/>
      <c r="BLG18" s="52"/>
      <c r="BLH18" s="52"/>
      <c r="BLI18" s="52"/>
      <c r="BLJ18" s="52"/>
      <c r="BLK18" s="52"/>
      <c r="BLL18" s="52"/>
      <c r="BLM18" s="52"/>
      <c r="BLN18" s="52"/>
      <c r="BLO18" s="52"/>
      <c r="BLP18" s="52"/>
      <c r="BLQ18" s="52"/>
      <c r="BLR18" s="52"/>
      <c r="BLS18" s="52"/>
      <c r="BLT18" s="52"/>
      <c r="BLU18" s="52"/>
      <c r="BLV18" s="52"/>
      <c r="BLW18" s="52"/>
      <c r="BLX18" s="52"/>
      <c r="BLY18" s="52"/>
      <c r="BLZ18" s="52"/>
      <c r="BMA18" s="52"/>
      <c r="BMB18" s="52"/>
      <c r="BMC18" s="52"/>
      <c r="BMD18" s="52"/>
      <c r="BME18" s="52"/>
      <c r="BMF18" s="52"/>
      <c r="BMG18" s="52"/>
      <c r="BMH18" s="52"/>
      <c r="BMI18" s="52"/>
      <c r="BMJ18" s="52"/>
      <c r="BMK18" s="52"/>
      <c r="BML18" s="52"/>
      <c r="BMM18" s="52"/>
      <c r="BMN18" s="52"/>
      <c r="BMO18" s="52"/>
      <c r="BMP18" s="52"/>
      <c r="BMQ18" s="52"/>
      <c r="BMR18" s="52"/>
      <c r="BMS18" s="52"/>
      <c r="BMT18" s="52"/>
      <c r="BMU18" s="52"/>
      <c r="BMV18" s="52"/>
      <c r="BMW18" s="52"/>
      <c r="BMX18" s="52"/>
      <c r="BMY18" s="52"/>
      <c r="BMZ18" s="52"/>
      <c r="BNA18" s="52"/>
      <c r="BNB18" s="52"/>
      <c r="BNC18" s="52"/>
      <c r="BND18" s="52"/>
      <c r="BNE18" s="52"/>
      <c r="BNF18" s="52"/>
      <c r="BNG18" s="52"/>
      <c r="BNH18" s="52"/>
      <c r="BNI18" s="52"/>
      <c r="BNJ18" s="52"/>
      <c r="BNK18" s="52"/>
      <c r="BNL18" s="52"/>
      <c r="BNM18" s="52"/>
      <c r="BNN18" s="52"/>
      <c r="BNO18" s="52"/>
      <c r="BNP18" s="52"/>
      <c r="BNQ18" s="52"/>
      <c r="BNR18" s="52"/>
      <c r="BNS18" s="52"/>
      <c r="BNT18" s="52"/>
      <c r="BNU18" s="52"/>
      <c r="BNV18" s="52"/>
      <c r="BNW18" s="52"/>
      <c r="BNX18" s="52"/>
      <c r="BNY18" s="52"/>
      <c r="BNZ18" s="52"/>
      <c r="BOA18" s="52"/>
      <c r="BOB18" s="52"/>
      <c r="BOC18" s="52"/>
      <c r="BOD18" s="52"/>
      <c r="BOE18" s="52"/>
      <c r="BOF18" s="52"/>
      <c r="BOG18" s="52"/>
      <c r="BOH18" s="52"/>
      <c r="BOI18" s="52"/>
      <c r="BOJ18" s="52"/>
      <c r="BOK18" s="52"/>
      <c r="BOL18" s="52"/>
      <c r="BOM18" s="52"/>
      <c r="BON18" s="52"/>
      <c r="BOO18" s="52"/>
      <c r="BOP18" s="52"/>
      <c r="BOQ18" s="52"/>
      <c r="BOR18" s="52"/>
      <c r="BOS18" s="52"/>
      <c r="BOT18" s="52"/>
      <c r="BOU18" s="52"/>
      <c r="BOV18" s="52"/>
      <c r="BOW18" s="52"/>
      <c r="BOX18" s="52"/>
      <c r="BOY18" s="52"/>
      <c r="BOZ18" s="52"/>
      <c r="BPA18" s="52"/>
      <c r="BPB18" s="52"/>
      <c r="BPC18" s="52"/>
      <c r="BPD18" s="52"/>
      <c r="BPE18" s="52"/>
      <c r="BPF18" s="52"/>
      <c r="BPG18" s="52"/>
      <c r="BPH18" s="52"/>
      <c r="BPI18" s="52"/>
      <c r="BPJ18" s="52"/>
      <c r="BPK18" s="52"/>
      <c r="BPL18" s="52"/>
      <c r="BPM18" s="52"/>
      <c r="BPN18" s="52"/>
      <c r="BPO18" s="52"/>
      <c r="BPP18" s="52"/>
      <c r="BPQ18" s="52"/>
      <c r="BPR18" s="52"/>
      <c r="BPS18" s="52"/>
      <c r="BPT18" s="52"/>
      <c r="BPU18" s="52"/>
      <c r="BPV18" s="52"/>
      <c r="BPW18" s="52"/>
      <c r="BPX18" s="52"/>
      <c r="BPY18" s="52"/>
      <c r="BPZ18" s="52"/>
      <c r="BQA18" s="52"/>
      <c r="BQB18" s="52"/>
      <c r="BQC18" s="52"/>
      <c r="BQD18" s="52"/>
      <c r="BQE18" s="52"/>
      <c r="BQF18" s="52"/>
      <c r="BQG18" s="52"/>
      <c r="BQH18" s="52"/>
      <c r="BQI18" s="52"/>
      <c r="BQJ18" s="52"/>
      <c r="BQK18" s="52"/>
      <c r="BQL18" s="52"/>
      <c r="BQM18" s="52"/>
      <c r="BQN18" s="52"/>
      <c r="BQO18" s="52"/>
      <c r="BQP18" s="52"/>
      <c r="BQQ18" s="52"/>
      <c r="BQR18" s="52"/>
      <c r="BQS18" s="52"/>
      <c r="BQT18" s="52"/>
      <c r="BQU18" s="52"/>
      <c r="BQV18" s="52"/>
      <c r="BQW18" s="52"/>
      <c r="BQX18" s="52"/>
      <c r="BQY18" s="52"/>
      <c r="BQZ18" s="52"/>
      <c r="BRA18" s="52"/>
      <c r="BRB18" s="52"/>
      <c r="BRC18" s="52"/>
      <c r="BRD18" s="52"/>
      <c r="BRE18" s="52"/>
      <c r="BRF18" s="52"/>
      <c r="BRG18" s="52"/>
      <c r="BRH18" s="52"/>
      <c r="BRI18" s="52"/>
      <c r="BRJ18" s="52"/>
      <c r="BRK18" s="52"/>
      <c r="BRL18" s="52"/>
      <c r="BRM18" s="52"/>
      <c r="BRN18" s="52"/>
      <c r="BRO18" s="52"/>
      <c r="BRP18" s="52"/>
      <c r="BRQ18" s="52"/>
      <c r="BRR18" s="52"/>
      <c r="BRS18" s="52"/>
      <c r="BRT18" s="52"/>
      <c r="BRU18" s="52"/>
      <c r="BRV18" s="52"/>
      <c r="BRW18" s="52"/>
      <c r="BRX18" s="52"/>
      <c r="BRY18" s="52"/>
      <c r="BRZ18" s="52"/>
      <c r="BSA18" s="52"/>
      <c r="BSB18" s="52"/>
      <c r="BSC18" s="52"/>
      <c r="BSD18" s="52"/>
      <c r="BSE18" s="52"/>
      <c r="BSF18" s="52"/>
      <c r="BSG18" s="52"/>
      <c r="BSH18" s="52"/>
      <c r="BSI18" s="52"/>
      <c r="BSJ18" s="52"/>
      <c r="BSK18" s="52"/>
      <c r="BSL18" s="52"/>
      <c r="BSM18" s="52"/>
      <c r="BSN18" s="52"/>
      <c r="BSO18" s="52"/>
      <c r="BSP18" s="52"/>
      <c r="BSQ18" s="52"/>
      <c r="BSR18" s="52"/>
      <c r="BSS18" s="52"/>
      <c r="BST18" s="52"/>
      <c r="BSU18" s="52"/>
      <c r="BSV18" s="52"/>
      <c r="BSW18" s="52"/>
      <c r="BSX18" s="52"/>
      <c r="BSY18" s="52"/>
      <c r="BSZ18" s="52"/>
      <c r="BTA18" s="52"/>
      <c r="BTB18" s="52"/>
      <c r="BTC18" s="52"/>
      <c r="BTD18" s="52"/>
      <c r="BTE18" s="52"/>
      <c r="BTF18" s="52"/>
      <c r="BTG18" s="52"/>
      <c r="BTH18" s="52"/>
      <c r="BTI18" s="52"/>
      <c r="BTJ18" s="52"/>
      <c r="BTK18" s="52"/>
      <c r="BTL18" s="52"/>
      <c r="BTM18" s="52"/>
      <c r="BTN18" s="52"/>
      <c r="BTO18" s="52"/>
      <c r="BTP18" s="52"/>
      <c r="BTQ18" s="52"/>
      <c r="BTR18" s="52"/>
      <c r="BTS18" s="52"/>
      <c r="BTT18" s="52"/>
      <c r="BTU18" s="52"/>
      <c r="BTV18" s="52"/>
      <c r="BTW18" s="52"/>
      <c r="BTX18" s="52"/>
      <c r="BTY18" s="52"/>
      <c r="BTZ18" s="52"/>
      <c r="BUA18" s="52"/>
      <c r="BUB18" s="52"/>
      <c r="BUC18" s="52"/>
      <c r="BUD18" s="52"/>
      <c r="BUE18" s="52"/>
      <c r="BUF18" s="52"/>
      <c r="BUG18" s="52"/>
      <c r="BUH18" s="52"/>
      <c r="BUI18" s="52"/>
      <c r="BUJ18" s="52"/>
      <c r="BUK18" s="52"/>
      <c r="BUL18" s="52"/>
      <c r="BUM18" s="52"/>
      <c r="BUN18" s="52"/>
      <c r="BUO18" s="52"/>
      <c r="BUP18" s="52"/>
      <c r="BUQ18" s="52"/>
      <c r="BUR18" s="52"/>
      <c r="BUS18" s="52"/>
      <c r="BUT18" s="52"/>
      <c r="BUU18" s="52"/>
      <c r="BUV18" s="52"/>
      <c r="BUW18" s="52"/>
      <c r="BUX18" s="52"/>
      <c r="BUY18" s="52"/>
      <c r="BUZ18" s="52"/>
      <c r="BVA18" s="52"/>
      <c r="BVB18" s="52"/>
      <c r="BVC18" s="52"/>
      <c r="BVD18" s="52"/>
      <c r="BVE18" s="52"/>
      <c r="BVF18" s="52"/>
      <c r="BVG18" s="52"/>
      <c r="BVH18" s="52"/>
      <c r="BVI18" s="52"/>
      <c r="BVJ18" s="52"/>
      <c r="BVK18" s="52"/>
      <c r="BVL18" s="52"/>
      <c r="BVM18" s="52"/>
      <c r="BVN18" s="52"/>
      <c r="BVO18" s="52"/>
      <c r="BVP18" s="52"/>
      <c r="BVQ18" s="52"/>
      <c r="BVR18" s="52"/>
      <c r="BVS18" s="52"/>
      <c r="BVT18" s="52"/>
      <c r="BVU18" s="52"/>
      <c r="BVV18" s="52"/>
      <c r="BVW18" s="52"/>
      <c r="BVX18" s="52"/>
      <c r="BVY18" s="52"/>
      <c r="BVZ18" s="52"/>
      <c r="BWA18" s="52"/>
      <c r="BWB18" s="52"/>
      <c r="BWC18" s="52"/>
      <c r="BWD18" s="52"/>
      <c r="BWE18" s="52"/>
      <c r="BWF18" s="52"/>
      <c r="BWG18" s="52"/>
      <c r="BWH18" s="52"/>
      <c r="BWI18" s="52"/>
      <c r="BWJ18" s="52"/>
      <c r="BWK18" s="52"/>
      <c r="BWL18" s="52"/>
      <c r="BWM18" s="52"/>
      <c r="BWN18" s="52"/>
      <c r="BWO18" s="52"/>
      <c r="BWP18" s="52"/>
      <c r="BWQ18" s="52"/>
      <c r="BWR18" s="52"/>
      <c r="BWS18" s="52"/>
      <c r="BWT18" s="52"/>
      <c r="BWU18" s="52"/>
      <c r="BWV18" s="52"/>
      <c r="BWW18" s="52"/>
      <c r="BWX18" s="52"/>
      <c r="BWY18" s="52"/>
      <c r="BWZ18" s="52"/>
      <c r="BXA18" s="52"/>
      <c r="BXB18" s="52"/>
      <c r="BXC18" s="52"/>
      <c r="BXD18" s="52"/>
      <c r="BXE18" s="52"/>
      <c r="BXF18" s="52"/>
      <c r="BXG18" s="52"/>
      <c r="BXH18" s="52"/>
      <c r="BXI18" s="52"/>
      <c r="BXJ18" s="52"/>
      <c r="BXK18" s="52"/>
      <c r="BXL18" s="52"/>
      <c r="BXM18" s="52"/>
      <c r="BXN18" s="52"/>
      <c r="BXO18" s="52"/>
      <c r="BXP18" s="52"/>
      <c r="BXQ18" s="52"/>
      <c r="BXR18" s="52"/>
      <c r="BXS18" s="52"/>
      <c r="BXT18" s="52"/>
      <c r="BXU18" s="52"/>
      <c r="BXV18" s="52"/>
      <c r="BXW18" s="52"/>
      <c r="BXX18" s="52"/>
      <c r="BXY18" s="52"/>
      <c r="BXZ18" s="52"/>
      <c r="BYA18" s="52"/>
      <c r="BYB18" s="52"/>
      <c r="BYC18" s="52"/>
      <c r="BYD18" s="52"/>
      <c r="BYE18" s="52"/>
      <c r="BYF18" s="52"/>
      <c r="BYG18" s="52"/>
      <c r="BYH18" s="52"/>
      <c r="BYI18" s="52"/>
      <c r="BYJ18" s="52"/>
      <c r="BYK18" s="52"/>
      <c r="BYL18" s="52"/>
      <c r="BYM18" s="52"/>
      <c r="BYN18" s="52"/>
      <c r="BYO18" s="52"/>
      <c r="BYP18" s="52"/>
      <c r="BYQ18" s="52"/>
      <c r="BYR18" s="52"/>
      <c r="BYS18" s="52"/>
      <c r="BYT18" s="52"/>
      <c r="BYU18" s="52"/>
      <c r="BYV18" s="52"/>
      <c r="BYW18" s="52"/>
      <c r="BYX18" s="52"/>
      <c r="BYY18" s="52"/>
      <c r="BYZ18" s="52"/>
      <c r="BZA18" s="52"/>
      <c r="BZB18" s="52"/>
      <c r="BZC18" s="52"/>
      <c r="BZD18" s="52"/>
      <c r="BZE18" s="52"/>
      <c r="BZF18" s="52"/>
      <c r="BZG18" s="52"/>
      <c r="BZH18" s="52"/>
      <c r="BZI18" s="52"/>
      <c r="BZJ18" s="52"/>
      <c r="BZK18" s="52"/>
      <c r="BZL18" s="52"/>
      <c r="BZM18" s="52"/>
      <c r="BZN18" s="52"/>
      <c r="BZO18" s="52"/>
      <c r="BZP18" s="52"/>
      <c r="BZQ18" s="52"/>
      <c r="BZR18" s="52"/>
      <c r="BZS18" s="52"/>
      <c r="BZT18" s="52"/>
      <c r="BZU18" s="52"/>
      <c r="BZV18" s="52"/>
      <c r="BZW18" s="52"/>
      <c r="BZX18" s="52"/>
      <c r="BZY18" s="52"/>
      <c r="BZZ18" s="52"/>
      <c r="CAA18" s="52"/>
      <c r="CAB18" s="52"/>
      <c r="CAC18" s="52"/>
      <c r="CAD18" s="52"/>
      <c r="CAE18" s="52"/>
      <c r="CAF18" s="52"/>
      <c r="CAG18" s="52"/>
      <c r="CAH18" s="52"/>
      <c r="CAI18" s="52"/>
      <c r="CAJ18" s="52"/>
      <c r="CAK18" s="52"/>
      <c r="CAL18" s="52"/>
      <c r="CAM18" s="52"/>
      <c r="CAN18" s="52"/>
      <c r="CAO18" s="52"/>
      <c r="CAP18" s="52"/>
      <c r="CAQ18" s="52"/>
      <c r="CAR18" s="52"/>
      <c r="CAS18" s="52"/>
      <c r="CAT18" s="52"/>
      <c r="CAU18" s="52"/>
      <c r="CAV18" s="52"/>
      <c r="CAW18" s="52"/>
      <c r="CAX18" s="52"/>
      <c r="CAY18" s="52"/>
      <c r="CAZ18" s="52"/>
      <c r="CBA18" s="52"/>
      <c r="CBB18" s="52"/>
      <c r="CBC18" s="52"/>
      <c r="CBD18" s="52"/>
      <c r="CBE18" s="52"/>
      <c r="CBF18" s="52"/>
      <c r="CBG18" s="52"/>
      <c r="CBH18" s="52"/>
      <c r="CBI18" s="52"/>
      <c r="CBJ18" s="52"/>
      <c r="CBK18" s="52"/>
      <c r="CBL18" s="52"/>
      <c r="CBM18" s="52"/>
      <c r="CBN18" s="52"/>
      <c r="CBO18" s="52"/>
      <c r="CBP18" s="52"/>
      <c r="CBQ18" s="52"/>
      <c r="CBR18" s="52"/>
      <c r="CBS18" s="52"/>
      <c r="CBT18" s="52"/>
      <c r="CBU18" s="52"/>
      <c r="CBV18" s="52"/>
      <c r="CBW18" s="52"/>
      <c r="CBX18" s="52"/>
      <c r="CBY18" s="52"/>
      <c r="CBZ18" s="52"/>
      <c r="CCA18" s="52"/>
      <c r="CCB18" s="52"/>
      <c r="CCC18" s="52"/>
      <c r="CCD18" s="52"/>
      <c r="CCE18" s="52"/>
      <c r="CCF18" s="52"/>
      <c r="CCG18" s="52"/>
      <c r="CCH18" s="52"/>
      <c r="CCI18" s="52"/>
      <c r="CCJ18" s="52"/>
      <c r="CCK18" s="52"/>
      <c r="CCL18" s="52"/>
      <c r="CCM18" s="52"/>
      <c r="CCN18" s="52"/>
      <c r="CCO18" s="52"/>
      <c r="CCP18" s="52"/>
      <c r="CCQ18" s="52"/>
      <c r="CCR18" s="52"/>
      <c r="CCS18" s="52"/>
      <c r="CCT18" s="52"/>
      <c r="CCU18" s="52"/>
      <c r="CCV18" s="52"/>
      <c r="CCW18" s="52"/>
      <c r="CCX18" s="52"/>
      <c r="CCY18" s="52"/>
      <c r="CCZ18" s="52"/>
      <c r="CDA18" s="52"/>
      <c r="CDB18" s="52"/>
      <c r="CDC18" s="52"/>
      <c r="CDD18" s="52"/>
      <c r="CDE18" s="52"/>
      <c r="CDF18" s="52"/>
      <c r="CDG18" s="52"/>
      <c r="CDH18" s="52"/>
      <c r="CDI18" s="52"/>
      <c r="CDJ18" s="52"/>
      <c r="CDK18" s="52"/>
      <c r="CDL18" s="52"/>
      <c r="CDM18" s="52"/>
      <c r="CDN18" s="52"/>
      <c r="CDO18" s="52"/>
      <c r="CDP18" s="52"/>
      <c r="CDQ18" s="52"/>
      <c r="CDR18" s="52"/>
      <c r="CDS18" s="52"/>
      <c r="CDT18" s="52"/>
      <c r="CDU18" s="52"/>
      <c r="CDV18" s="52"/>
      <c r="CDW18" s="52"/>
      <c r="CDX18" s="52"/>
      <c r="CDY18" s="52"/>
      <c r="CDZ18" s="52"/>
      <c r="CEA18" s="52"/>
      <c r="CEB18" s="52"/>
      <c r="CEC18" s="52"/>
      <c r="CED18" s="52"/>
      <c r="CEE18" s="52"/>
      <c r="CEF18" s="52"/>
      <c r="CEG18" s="52"/>
      <c r="CEH18" s="52"/>
      <c r="CEI18" s="52"/>
      <c r="CEJ18" s="52"/>
      <c r="CEK18" s="52"/>
      <c r="CEL18" s="52"/>
      <c r="CEM18" s="52"/>
      <c r="CEN18" s="52"/>
      <c r="CEO18" s="52"/>
      <c r="CEP18" s="52"/>
      <c r="CEQ18" s="52"/>
      <c r="CER18" s="52"/>
      <c r="CES18" s="52"/>
      <c r="CET18" s="52"/>
      <c r="CEU18" s="52"/>
      <c r="CEV18" s="52"/>
      <c r="CEW18" s="52"/>
      <c r="CEX18" s="52"/>
      <c r="CEY18" s="52"/>
      <c r="CEZ18" s="52"/>
      <c r="CFA18" s="52"/>
      <c r="CFB18" s="52"/>
      <c r="CFC18" s="52"/>
      <c r="CFD18" s="52"/>
      <c r="CFE18" s="52"/>
      <c r="CFF18" s="52"/>
      <c r="CFG18" s="52"/>
      <c r="CFH18" s="52"/>
      <c r="CFI18" s="52"/>
      <c r="CFJ18" s="52"/>
      <c r="CFK18" s="52"/>
      <c r="CFL18" s="52"/>
      <c r="CFM18" s="52"/>
      <c r="CFN18" s="52"/>
      <c r="CFO18" s="52"/>
      <c r="CFP18" s="52"/>
      <c r="CFQ18" s="52"/>
      <c r="CFR18" s="52"/>
      <c r="CFS18" s="52"/>
      <c r="CFT18" s="52"/>
      <c r="CFU18" s="52"/>
      <c r="CFV18" s="52"/>
      <c r="CFW18" s="52"/>
      <c r="CFX18" s="52"/>
      <c r="CFY18" s="52"/>
      <c r="CFZ18" s="52"/>
      <c r="CGA18" s="52"/>
      <c r="CGB18" s="52"/>
      <c r="CGC18" s="52"/>
      <c r="CGD18" s="52"/>
      <c r="CGE18" s="52"/>
      <c r="CGF18" s="52"/>
      <c r="CGG18" s="52"/>
      <c r="CGH18" s="52"/>
      <c r="CGI18" s="52"/>
      <c r="CGJ18" s="52"/>
      <c r="CGK18" s="52"/>
      <c r="CGL18" s="52"/>
      <c r="CGM18" s="52"/>
      <c r="CGN18" s="52"/>
      <c r="CGO18" s="52"/>
      <c r="CGP18" s="52"/>
      <c r="CGQ18" s="52"/>
      <c r="CGR18" s="52"/>
      <c r="CGS18" s="52"/>
      <c r="CGT18" s="52"/>
      <c r="CGU18" s="52"/>
      <c r="CGV18" s="52"/>
      <c r="CGW18" s="52"/>
      <c r="CGX18" s="52"/>
      <c r="CGY18" s="52"/>
      <c r="CGZ18" s="52"/>
      <c r="CHA18" s="52"/>
      <c r="CHB18" s="52"/>
      <c r="CHC18" s="52"/>
      <c r="CHD18" s="52"/>
      <c r="CHE18" s="52"/>
      <c r="CHF18" s="52"/>
      <c r="CHG18" s="52"/>
      <c r="CHH18" s="52"/>
      <c r="CHI18" s="52"/>
      <c r="CHJ18" s="52"/>
      <c r="CHK18" s="52"/>
      <c r="CHL18" s="52"/>
      <c r="CHM18" s="52"/>
      <c r="CHN18" s="52"/>
      <c r="CHO18" s="52"/>
      <c r="CHP18" s="52"/>
      <c r="CHQ18" s="52"/>
      <c r="CHR18" s="52"/>
      <c r="CHS18" s="52"/>
      <c r="CHT18" s="52"/>
      <c r="CHU18" s="52"/>
      <c r="CHV18" s="52"/>
      <c r="CHW18" s="52"/>
      <c r="CHX18" s="52"/>
      <c r="CHY18" s="52"/>
      <c r="CHZ18" s="52"/>
      <c r="CIA18" s="52"/>
      <c r="CIB18" s="52"/>
      <c r="CIC18" s="52"/>
      <c r="CID18" s="52"/>
      <c r="CIE18" s="52"/>
      <c r="CIF18" s="52"/>
      <c r="CIG18" s="52"/>
      <c r="CIH18" s="52"/>
      <c r="CII18" s="52"/>
      <c r="CIJ18" s="52"/>
      <c r="CIK18" s="52"/>
      <c r="CIL18" s="52"/>
      <c r="CIM18" s="52"/>
      <c r="CIN18" s="52"/>
      <c r="CIO18" s="52"/>
      <c r="CIP18" s="52"/>
      <c r="CIQ18" s="52"/>
      <c r="CIR18" s="52"/>
      <c r="CIS18" s="52"/>
      <c r="CIT18" s="52"/>
      <c r="CIU18" s="52"/>
      <c r="CIV18" s="52"/>
      <c r="CIW18" s="52"/>
      <c r="CIX18" s="52"/>
      <c r="CIY18" s="52"/>
      <c r="CIZ18" s="52"/>
      <c r="CJA18" s="52"/>
      <c r="CJB18" s="52"/>
      <c r="CJC18" s="52"/>
      <c r="CJD18" s="52"/>
      <c r="CJE18" s="52"/>
      <c r="CJF18" s="52"/>
      <c r="CJG18" s="52"/>
      <c r="CJH18" s="52"/>
      <c r="CJI18" s="52"/>
      <c r="CJJ18" s="52"/>
      <c r="CJK18" s="52"/>
      <c r="CJL18" s="52"/>
      <c r="CJM18" s="52"/>
      <c r="CJN18" s="52"/>
      <c r="CJO18" s="52"/>
      <c r="CJP18" s="52"/>
      <c r="CJQ18" s="52"/>
      <c r="CJR18" s="52"/>
      <c r="CJS18" s="52"/>
      <c r="CJT18" s="52"/>
      <c r="CJU18" s="52"/>
      <c r="CJV18" s="52"/>
      <c r="CJW18" s="52"/>
      <c r="CJX18" s="52"/>
      <c r="CJY18" s="52"/>
      <c r="CJZ18" s="52"/>
      <c r="CKA18" s="52"/>
      <c r="CKB18" s="52"/>
      <c r="CKC18" s="52"/>
      <c r="CKD18" s="52"/>
      <c r="CKE18" s="52"/>
      <c r="CKF18" s="52"/>
      <c r="CKG18" s="52"/>
      <c r="CKH18" s="52"/>
      <c r="CKI18" s="52"/>
      <c r="CKJ18" s="52"/>
      <c r="CKK18" s="52"/>
      <c r="CKL18" s="52"/>
      <c r="CKM18" s="52"/>
      <c r="CKN18" s="52"/>
      <c r="CKO18" s="52"/>
      <c r="CKP18" s="52"/>
      <c r="CKQ18" s="52"/>
      <c r="CKR18" s="52"/>
      <c r="CKS18" s="52"/>
      <c r="CKT18" s="52"/>
      <c r="CKU18" s="52"/>
      <c r="CKV18" s="52"/>
      <c r="CKW18" s="52"/>
      <c r="CKX18" s="52"/>
      <c r="CKY18" s="52"/>
      <c r="CKZ18" s="52"/>
      <c r="CLA18" s="52"/>
      <c r="CLB18" s="52"/>
      <c r="CLC18" s="52"/>
      <c r="CLD18" s="52"/>
      <c r="CLE18" s="52"/>
      <c r="CLF18" s="52"/>
      <c r="CLG18" s="52"/>
      <c r="CLH18" s="52"/>
      <c r="CLI18" s="52"/>
      <c r="CLJ18" s="52"/>
      <c r="CLK18" s="52"/>
      <c r="CLL18" s="52"/>
      <c r="CLM18" s="52"/>
      <c r="CLN18" s="52"/>
      <c r="CLO18" s="52"/>
      <c r="CLP18" s="52"/>
      <c r="CLQ18" s="52"/>
      <c r="CLR18" s="52"/>
      <c r="CLS18" s="52"/>
      <c r="CLT18" s="52"/>
      <c r="CLU18" s="52"/>
      <c r="CLV18" s="52"/>
      <c r="CLW18" s="52"/>
      <c r="CLX18" s="52"/>
      <c r="CLY18" s="52"/>
      <c r="CLZ18" s="52"/>
      <c r="CMA18" s="52"/>
      <c r="CMB18" s="52"/>
      <c r="CMC18" s="52"/>
      <c r="CMD18" s="52"/>
      <c r="CME18" s="52"/>
      <c r="CMF18" s="52"/>
      <c r="CMG18" s="52"/>
      <c r="CMH18" s="52"/>
      <c r="CMI18" s="52"/>
      <c r="CMJ18" s="52"/>
      <c r="CMK18" s="52"/>
      <c r="CML18" s="52"/>
      <c r="CMM18" s="52"/>
      <c r="CMN18" s="52"/>
      <c r="CMO18" s="52"/>
      <c r="CMP18" s="52"/>
      <c r="CMQ18" s="52"/>
      <c r="CMR18" s="52"/>
      <c r="CMS18" s="52"/>
      <c r="CMT18" s="52"/>
      <c r="CMU18" s="52"/>
      <c r="CMV18" s="52"/>
      <c r="CMW18" s="52"/>
      <c r="CMX18" s="52"/>
      <c r="CMY18" s="52"/>
      <c r="CMZ18" s="52"/>
      <c r="CNA18" s="52"/>
      <c r="CNB18" s="52"/>
      <c r="CNC18" s="52"/>
      <c r="CND18" s="52"/>
      <c r="CNE18" s="52"/>
      <c r="CNF18" s="52"/>
      <c r="CNG18" s="52"/>
      <c r="CNH18" s="52"/>
      <c r="CNI18" s="52"/>
      <c r="CNJ18" s="52"/>
      <c r="CNK18" s="52"/>
      <c r="CNL18" s="52"/>
      <c r="CNM18" s="52"/>
      <c r="CNN18" s="52"/>
      <c r="CNO18" s="52"/>
      <c r="CNP18" s="52"/>
      <c r="CNQ18" s="52"/>
      <c r="CNR18" s="52"/>
      <c r="CNS18" s="52"/>
      <c r="CNT18" s="52"/>
      <c r="CNU18" s="52"/>
      <c r="CNV18" s="52"/>
      <c r="CNW18" s="52"/>
      <c r="CNX18" s="52"/>
      <c r="CNY18" s="52"/>
      <c r="CNZ18" s="52"/>
      <c r="COA18" s="52"/>
      <c r="COB18" s="52"/>
      <c r="COC18" s="52"/>
      <c r="COD18" s="52"/>
      <c r="COE18" s="52"/>
      <c r="COF18" s="52"/>
      <c r="COG18" s="52"/>
      <c r="COH18" s="52"/>
      <c r="COI18" s="52"/>
      <c r="COJ18" s="52"/>
      <c r="COK18" s="52"/>
      <c r="COL18" s="52"/>
      <c r="COM18" s="52"/>
      <c r="CON18" s="52"/>
      <c r="COO18" s="52"/>
      <c r="COP18" s="52"/>
      <c r="COQ18" s="52"/>
      <c r="COR18" s="52"/>
      <c r="COS18" s="52"/>
      <c r="COT18" s="52"/>
      <c r="COU18" s="52"/>
      <c r="COV18" s="52"/>
      <c r="COW18" s="52"/>
      <c r="COX18" s="52"/>
      <c r="COY18" s="52"/>
      <c r="COZ18" s="52"/>
      <c r="CPA18" s="52"/>
      <c r="CPB18" s="52"/>
      <c r="CPC18" s="52"/>
      <c r="CPD18" s="52"/>
      <c r="CPE18" s="52"/>
      <c r="CPF18" s="52"/>
      <c r="CPG18" s="52"/>
      <c r="CPH18" s="52"/>
      <c r="CPI18" s="52"/>
      <c r="CPJ18" s="52"/>
      <c r="CPK18" s="52"/>
      <c r="CPL18" s="52"/>
      <c r="CPM18" s="52"/>
      <c r="CPN18" s="52"/>
      <c r="CPO18" s="52"/>
      <c r="CPP18" s="52"/>
      <c r="CPQ18" s="52"/>
      <c r="CPR18" s="52"/>
      <c r="CPS18" s="52"/>
      <c r="CPT18" s="52"/>
      <c r="CPU18" s="52"/>
      <c r="CPV18" s="52"/>
      <c r="CPW18" s="52"/>
      <c r="CPX18" s="52"/>
      <c r="CPY18" s="52"/>
      <c r="CPZ18" s="52"/>
      <c r="CQA18" s="52"/>
      <c r="CQB18" s="52"/>
      <c r="CQC18" s="52"/>
      <c r="CQD18" s="52"/>
      <c r="CQE18" s="52"/>
      <c r="CQF18" s="52"/>
      <c r="CQG18" s="52"/>
      <c r="CQH18" s="52"/>
      <c r="CQI18" s="52"/>
      <c r="CQJ18" s="52"/>
      <c r="CQK18" s="52"/>
      <c r="CQL18" s="52"/>
      <c r="CQM18" s="52"/>
      <c r="CQN18" s="52"/>
      <c r="CQO18" s="52"/>
      <c r="CQP18" s="52"/>
      <c r="CQQ18" s="52"/>
      <c r="CQR18" s="52"/>
      <c r="CQS18" s="52"/>
      <c r="CQT18" s="52"/>
      <c r="CQU18" s="52"/>
      <c r="CQV18" s="52"/>
      <c r="CQW18" s="52"/>
      <c r="CQX18" s="52"/>
      <c r="CQY18" s="52"/>
      <c r="CQZ18" s="52"/>
      <c r="CRA18" s="52"/>
      <c r="CRB18" s="52"/>
      <c r="CRC18" s="52"/>
      <c r="CRD18" s="52"/>
      <c r="CRE18" s="52"/>
      <c r="CRF18" s="52"/>
      <c r="CRG18" s="52"/>
      <c r="CRH18" s="52"/>
      <c r="CRI18" s="52"/>
      <c r="CRJ18" s="52"/>
      <c r="CRK18" s="52"/>
      <c r="CRL18" s="52"/>
      <c r="CRM18" s="52"/>
      <c r="CRN18" s="52"/>
      <c r="CRO18" s="52"/>
      <c r="CRP18" s="52"/>
      <c r="CRQ18" s="52"/>
      <c r="CRR18" s="52"/>
      <c r="CRS18" s="52"/>
      <c r="CRT18" s="52"/>
      <c r="CRU18" s="52"/>
      <c r="CRV18" s="52"/>
      <c r="CRW18" s="52"/>
      <c r="CRX18" s="52"/>
      <c r="CRY18" s="52"/>
      <c r="CRZ18" s="52"/>
      <c r="CSA18" s="52"/>
      <c r="CSB18" s="52"/>
      <c r="CSC18" s="52"/>
      <c r="CSD18" s="52"/>
      <c r="CSE18" s="52"/>
      <c r="CSF18" s="52"/>
      <c r="CSG18" s="52"/>
      <c r="CSH18" s="52"/>
      <c r="CSI18" s="52"/>
      <c r="CSJ18" s="52"/>
      <c r="CSK18" s="52"/>
      <c r="CSL18" s="52"/>
      <c r="CSM18" s="52"/>
      <c r="CSN18" s="52"/>
      <c r="CSO18" s="52"/>
      <c r="CSP18" s="52"/>
      <c r="CSQ18" s="52"/>
      <c r="CSR18" s="52"/>
      <c r="CSS18" s="52"/>
      <c r="CST18" s="52"/>
      <c r="CSU18" s="52"/>
      <c r="CSV18" s="52"/>
      <c r="CSW18" s="52"/>
      <c r="CSX18" s="52"/>
      <c r="CSY18" s="52"/>
      <c r="CSZ18" s="52"/>
      <c r="CTA18" s="52"/>
      <c r="CTB18" s="52"/>
      <c r="CTC18" s="52"/>
      <c r="CTD18" s="52"/>
      <c r="CTE18" s="52"/>
      <c r="CTF18" s="52"/>
      <c r="CTG18" s="52"/>
      <c r="CTH18" s="52"/>
      <c r="CTI18" s="52"/>
      <c r="CTJ18" s="52"/>
      <c r="CTK18" s="52"/>
      <c r="CTL18" s="52"/>
      <c r="CTM18" s="52"/>
      <c r="CTN18" s="52"/>
      <c r="CTO18" s="52"/>
      <c r="CTP18" s="52"/>
      <c r="CTQ18" s="52"/>
      <c r="CTR18" s="52"/>
      <c r="CTS18" s="52"/>
      <c r="CTT18" s="52"/>
      <c r="CTU18" s="52"/>
      <c r="CTV18" s="52"/>
      <c r="CTW18" s="52"/>
      <c r="CTX18" s="52"/>
      <c r="CTY18" s="52"/>
      <c r="CTZ18" s="52"/>
      <c r="CUA18" s="52"/>
      <c r="CUB18" s="52"/>
      <c r="CUC18" s="52"/>
      <c r="CUD18" s="52"/>
      <c r="CUE18" s="52"/>
      <c r="CUF18" s="52"/>
      <c r="CUG18" s="52"/>
      <c r="CUH18" s="52"/>
      <c r="CUI18" s="52"/>
      <c r="CUJ18" s="52"/>
      <c r="CUK18" s="52"/>
      <c r="CUL18" s="52"/>
      <c r="CUM18" s="52"/>
      <c r="CUN18" s="52"/>
      <c r="CUO18" s="52"/>
      <c r="CUP18" s="52"/>
      <c r="CUQ18" s="52"/>
      <c r="CUR18" s="52"/>
      <c r="CUS18" s="52"/>
      <c r="CUT18" s="52"/>
      <c r="CUU18" s="52"/>
      <c r="CUV18" s="52"/>
      <c r="CUW18" s="52"/>
      <c r="CUX18" s="52"/>
      <c r="CUY18" s="52"/>
      <c r="CUZ18" s="52"/>
      <c r="CVA18" s="52"/>
      <c r="CVB18" s="52"/>
      <c r="CVC18" s="52"/>
      <c r="CVD18" s="52"/>
      <c r="CVE18" s="52"/>
      <c r="CVF18" s="52"/>
      <c r="CVG18" s="52"/>
      <c r="CVH18" s="52"/>
      <c r="CVI18" s="52"/>
      <c r="CVJ18" s="52"/>
      <c r="CVK18" s="52"/>
      <c r="CVL18" s="52"/>
      <c r="CVM18" s="52"/>
      <c r="CVN18" s="52"/>
      <c r="CVO18" s="52"/>
      <c r="CVP18" s="52"/>
      <c r="CVQ18" s="52"/>
      <c r="CVR18" s="52"/>
      <c r="CVS18" s="52"/>
      <c r="CVT18" s="52"/>
      <c r="CVU18" s="52"/>
      <c r="CVV18" s="52"/>
      <c r="CVW18" s="52"/>
      <c r="CVX18" s="52"/>
      <c r="CVY18" s="52"/>
      <c r="CVZ18" s="52"/>
      <c r="CWA18" s="52"/>
      <c r="CWB18" s="52"/>
      <c r="CWC18" s="52"/>
      <c r="CWD18" s="52"/>
      <c r="CWE18" s="52"/>
      <c r="CWF18" s="52"/>
      <c r="CWG18" s="52"/>
      <c r="CWH18" s="52"/>
      <c r="CWI18" s="52"/>
      <c r="CWJ18" s="52"/>
      <c r="CWK18" s="52"/>
      <c r="CWL18" s="52"/>
      <c r="CWM18" s="52"/>
      <c r="CWN18" s="52"/>
      <c r="CWO18" s="52"/>
      <c r="CWP18" s="52"/>
      <c r="CWQ18" s="52"/>
      <c r="CWR18" s="52"/>
      <c r="CWS18" s="52"/>
      <c r="CWT18" s="52"/>
      <c r="CWU18" s="52"/>
      <c r="CWV18" s="52"/>
      <c r="CWW18" s="52"/>
      <c r="CWX18" s="52"/>
      <c r="CWY18" s="52"/>
      <c r="CWZ18" s="52"/>
      <c r="CXA18" s="52"/>
      <c r="CXB18" s="52"/>
      <c r="CXC18" s="52"/>
      <c r="CXD18" s="52"/>
      <c r="CXE18" s="52"/>
      <c r="CXF18" s="52"/>
      <c r="CXG18" s="52"/>
      <c r="CXH18" s="52"/>
      <c r="CXI18" s="52"/>
      <c r="CXJ18" s="52"/>
      <c r="CXK18" s="52"/>
      <c r="CXL18" s="52"/>
      <c r="CXM18" s="52"/>
      <c r="CXN18" s="52"/>
      <c r="CXO18" s="52"/>
      <c r="CXP18" s="52"/>
      <c r="CXQ18" s="52"/>
      <c r="CXR18" s="52"/>
      <c r="CXS18" s="52"/>
      <c r="CXT18" s="52"/>
      <c r="CXU18" s="52"/>
      <c r="CXV18" s="52"/>
      <c r="CXW18" s="52"/>
      <c r="CXX18" s="52"/>
      <c r="CXY18" s="52"/>
      <c r="CXZ18" s="52"/>
      <c r="CYA18" s="52"/>
      <c r="CYB18" s="52"/>
      <c r="CYC18" s="52"/>
      <c r="CYD18" s="52"/>
      <c r="CYE18" s="52"/>
      <c r="CYF18" s="52"/>
      <c r="CYG18" s="52"/>
      <c r="CYH18" s="52"/>
      <c r="CYI18" s="52"/>
      <c r="CYJ18" s="52"/>
      <c r="CYK18" s="52"/>
      <c r="CYL18" s="52"/>
      <c r="CYM18" s="52"/>
      <c r="CYN18" s="52"/>
      <c r="CYO18" s="52"/>
      <c r="CYP18" s="52"/>
      <c r="CYQ18" s="52"/>
      <c r="CYR18" s="52"/>
      <c r="CYS18" s="52"/>
      <c r="CYT18" s="52"/>
      <c r="CYU18" s="52"/>
      <c r="CYV18" s="52"/>
      <c r="CYW18" s="52"/>
      <c r="CYX18" s="52"/>
      <c r="CYY18" s="52"/>
      <c r="CYZ18" s="52"/>
      <c r="CZA18" s="52"/>
      <c r="CZB18" s="52"/>
      <c r="CZC18" s="52"/>
      <c r="CZD18" s="52"/>
      <c r="CZE18" s="52"/>
      <c r="CZF18" s="52"/>
      <c r="CZG18" s="52"/>
      <c r="CZH18" s="52"/>
      <c r="CZI18" s="52"/>
      <c r="CZJ18" s="52"/>
      <c r="CZK18" s="52"/>
      <c r="CZL18" s="52"/>
      <c r="CZM18" s="52"/>
      <c r="CZN18" s="52"/>
      <c r="CZO18" s="52"/>
      <c r="CZP18" s="52"/>
      <c r="CZQ18" s="52"/>
      <c r="CZR18" s="52"/>
      <c r="CZS18" s="52"/>
      <c r="CZT18" s="52"/>
      <c r="CZU18" s="52"/>
      <c r="CZV18" s="52"/>
      <c r="CZW18" s="52"/>
      <c r="CZX18" s="52"/>
      <c r="CZY18" s="52"/>
      <c r="CZZ18" s="52"/>
      <c r="DAA18" s="52"/>
      <c r="DAB18" s="52"/>
      <c r="DAC18" s="52"/>
      <c r="DAD18" s="52"/>
      <c r="DAE18" s="52"/>
      <c r="DAF18" s="52"/>
      <c r="DAG18" s="52"/>
      <c r="DAH18" s="52"/>
      <c r="DAI18" s="52"/>
      <c r="DAJ18" s="52"/>
      <c r="DAK18" s="52"/>
      <c r="DAL18" s="52"/>
      <c r="DAM18" s="52"/>
      <c r="DAN18" s="52"/>
      <c r="DAO18" s="52"/>
      <c r="DAP18" s="52"/>
      <c r="DAQ18" s="52"/>
      <c r="DAR18" s="52"/>
      <c r="DAS18" s="52"/>
      <c r="DAT18" s="52"/>
      <c r="DAU18" s="52"/>
      <c r="DAV18" s="52"/>
      <c r="DAW18" s="52"/>
      <c r="DAX18" s="52"/>
      <c r="DAY18" s="52"/>
      <c r="DAZ18" s="52"/>
      <c r="DBA18" s="52"/>
      <c r="DBB18" s="52"/>
      <c r="DBC18" s="52"/>
      <c r="DBD18" s="52"/>
      <c r="DBE18" s="52"/>
      <c r="DBF18" s="52"/>
      <c r="DBG18" s="52"/>
      <c r="DBH18" s="52"/>
      <c r="DBI18" s="52"/>
      <c r="DBJ18" s="52"/>
      <c r="DBK18" s="52"/>
      <c r="DBL18" s="52"/>
      <c r="DBM18" s="52"/>
      <c r="DBN18" s="52"/>
      <c r="DBO18" s="52"/>
      <c r="DBP18" s="52"/>
      <c r="DBQ18" s="52"/>
      <c r="DBR18" s="52"/>
      <c r="DBS18" s="52"/>
      <c r="DBT18" s="52"/>
      <c r="DBU18" s="52"/>
      <c r="DBV18" s="52"/>
      <c r="DBW18" s="52"/>
      <c r="DBX18" s="52"/>
      <c r="DBY18" s="52"/>
      <c r="DBZ18" s="52"/>
      <c r="DCA18" s="52"/>
      <c r="DCB18" s="52"/>
      <c r="DCC18" s="52"/>
      <c r="DCD18" s="52"/>
      <c r="DCE18" s="52"/>
      <c r="DCF18" s="52"/>
      <c r="DCG18" s="52"/>
      <c r="DCH18" s="52"/>
      <c r="DCI18" s="52"/>
      <c r="DCJ18" s="52"/>
      <c r="DCK18" s="52"/>
      <c r="DCL18" s="52"/>
      <c r="DCM18" s="52"/>
      <c r="DCN18" s="52"/>
      <c r="DCO18" s="52"/>
      <c r="DCP18" s="52"/>
      <c r="DCQ18" s="52"/>
      <c r="DCR18" s="52"/>
      <c r="DCS18" s="52"/>
      <c r="DCT18" s="52"/>
      <c r="DCU18" s="52"/>
      <c r="DCV18" s="52"/>
      <c r="DCW18" s="52"/>
      <c r="DCX18" s="52"/>
      <c r="DCY18" s="52"/>
      <c r="DCZ18" s="52"/>
      <c r="DDA18" s="52"/>
      <c r="DDB18" s="52"/>
      <c r="DDC18" s="52"/>
      <c r="DDD18" s="52"/>
      <c r="DDE18" s="52"/>
      <c r="DDF18" s="52"/>
      <c r="DDG18" s="52"/>
      <c r="DDH18" s="52"/>
      <c r="DDI18" s="52"/>
      <c r="DDJ18" s="52"/>
      <c r="DDK18" s="52"/>
      <c r="DDL18" s="52"/>
      <c r="DDM18" s="52"/>
      <c r="DDN18" s="52"/>
      <c r="DDO18" s="52"/>
      <c r="DDP18" s="52"/>
      <c r="DDQ18" s="52"/>
      <c r="DDR18" s="52"/>
      <c r="DDS18" s="52"/>
      <c r="DDT18" s="52"/>
      <c r="DDU18" s="52"/>
      <c r="DDV18" s="52"/>
      <c r="DDW18" s="52"/>
      <c r="DDX18" s="52"/>
      <c r="DDY18" s="52"/>
      <c r="DDZ18" s="52"/>
      <c r="DEA18" s="52"/>
      <c r="DEB18" s="52"/>
      <c r="DEC18" s="52"/>
      <c r="DED18" s="52"/>
      <c r="DEE18" s="52"/>
      <c r="DEF18" s="52"/>
      <c r="DEG18" s="52"/>
      <c r="DEH18" s="52"/>
      <c r="DEI18" s="52"/>
      <c r="DEJ18" s="52"/>
      <c r="DEK18" s="52"/>
      <c r="DEL18" s="52"/>
      <c r="DEM18" s="52"/>
      <c r="DEN18" s="52"/>
      <c r="DEO18" s="52"/>
      <c r="DEP18" s="52"/>
      <c r="DEQ18" s="52"/>
      <c r="DER18" s="52"/>
      <c r="DES18" s="52"/>
      <c r="DET18" s="52"/>
      <c r="DEU18" s="52"/>
      <c r="DEV18" s="52"/>
      <c r="DEW18" s="52"/>
      <c r="DEX18" s="52"/>
      <c r="DEY18" s="52"/>
      <c r="DEZ18" s="52"/>
      <c r="DFA18" s="52"/>
      <c r="DFB18" s="52"/>
      <c r="DFC18" s="52"/>
      <c r="DFD18" s="52"/>
      <c r="DFE18" s="52"/>
      <c r="DFF18" s="52"/>
      <c r="DFG18" s="52"/>
      <c r="DFH18" s="52"/>
      <c r="DFI18" s="52"/>
      <c r="DFJ18" s="52"/>
      <c r="DFK18" s="52"/>
      <c r="DFL18" s="52"/>
      <c r="DFM18" s="52"/>
      <c r="DFN18" s="52"/>
      <c r="DFO18" s="52"/>
      <c r="DFP18" s="52"/>
      <c r="DFQ18" s="52"/>
      <c r="DFR18" s="52"/>
      <c r="DFS18" s="52"/>
      <c r="DFT18" s="52"/>
      <c r="DFU18" s="52"/>
      <c r="DFV18" s="52"/>
      <c r="DFW18" s="52"/>
      <c r="DFX18" s="52"/>
      <c r="DFY18" s="52"/>
      <c r="DFZ18" s="52"/>
      <c r="DGA18" s="52"/>
      <c r="DGB18" s="52"/>
      <c r="DGC18" s="52"/>
      <c r="DGD18" s="52"/>
      <c r="DGE18" s="52"/>
      <c r="DGF18" s="52"/>
      <c r="DGG18" s="52"/>
      <c r="DGH18" s="52"/>
      <c r="DGI18" s="52"/>
      <c r="DGJ18" s="52"/>
      <c r="DGK18" s="52"/>
      <c r="DGL18" s="52"/>
      <c r="DGM18" s="52"/>
      <c r="DGN18" s="52"/>
      <c r="DGO18" s="52"/>
      <c r="DGP18" s="52"/>
      <c r="DGQ18" s="52"/>
      <c r="DGR18" s="52"/>
      <c r="DGS18" s="52"/>
      <c r="DGT18" s="52"/>
      <c r="DGU18" s="52"/>
      <c r="DGV18" s="52"/>
      <c r="DGW18" s="52"/>
      <c r="DGX18" s="52"/>
      <c r="DGY18" s="52"/>
      <c r="DGZ18" s="52"/>
      <c r="DHA18" s="52"/>
      <c r="DHB18" s="52"/>
      <c r="DHC18" s="52"/>
      <c r="DHD18" s="52"/>
      <c r="DHE18" s="52"/>
      <c r="DHF18" s="52"/>
      <c r="DHG18" s="52"/>
      <c r="DHH18" s="52"/>
      <c r="DHI18" s="52"/>
      <c r="DHJ18" s="52"/>
      <c r="DHK18" s="52"/>
      <c r="DHL18" s="52"/>
      <c r="DHM18" s="52"/>
      <c r="DHN18" s="52"/>
      <c r="DHO18" s="52"/>
      <c r="DHP18" s="52"/>
      <c r="DHQ18" s="52"/>
      <c r="DHR18" s="52"/>
      <c r="DHS18" s="52"/>
      <c r="DHT18" s="52"/>
      <c r="DHU18" s="52"/>
      <c r="DHV18" s="52"/>
      <c r="DHW18" s="52"/>
      <c r="DHX18" s="52"/>
      <c r="DHY18" s="52"/>
      <c r="DHZ18" s="52"/>
      <c r="DIA18" s="52"/>
      <c r="DIB18" s="52"/>
      <c r="DIC18" s="52"/>
      <c r="DID18" s="52"/>
      <c r="DIE18" s="52"/>
      <c r="DIF18" s="52"/>
      <c r="DIG18" s="52"/>
      <c r="DIH18" s="52"/>
      <c r="DII18" s="52"/>
      <c r="DIJ18" s="52"/>
      <c r="DIK18" s="52"/>
      <c r="DIL18" s="52"/>
      <c r="DIM18" s="52"/>
      <c r="DIN18" s="52"/>
      <c r="DIO18" s="52"/>
      <c r="DIP18" s="52"/>
      <c r="DIQ18" s="52"/>
      <c r="DIR18" s="52"/>
      <c r="DIS18" s="52"/>
      <c r="DIT18" s="52"/>
      <c r="DIU18" s="52"/>
      <c r="DIV18" s="52"/>
      <c r="DIW18" s="52"/>
      <c r="DIX18" s="52"/>
      <c r="DIY18" s="52"/>
      <c r="DIZ18" s="52"/>
      <c r="DJA18" s="52"/>
      <c r="DJB18" s="52"/>
      <c r="DJC18" s="52"/>
      <c r="DJD18" s="52"/>
      <c r="DJE18" s="52"/>
      <c r="DJF18" s="52"/>
      <c r="DJG18" s="52"/>
      <c r="DJH18" s="52"/>
      <c r="DJI18" s="52"/>
      <c r="DJJ18" s="52"/>
      <c r="DJK18" s="52"/>
      <c r="DJL18" s="52"/>
      <c r="DJM18" s="52"/>
      <c r="DJN18" s="52"/>
      <c r="DJO18" s="52"/>
      <c r="DJP18" s="52"/>
      <c r="DJQ18" s="52"/>
      <c r="DJR18" s="52"/>
      <c r="DJS18" s="52"/>
      <c r="DJT18" s="52"/>
      <c r="DJU18" s="52"/>
      <c r="DJV18" s="52"/>
      <c r="DJW18" s="52"/>
      <c r="DJX18" s="52"/>
      <c r="DJY18" s="52"/>
      <c r="DJZ18" s="52"/>
      <c r="DKA18" s="52"/>
      <c r="DKB18" s="52"/>
      <c r="DKC18" s="52"/>
      <c r="DKD18" s="52"/>
      <c r="DKE18" s="52"/>
      <c r="DKF18" s="52"/>
      <c r="DKG18" s="52"/>
      <c r="DKH18" s="52"/>
      <c r="DKI18" s="52"/>
      <c r="DKJ18" s="52"/>
      <c r="DKK18" s="52"/>
      <c r="DKL18" s="52"/>
      <c r="DKM18" s="52"/>
      <c r="DKN18" s="52"/>
      <c r="DKO18" s="52"/>
      <c r="DKP18" s="52"/>
      <c r="DKQ18" s="52"/>
      <c r="DKR18" s="52"/>
      <c r="DKS18" s="52"/>
      <c r="DKT18" s="52"/>
      <c r="DKU18" s="52"/>
      <c r="DKV18" s="52"/>
      <c r="DKW18" s="52"/>
      <c r="DKX18" s="52"/>
      <c r="DKY18" s="52"/>
      <c r="DKZ18" s="52"/>
      <c r="DLA18" s="52"/>
      <c r="DLB18" s="52"/>
      <c r="DLC18" s="52"/>
      <c r="DLD18" s="52"/>
      <c r="DLE18" s="52"/>
      <c r="DLF18" s="52"/>
      <c r="DLG18" s="52"/>
      <c r="DLH18" s="52"/>
      <c r="DLI18" s="52"/>
      <c r="DLJ18" s="52"/>
      <c r="DLK18" s="52"/>
      <c r="DLL18" s="52"/>
      <c r="DLM18" s="52"/>
      <c r="DLN18" s="52"/>
      <c r="DLO18" s="52"/>
      <c r="DLP18" s="52"/>
      <c r="DLQ18" s="52"/>
      <c r="DLR18" s="52"/>
      <c r="DLS18" s="52"/>
      <c r="DLT18" s="52"/>
      <c r="DLU18" s="52"/>
      <c r="DLV18" s="52"/>
      <c r="DLW18" s="52"/>
      <c r="DLX18" s="52"/>
      <c r="DLY18" s="52"/>
      <c r="DLZ18" s="52"/>
      <c r="DMA18" s="52"/>
      <c r="DMB18" s="52"/>
      <c r="DMC18" s="52"/>
      <c r="DMD18" s="52"/>
      <c r="DME18" s="52"/>
      <c r="DMF18" s="52"/>
      <c r="DMG18" s="52"/>
      <c r="DMH18" s="52"/>
      <c r="DMI18" s="52"/>
      <c r="DMJ18" s="52"/>
      <c r="DMK18" s="52"/>
      <c r="DML18" s="52"/>
      <c r="DMM18" s="52"/>
      <c r="DMN18" s="52"/>
      <c r="DMO18" s="52"/>
      <c r="DMP18" s="52"/>
      <c r="DMQ18" s="52"/>
      <c r="DMR18" s="52"/>
      <c r="DMS18" s="52"/>
      <c r="DMT18" s="52"/>
      <c r="DMU18" s="52"/>
      <c r="DMV18" s="52"/>
      <c r="DMW18" s="52"/>
      <c r="DMX18" s="52"/>
      <c r="DMY18" s="52"/>
      <c r="DMZ18" s="52"/>
      <c r="DNA18" s="52"/>
      <c r="DNB18" s="52"/>
      <c r="DNC18" s="52"/>
      <c r="DND18" s="52"/>
      <c r="DNE18" s="52"/>
      <c r="DNF18" s="52"/>
      <c r="DNG18" s="52"/>
      <c r="DNH18" s="52"/>
      <c r="DNI18" s="52"/>
      <c r="DNJ18" s="52"/>
      <c r="DNK18" s="52"/>
      <c r="DNL18" s="52"/>
      <c r="DNM18" s="52"/>
      <c r="DNN18" s="52"/>
      <c r="DNO18" s="52"/>
      <c r="DNP18" s="52"/>
      <c r="DNQ18" s="52"/>
      <c r="DNR18" s="52"/>
      <c r="DNS18" s="52"/>
      <c r="DNT18" s="52"/>
      <c r="DNU18" s="52"/>
      <c r="DNV18" s="52"/>
      <c r="DNW18" s="52"/>
      <c r="DNX18" s="52"/>
      <c r="DNY18" s="52"/>
      <c r="DNZ18" s="52"/>
      <c r="DOA18" s="52"/>
      <c r="DOB18" s="52"/>
      <c r="DOC18" s="52"/>
      <c r="DOD18" s="52"/>
      <c r="DOE18" s="52"/>
      <c r="DOF18" s="52"/>
      <c r="DOG18" s="52"/>
      <c r="DOH18" s="52"/>
      <c r="DOI18" s="52"/>
      <c r="DOJ18" s="52"/>
      <c r="DOK18" s="52"/>
      <c r="DOL18" s="52"/>
      <c r="DOM18" s="52"/>
      <c r="DON18" s="52"/>
      <c r="DOO18" s="52"/>
      <c r="DOP18" s="52"/>
      <c r="DOQ18" s="52"/>
      <c r="DOR18" s="52"/>
      <c r="DOS18" s="52"/>
      <c r="DOT18" s="52"/>
      <c r="DOU18" s="52"/>
      <c r="DOV18" s="52"/>
      <c r="DOW18" s="52"/>
      <c r="DOX18" s="52"/>
      <c r="DOY18" s="52"/>
      <c r="DOZ18" s="52"/>
      <c r="DPA18" s="52"/>
      <c r="DPB18" s="52"/>
      <c r="DPC18" s="52"/>
      <c r="DPD18" s="52"/>
      <c r="DPE18" s="52"/>
      <c r="DPF18" s="52"/>
      <c r="DPG18" s="52"/>
      <c r="DPH18" s="52"/>
      <c r="DPI18" s="52"/>
      <c r="DPJ18" s="52"/>
      <c r="DPK18" s="52"/>
      <c r="DPL18" s="52"/>
      <c r="DPM18" s="52"/>
      <c r="DPN18" s="52"/>
      <c r="DPO18" s="52"/>
      <c r="DPP18" s="52"/>
      <c r="DPQ18" s="52"/>
      <c r="DPR18" s="52"/>
      <c r="DPS18" s="52"/>
      <c r="DPT18" s="52"/>
      <c r="DPU18" s="52"/>
      <c r="DPV18" s="52"/>
      <c r="DPW18" s="52"/>
      <c r="DPX18" s="52"/>
      <c r="DPY18" s="52"/>
      <c r="DPZ18" s="52"/>
      <c r="DQA18" s="52"/>
      <c r="DQB18" s="52"/>
      <c r="DQC18" s="52"/>
      <c r="DQD18" s="52"/>
      <c r="DQE18" s="52"/>
      <c r="DQF18" s="52"/>
      <c r="DQG18" s="52"/>
      <c r="DQH18" s="52"/>
      <c r="DQI18" s="52"/>
      <c r="DQJ18" s="52"/>
      <c r="DQK18" s="52"/>
      <c r="DQL18" s="52"/>
      <c r="DQM18" s="52"/>
      <c r="DQN18" s="52"/>
      <c r="DQO18" s="52"/>
      <c r="DQP18" s="52"/>
      <c r="DQQ18" s="52"/>
      <c r="DQR18" s="52"/>
      <c r="DQS18" s="52"/>
      <c r="DQT18" s="52"/>
      <c r="DQU18" s="52"/>
      <c r="DQV18" s="52"/>
      <c r="DQW18" s="52"/>
      <c r="DQX18" s="52"/>
      <c r="DQY18" s="52"/>
      <c r="DQZ18" s="52"/>
      <c r="DRA18" s="52"/>
      <c r="DRB18" s="52"/>
      <c r="DRC18" s="52"/>
      <c r="DRD18" s="52"/>
      <c r="DRE18" s="52"/>
      <c r="DRF18" s="52"/>
      <c r="DRG18" s="52"/>
      <c r="DRH18" s="52"/>
      <c r="DRI18" s="52"/>
      <c r="DRJ18" s="52"/>
      <c r="DRK18" s="52"/>
      <c r="DRL18" s="52"/>
      <c r="DRM18" s="52"/>
      <c r="DRN18" s="52"/>
      <c r="DRO18" s="52"/>
      <c r="DRP18" s="52"/>
      <c r="DRQ18" s="52"/>
      <c r="DRR18" s="52"/>
      <c r="DRS18" s="52"/>
      <c r="DRT18" s="52"/>
      <c r="DRU18" s="52"/>
      <c r="DRV18" s="52"/>
      <c r="DRW18" s="52"/>
      <c r="DRX18" s="52"/>
      <c r="DRY18" s="52"/>
      <c r="DRZ18" s="52"/>
      <c r="DSA18" s="52"/>
      <c r="DSB18" s="52"/>
      <c r="DSC18" s="52"/>
      <c r="DSD18" s="52"/>
      <c r="DSE18" s="52"/>
      <c r="DSF18" s="52"/>
      <c r="DSG18" s="52"/>
      <c r="DSH18" s="52"/>
      <c r="DSI18" s="52"/>
      <c r="DSJ18" s="52"/>
      <c r="DSK18" s="52"/>
      <c r="DSL18" s="52"/>
      <c r="DSM18" s="52"/>
      <c r="DSN18" s="52"/>
      <c r="DSO18" s="52"/>
      <c r="DSP18" s="52"/>
      <c r="DSQ18" s="52"/>
      <c r="DSR18" s="52"/>
      <c r="DSS18" s="52"/>
      <c r="DST18" s="52"/>
      <c r="DSU18" s="52"/>
      <c r="DSV18" s="52"/>
      <c r="DSW18" s="52"/>
      <c r="DSX18" s="52"/>
      <c r="DSY18" s="52"/>
      <c r="DSZ18" s="52"/>
      <c r="DTA18" s="52"/>
      <c r="DTB18" s="52"/>
      <c r="DTC18" s="52"/>
      <c r="DTD18" s="52"/>
      <c r="DTE18" s="52"/>
      <c r="DTF18" s="52"/>
      <c r="DTG18" s="52"/>
      <c r="DTH18" s="52"/>
      <c r="DTI18" s="52"/>
      <c r="DTJ18" s="52"/>
      <c r="DTK18" s="52"/>
      <c r="DTL18" s="52"/>
      <c r="DTM18" s="52"/>
      <c r="DTN18" s="52"/>
      <c r="DTO18" s="52"/>
      <c r="DTP18" s="52"/>
      <c r="DTQ18" s="52"/>
      <c r="DTR18" s="52"/>
      <c r="DTS18" s="52"/>
      <c r="DTT18" s="52"/>
      <c r="DTU18" s="52"/>
      <c r="DTV18" s="52"/>
      <c r="DTW18" s="52"/>
      <c r="DTX18" s="52"/>
      <c r="DTY18" s="52"/>
      <c r="DTZ18" s="52"/>
      <c r="DUA18" s="52"/>
      <c r="DUB18" s="52"/>
      <c r="DUC18" s="52"/>
      <c r="DUD18" s="52"/>
      <c r="DUE18" s="52"/>
      <c r="DUF18" s="52"/>
      <c r="DUG18" s="52"/>
      <c r="DUH18" s="52"/>
      <c r="DUI18" s="52"/>
      <c r="DUJ18" s="52"/>
      <c r="DUK18" s="52"/>
      <c r="DUL18" s="52"/>
      <c r="DUM18" s="52"/>
      <c r="DUN18" s="52"/>
      <c r="DUO18" s="52"/>
      <c r="DUP18" s="52"/>
      <c r="DUQ18" s="52"/>
      <c r="DUR18" s="52"/>
      <c r="DUS18" s="52"/>
      <c r="DUT18" s="52"/>
      <c r="DUU18" s="52"/>
      <c r="DUV18" s="52"/>
      <c r="DUW18" s="52"/>
      <c r="DUX18" s="52"/>
      <c r="DUY18" s="52"/>
      <c r="DUZ18" s="52"/>
      <c r="DVA18" s="52"/>
      <c r="DVB18" s="52"/>
      <c r="DVC18" s="52"/>
      <c r="DVD18" s="52"/>
      <c r="DVE18" s="52"/>
      <c r="DVF18" s="52"/>
      <c r="DVG18" s="52"/>
      <c r="DVH18" s="52"/>
      <c r="DVI18" s="52"/>
      <c r="DVJ18" s="52"/>
      <c r="DVK18" s="52"/>
      <c r="DVL18" s="52"/>
      <c r="DVM18" s="52"/>
      <c r="DVN18" s="52"/>
      <c r="DVO18" s="52"/>
      <c r="DVP18" s="52"/>
      <c r="DVQ18" s="52"/>
      <c r="DVR18" s="52"/>
      <c r="DVS18" s="52"/>
      <c r="DVT18" s="52"/>
      <c r="DVU18" s="52"/>
      <c r="DVV18" s="52"/>
      <c r="DVW18" s="52"/>
      <c r="DVX18" s="52"/>
      <c r="DVY18" s="52"/>
      <c r="DVZ18" s="52"/>
      <c r="DWA18" s="52"/>
      <c r="DWB18" s="52"/>
      <c r="DWC18" s="52"/>
      <c r="DWD18" s="52"/>
      <c r="DWE18" s="52"/>
      <c r="DWF18" s="52"/>
      <c r="DWG18" s="52"/>
      <c r="DWH18" s="52"/>
      <c r="DWI18" s="52"/>
      <c r="DWJ18" s="52"/>
      <c r="DWK18" s="52"/>
      <c r="DWL18" s="52"/>
      <c r="DWM18" s="52"/>
      <c r="DWN18" s="52"/>
      <c r="DWO18" s="52"/>
      <c r="DWP18" s="52"/>
      <c r="DWQ18" s="52"/>
      <c r="DWR18" s="52"/>
      <c r="DWS18" s="52"/>
      <c r="DWT18" s="52"/>
      <c r="DWU18" s="52"/>
      <c r="DWV18" s="52"/>
      <c r="DWW18" s="52"/>
      <c r="DWX18" s="52"/>
      <c r="DWY18" s="52"/>
      <c r="DWZ18" s="52"/>
      <c r="DXA18" s="52"/>
      <c r="DXB18" s="52"/>
      <c r="DXC18" s="52"/>
      <c r="DXD18" s="52"/>
      <c r="DXE18" s="52"/>
      <c r="DXF18" s="52"/>
      <c r="DXG18" s="52"/>
      <c r="DXH18" s="52"/>
      <c r="DXI18" s="52"/>
      <c r="DXJ18" s="52"/>
      <c r="DXK18" s="52"/>
      <c r="DXL18" s="52"/>
      <c r="DXM18" s="52"/>
      <c r="DXN18" s="52"/>
      <c r="DXO18" s="52"/>
      <c r="DXP18" s="52"/>
      <c r="DXQ18" s="52"/>
      <c r="DXR18" s="52"/>
      <c r="DXS18" s="52"/>
      <c r="DXT18" s="52"/>
      <c r="DXU18" s="52"/>
      <c r="DXV18" s="52"/>
      <c r="DXW18" s="52"/>
      <c r="DXX18" s="52"/>
      <c r="DXY18" s="52"/>
      <c r="DXZ18" s="52"/>
      <c r="DYA18" s="52"/>
      <c r="DYB18" s="52"/>
      <c r="DYC18" s="52"/>
      <c r="DYD18" s="52"/>
      <c r="DYE18" s="52"/>
      <c r="DYF18" s="52"/>
      <c r="DYG18" s="52"/>
      <c r="DYH18" s="52"/>
      <c r="DYI18" s="52"/>
      <c r="DYJ18" s="52"/>
      <c r="DYK18" s="52"/>
      <c r="DYL18" s="52"/>
      <c r="DYM18" s="52"/>
      <c r="DYN18" s="52"/>
      <c r="DYO18" s="52"/>
      <c r="DYP18" s="52"/>
      <c r="DYQ18" s="52"/>
      <c r="DYR18" s="52"/>
      <c r="DYS18" s="52"/>
      <c r="DYT18" s="52"/>
      <c r="DYU18" s="52"/>
      <c r="DYV18" s="52"/>
      <c r="DYW18" s="52"/>
      <c r="DYX18" s="52"/>
      <c r="DYY18" s="52"/>
      <c r="DYZ18" s="52"/>
      <c r="DZA18" s="52"/>
      <c r="DZB18" s="52"/>
      <c r="DZC18" s="52"/>
      <c r="DZD18" s="52"/>
      <c r="DZE18" s="52"/>
      <c r="DZF18" s="52"/>
      <c r="DZG18" s="52"/>
      <c r="DZH18" s="52"/>
      <c r="DZI18" s="52"/>
      <c r="DZJ18" s="52"/>
      <c r="DZK18" s="52"/>
      <c r="DZL18" s="52"/>
      <c r="DZM18" s="52"/>
      <c r="DZN18" s="52"/>
      <c r="DZO18" s="52"/>
      <c r="DZP18" s="52"/>
      <c r="DZQ18" s="52"/>
      <c r="DZR18" s="52"/>
      <c r="DZS18" s="52"/>
      <c r="DZT18" s="52"/>
      <c r="DZU18" s="52"/>
      <c r="DZV18" s="52"/>
      <c r="DZW18" s="52"/>
      <c r="DZX18" s="52"/>
      <c r="DZY18" s="52"/>
      <c r="DZZ18" s="52"/>
      <c r="EAA18" s="52"/>
      <c r="EAB18" s="52"/>
      <c r="EAC18" s="52"/>
      <c r="EAD18" s="52"/>
      <c r="EAE18" s="52"/>
      <c r="EAF18" s="52"/>
      <c r="EAG18" s="52"/>
      <c r="EAH18" s="52"/>
      <c r="EAI18" s="52"/>
      <c r="EAJ18" s="52"/>
      <c r="EAK18" s="52"/>
      <c r="EAL18" s="52"/>
      <c r="EAM18" s="52"/>
      <c r="EAN18" s="52"/>
      <c r="EAO18" s="52"/>
      <c r="EAP18" s="52"/>
      <c r="EAQ18" s="52"/>
      <c r="EAR18" s="52"/>
      <c r="EAS18" s="52"/>
      <c r="EAT18" s="52"/>
      <c r="EAU18" s="52"/>
      <c r="EAV18" s="52"/>
      <c r="EAW18" s="52"/>
      <c r="EAX18" s="52"/>
      <c r="EAY18" s="52"/>
      <c r="EAZ18" s="52"/>
      <c r="EBA18" s="52"/>
      <c r="EBB18" s="52"/>
      <c r="EBC18" s="52"/>
      <c r="EBD18" s="52"/>
      <c r="EBE18" s="52"/>
      <c r="EBF18" s="52"/>
      <c r="EBG18" s="52"/>
      <c r="EBH18" s="52"/>
      <c r="EBI18" s="52"/>
      <c r="EBJ18" s="52"/>
      <c r="EBK18" s="52"/>
      <c r="EBL18" s="52"/>
      <c r="EBM18" s="52"/>
      <c r="EBN18" s="52"/>
      <c r="EBO18" s="52"/>
      <c r="EBP18" s="52"/>
      <c r="EBQ18" s="52"/>
      <c r="EBR18" s="52"/>
      <c r="EBS18" s="52"/>
      <c r="EBT18" s="52"/>
      <c r="EBU18" s="52"/>
      <c r="EBV18" s="52"/>
      <c r="EBW18" s="52"/>
      <c r="EBX18" s="52"/>
      <c r="EBY18" s="52"/>
      <c r="EBZ18" s="52"/>
      <c r="ECA18" s="52"/>
      <c r="ECB18" s="52"/>
      <c r="ECC18" s="52"/>
      <c r="ECD18" s="52"/>
      <c r="ECE18" s="52"/>
      <c r="ECF18" s="52"/>
      <c r="ECG18" s="52"/>
      <c r="ECH18" s="52"/>
      <c r="ECI18" s="52"/>
      <c r="ECJ18" s="52"/>
      <c r="ECK18" s="52"/>
      <c r="ECL18" s="52"/>
      <c r="ECM18" s="52"/>
      <c r="ECN18" s="52"/>
      <c r="ECO18" s="52"/>
      <c r="ECP18" s="52"/>
      <c r="ECQ18" s="52"/>
      <c r="ECR18" s="52"/>
      <c r="ECS18" s="52"/>
      <c r="ECT18" s="52"/>
      <c r="ECU18" s="52"/>
      <c r="ECV18" s="52"/>
      <c r="ECW18" s="52"/>
      <c r="ECX18" s="52"/>
      <c r="ECY18" s="52"/>
      <c r="ECZ18" s="52"/>
      <c r="EDA18" s="52"/>
      <c r="EDB18" s="52"/>
      <c r="EDC18" s="52"/>
      <c r="EDD18" s="52"/>
      <c r="EDE18" s="52"/>
      <c r="EDF18" s="52"/>
      <c r="EDG18" s="52"/>
      <c r="EDH18" s="52"/>
      <c r="EDI18" s="52"/>
      <c r="EDJ18" s="52"/>
      <c r="EDK18" s="52"/>
      <c r="EDL18" s="52"/>
      <c r="EDM18" s="52"/>
      <c r="EDN18" s="52"/>
      <c r="EDO18" s="52"/>
      <c r="EDP18" s="52"/>
      <c r="EDQ18" s="52"/>
      <c r="EDR18" s="52"/>
      <c r="EDS18" s="52"/>
      <c r="EDT18" s="52"/>
      <c r="EDU18" s="52"/>
      <c r="EDV18" s="52"/>
      <c r="EDW18" s="52"/>
      <c r="EDX18" s="52"/>
      <c r="EDY18" s="52"/>
      <c r="EDZ18" s="52"/>
      <c r="EEA18" s="52"/>
      <c r="EEB18" s="52"/>
      <c r="EEC18" s="52"/>
      <c r="EED18" s="52"/>
      <c r="EEE18" s="52"/>
      <c r="EEF18" s="52"/>
      <c r="EEG18" s="52"/>
      <c r="EEH18" s="52"/>
      <c r="EEI18" s="52"/>
      <c r="EEJ18" s="52"/>
      <c r="EEK18" s="52"/>
      <c r="EEL18" s="52"/>
      <c r="EEM18" s="52"/>
      <c r="EEN18" s="52"/>
      <c r="EEO18" s="52"/>
      <c r="EEP18" s="52"/>
      <c r="EEQ18" s="52"/>
      <c r="EER18" s="52"/>
      <c r="EES18" s="52"/>
      <c r="EET18" s="52"/>
      <c r="EEU18" s="52"/>
      <c r="EEV18" s="52"/>
      <c r="EEW18" s="52"/>
      <c r="EEX18" s="52"/>
      <c r="EEY18" s="52"/>
      <c r="EEZ18" s="52"/>
      <c r="EFA18" s="52"/>
      <c r="EFB18" s="52"/>
      <c r="EFC18" s="52"/>
      <c r="EFD18" s="52"/>
      <c r="EFE18" s="52"/>
      <c r="EFF18" s="52"/>
      <c r="EFG18" s="52"/>
      <c r="EFH18" s="52"/>
      <c r="EFI18" s="52"/>
      <c r="EFJ18" s="52"/>
      <c r="EFK18" s="52"/>
      <c r="EFL18" s="52"/>
      <c r="EFM18" s="52"/>
      <c r="EFN18" s="52"/>
      <c r="EFO18" s="52"/>
      <c r="EFP18" s="52"/>
      <c r="EFQ18" s="52"/>
      <c r="EFR18" s="52"/>
      <c r="EFS18" s="52"/>
      <c r="EFT18" s="52"/>
      <c r="EFU18" s="52"/>
      <c r="EFV18" s="52"/>
      <c r="EFW18" s="52"/>
      <c r="EFX18" s="52"/>
      <c r="EFY18" s="52"/>
      <c r="EFZ18" s="52"/>
      <c r="EGA18" s="52"/>
      <c r="EGB18" s="52"/>
      <c r="EGC18" s="52"/>
      <c r="EGD18" s="52"/>
      <c r="EGE18" s="52"/>
      <c r="EGF18" s="52"/>
      <c r="EGG18" s="52"/>
      <c r="EGH18" s="52"/>
      <c r="EGI18" s="52"/>
      <c r="EGJ18" s="52"/>
      <c r="EGK18" s="52"/>
      <c r="EGL18" s="52"/>
      <c r="EGM18" s="52"/>
      <c r="EGN18" s="52"/>
      <c r="EGO18" s="52"/>
      <c r="EGP18" s="52"/>
      <c r="EGQ18" s="52"/>
      <c r="EGR18" s="52"/>
      <c r="EGS18" s="52"/>
      <c r="EGT18" s="52"/>
      <c r="EGU18" s="52"/>
      <c r="EGV18" s="52"/>
      <c r="EGW18" s="52"/>
      <c r="EGX18" s="52"/>
      <c r="EGY18" s="52"/>
      <c r="EGZ18" s="52"/>
      <c r="EHA18" s="52"/>
      <c r="EHB18" s="52"/>
      <c r="EHC18" s="52"/>
      <c r="EHD18" s="52"/>
      <c r="EHE18" s="52"/>
      <c r="EHF18" s="52"/>
      <c r="EHG18" s="52"/>
      <c r="EHH18" s="52"/>
      <c r="EHI18" s="52"/>
      <c r="EHJ18" s="52"/>
      <c r="EHK18" s="52"/>
      <c r="EHL18" s="52"/>
      <c r="EHM18" s="52"/>
      <c r="EHN18" s="52"/>
      <c r="EHO18" s="52"/>
      <c r="EHP18" s="52"/>
      <c r="EHQ18" s="52"/>
      <c r="EHR18" s="52"/>
      <c r="EHS18" s="52"/>
      <c r="EHT18" s="52"/>
      <c r="EHU18" s="52"/>
      <c r="EHV18" s="52"/>
      <c r="EHW18" s="52"/>
      <c r="EHX18" s="52"/>
      <c r="EHY18" s="52"/>
      <c r="EHZ18" s="52"/>
      <c r="EIA18" s="52"/>
      <c r="EIB18" s="52"/>
      <c r="EIC18" s="52"/>
      <c r="EID18" s="52"/>
      <c r="EIE18" s="52"/>
      <c r="EIF18" s="52"/>
      <c r="EIG18" s="52"/>
      <c r="EIH18" s="52"/>
      <c r="EII18" s="52"/>
      <c r="EIJ18" s="52"/>
      <c r="EIK18" s="52"/>
      <c r="EIL18" s="52"/>
      <c r="EIM18" s="52"/>
      <c r="EIN18" s="52"/>
      <c r="EIO18" s="52"/>
      <c r="EIP18" s="52"/>
      <c r="EIQ18" s="52"/>
      <c r="EIR18" s="52"/>
      <c r="EIS18" s="52"/>
      <c r="EIT18" s="52"/>
      <c r="EIU18" s="52"/>
      <c r="EIV18" s="52"/>
      <c r="EIW18" s="52"/>
      <c r="EIX18" s="52"/>
      <c r="EIY18" s="52"/>
      <c r="EIZ18" s="52"/>
      <c r="EJA18" s="52"/>
      <c r="EJB18" s="52"/>
      <c r="EJC18" s="52"/>
      <c r="EJD18" s="52"/>
      <c r="EJE18" s="52"/>
      <c r="EJF18" s="52"/>
      <c r="EJG18" s="52"/>
      <c r="EJH18" s="52"/>
      <c r="EJI18" s="52"/>
      <c r="EJJ18" s="52"/>
      <c r="EJK18" s="52"/>
      <c r="EJL18" s="52"/>
      <c r="EJM18" s="52"/>
      <c r="EJN18" s="52"/>
      <c r="EJO18" s="52"/>
      <c r="EJP18" s="52"/>
      <c r="EJQ18" s="52"/>
      <c r="EJR18" s="52"/>
      <c r="EJS18" s="52"/>
      <c r="EJT18" s="52"/>
      <c r="EJU18" s="52"/>
      <c r="EJV18" s="52"/>
      <c r="EJW18" s="52"/>
      <c r="EJX18" s="52"/>
      <c r="EJY18" s="52"/>
      <c r="EJZ18" s="52"/>
      <c r="EKA18" s="52"/>
      <c r="EKB18" s="52"/>
      <c r="EKC18" s="52"/>
      <c r="EKD18" s="52"/>
      <c r="EKE18" s="52"/>
      <c r="EKF18" s="52"/>
      <c r="EKG18" s="52"/>
      <c r="EKH18" s="52"/>
      <c r="EKI18" s="52"/>
      <c r="EKJ18" s="52"/>
      <c r="EKK18" s="52"/>
      <c r="EKL18" s="52"/>
      <c r="EKM18" s="52"/>
      <c r="EKN18" s="52"/>
      <c r="EKO18" s="52"/>
      <c r="EKP18" s="52"/>
      <c r="EKQ18" s="52"/>
      <c r="EKR18" s="52"/>
      <c r="EKS18" s="52"/>
      <c r="EKT18" s="52"/>
      <c r="EKU18" s="52"/>
      <c r="EKV18" s="52"/>
      <c r="EKW18" s="52"/>
      <c r="EKX18" s="52"/>
      <c r="EKY18" s="52"/>
      <c r="EKZ18" s="52"/>
      <c r="ELA18" s="52"/>
      <c r="ELB18" s="52"/>
      <c r="ELC18" s="52"/>
      <c r="ELD18" s="52"/>
      <c r="ELE18" s="52"/>
      <c r="ELF18" s="52"/>
      <c r="ELG18" s="52"/>
      <c r="ELH18" s="52"/>
      <c r="ELI18" s="52"/>
      <c r="ELJ18" s="52"/>
      <c r="ELK18" s="52"/>
      <c r="ELL18" s="52"/>
      <c r="ELM18" s="52"/>
      <c r="ELN18" s="52"/>
      <c r="ELO18" s="52"/>
      <c r="ELP18" s="52"/>
      <c r="ELQ18" s="52"/>
      <c r="ELR18" s="52"/>
      <c r="ELS18" s="52"/>
      <c r="ELT18" s="52"/>
      <c r="ELU18" s="52"/>
      <c r="ELV18" s="52"/>
      <c r="ELW18" s="52"/>
      <c r="ELX18" s="52"/>
      <c r="ELY18" s="52"/>
      <c r="ELZ18" s="52"/>
      <c r="EMA18" s="52"/>
      <c r="EMB18" s="52"/>
      <c r="EMC18" s="52"/>
      <c r="EMD18" s="52"/>
      <c r="EME18" s="52"/>
      <c r="EMF18" s="52"/>
      <c r="EMG18" s="52"/>
      <c r="EMH18" s="52"/>
      <c r="EMI18" s="52"/>
      <c r="EMJ18" s="52"/>
      <c r="EMK18" s="52"/>
      <c r="EML18" s="52"/>
      <c r="EMM18" s="52"/>
      <c r="EMN18" s="52"/>
      <c r="EMO18" s="52"/>
      <c r="EMP18" s="52"/>
      <c r="EMQ18" s="52"/>
      <c r="EMR18" s="52"/>
      <c r="EMS18" s="52"/>
      <c r="EMT18" s="52"/>
      <c r="EMU18" s="52"/>
      <c r="EMV18" s="52"/>
      <c r="EMW18" s="52"/>
      <c r="EMX18" s="52"/>
      <c r="EMY18" s="52"/>
      <c r="EMZ18" s="52"/>
      <c r="ENA18" s="52"/>
      <c r="ENB18" s="52"/>
      <c r="ENC18" s="52"/>
      <c r="END18" s="52"/>
      <c r="ENE18" s="52"/>
      <c r="ENF18" s="52"/>
      <c r="ENG18" s="52"/>
      <c r="ENH18" s="52"/>
      <c r="ENI18" s="52"/>
      <c r="ENJ18" s="52"/>
      <c r="ENK18" s="52"/>
      <c r="ENL18" s="52"/>
      <c r="ENM18" s="52"/>
      <c r="ENN18" s="52"/>
      <c r="ENO18" s="52"/>
      <c r="ENP18" s="52"/>
      <c r="ENQ18" s="52"/>
      <c r="ENR18" s="52"/>
      <c r="ENS18" s="52"/>
      <c r="ENT18" s="52"/>
      <c r="ENU18" s="52"/>
      <c r="ENV18" s="52"/>
      <c r="ENW18" s="52"/>
      <c r="ENX18" s="52"/>
      <c r="ENY18" s="52"/>
      <c r="ENZ18" s="52"/>
      <c r="EOA18" s="52"/>
      <c r="EOB18" s="52"/>
      <c r="EOC18" s="52"/>
      <c r="EOD18" s="52"/>
      <c r="EOE18" s="52"/>
      <c r="EOF18" s="52"/>
      <c r="EOG18" s="52"/>
      <c r="EOH18" s="52"/>
      <c r="EOI18" s="52"/>
      <c r="EOJ18" s="52"/>
      <c r="EOK18" s="52"/>
      <c r="EOL18" s="52"/>
      <c r="EOM18" s="52"/>
      <c r="EON18" s="52"/>
      <c r="EOO18" s="52"/>
      <c r="EOP18" s="52"/>
      <c r="EOQ18" s="52"/>
      <c r="EOR18" s="52"/>
      <c r="EOS18" s="52"/>
      <c r="EOT18" s="52"/>
      <c r="EOU18" s="52"/>
      <c r="EOV18" s="52"/>
      <c r="EOW18" s="52"/>
      <c r="EOX18" s="52"/>
      <c r="EOY18" s="52"/>
      <c r="EOZ18" s="52"/>
      <c r="EPA18" s="52"/>
      <c r="EPB18" s="52"/>
      <c r="EPC18" s="52"/>
      <c r="EPD18" s="52"/>
      <c r="EPE18" s="52"/>
      <c r="EPF18" s="52"/>
      <c r="EPG18" s="52"/>
      <c r="EPH18" s="52"/>
      <c r="EPI18" s="52"/>
      <c r="EPJ18" s="52"/>
      <c r="EPK18" s="52"/>
      <c r="EPL18" s="52"/>
      <c r="EPM18" s="52"/>
      <c r="EPN18" s="52"/>
      <c r="EPO18" s="52"/>
      <c r="EPP18" s="52"/>
      <c r="EPQ18" s="52"/>
      <c r="EPR18" s="52"/>
      <c r="EPS18" s="52"/>
      <c r="EPT18" s="52"/>
      <c r="EPU18" s="52"/>
      <c r="EPV18" s="52"/>
      <c r="EPW18" s="52"/>
      <c r="EPX18" s="52"/>
      <c r="EPY18" s="52"/>
      <c r="EPZ18" s="52"/>
      <c r="EQA18" s="52"/>
      <c r="EQB18" s="52"/>
      <c r="EQC18" s="52"/>
      <c r="EQD18" s="52"/>
      <c r="EQE18" s="52"/>
      <c r="EQF18" s="52"/>
      <c r="EQG18" s="52"/>
      <c r="EQH18" s="52"/>
      <c r="EQI18" s="52"/>
      <c r="EQJ18" s="52"/>
      <c r="EQK18" s="52"/>
      <c r="EQL18" s="52"/>
      <c r="EQM18" s="52"/>
      <c r="EQN18" s="52"/>
      <c r="EQO18" s="52"/>
      <c r="EQP18" s="52"/>
      <c r="EQQ18" s="52"/>
      <c r="EQR18" s="52"/>
      <c r="EQS18" s="52"/>
      <c r="EQT18" s="52"/>
      <c r="EQU18" s="52"/>
      <c r="EQV18" s="52"/>
      <c r="EQW18" s="52"/>
      <c r="EQX18" s="52"/>
      <c r="EQY18" s="52"/>
      <c r="EQZ18" s="52"/>
      <c r="ERA18" s="52"/>
      <c r="ERB18" s="52"/>
      <c r="ERC18" s="52"/>
      <c r="ERD18" s="52"/>
      <c r="ERE18" s="52"/>
      <c r="ERF18" s="52"/>
      <c r="ERG18" s="52"/>
      <c r="ERH18" s="52"/>
      <c r="ERI18" s="52"/>
      <c r="ERJ18" s="52"/>
      <c r="ERK18" s="52"/>
      <c r="ERL18" s="52"/>
      <c r="ERM18" s="52"/>
      <c r="ERN18" s="52"/>
      <c r="ERO18" s="52"/>
      <c r="ERP18" s="52"/>
      <c r="ERQ18" s="52"/>
      <c r="ERR18" s="52"/>
      <c r="ERS18" s="52"/>
      <c r="ERT18" s="52"/>
      <c r="ERU18" s="52"/>
      <c r="ERV18" s="52"/>
      <c r="ERW18" s="52"/>
      <c r="ERX18" s="52"/>
      <c r="ERY18" s="52"/>
      <c r="ERZ18" s="52"/>
      <c r="ESA18" s="52"/>
      <c r="ESB18" s="52"/>
      <c r="ESC18" s="52"/>
      <c r="ESD18" s="52"/>
      <c r="ESE18" s="52"/>
      <c r="ESF18" s="52"/>
      <c r="ESG18" s="52"/>
      <c r="ESH18" s="52"/>
      <c r="ESI18" s="52"/>
      <c r="ESJ18" s="52"/>
      <c r="ESK18" s="52"/>
      <c r="ESL18" s="52"/>
      <c r="ESM18" s="52"/>
      <c r="ESN18" s="52"/>
      <c r="ESO18" s="52"/>
      <c r="ESP18" s="52"/>
      <c r="ESQ18" s="52"/>
      <c r="ESR18" s="52"/>
      <c r="ESS18" s="52"/>
      <c r="EST18" s="52"/>
      <c r="ESU18" s="52"/>
      <c r="ESV18" s="52"/>
      <c r="ESW18" s="52"/>
      <c r="ESX18" s="52"/>
      <c r="ESY18" s="52"/>
      <c r="ESZ18" s="52"/>
      <c r="ETA18" s="52"/>
      <c r="ETB18" s="52"/>
      <c r="ETC18" s="52"/>
      <c r="ETD18" s="52"/>
      <c r="ETE18" s="52"/>
      <c r="ETF18" s="52"/>
      <c r="ETG18" s="52"/>
      <c r="ETH18" s="52"/>
      <c r="ETI18" s="52"/>
      <c r="ETJ18" s="52"/>
      <c r="ETK18" s="52"/>
      <c r="ETL18" s="52"/>
      <c r="ETM18" s="52"/>
      <c r="ETN18" s="52"/>
      <c r="ETO18" s="52"/>
      <c r="ETP18" s="52"/>
      <c r="ETQ18" s="52"/>
      <c r="ETR18" s="52"/>
      <c r="ETS18" s="52"/>
      <c r="ETT18" s="52"/>
      <c r="ETU18" s="52"/>
      <c r="ETV18" s="52"/>
      <c r="ETW18" s="52"/>
      <c r="ETX18" s="52"/>
      <c r="ETY18" s="52"/>
      <c r="ETZ18" s="52"/>
      <c r="EUA18" s="52"/>
      <c r="EUB18" s="52"/>
      <c r="EUC18" s="52"/>
      <c r="EUD18" s="52"/>
      <c r="EUE18" s="52"/>
      <c r="EUF18" s="52"/>
      <c r="EUG18" s="52"/>
      <c r="EUH18" s="52"/>
      <c r="EUI18" s="52"/>
      <c r="EUJ18" s="52"/>
      <c r="EUK18" s="52"/>
      <c r="EUL18" s="52"/>
      <c r="EUM18" s="52"/>
      <c r="EUN18" s="52"/>
      <c r="EUO18" s="52"/>
      <c r="EUP18" s="52"/>
      <c r="EUQ18" s="52"/>
      <c r="EUR18" s="52"/>
      <c r="EUS18" s="52"/>
      <c r="EUT18" s="52"/>
      <c r="EUU18" s="52"/>
      <c r="EUV18" s="52"/>
      <c r="EUW18" s="52"/>
      <c r="EUX18" s="52"/>
      <c r="EUY18" s="52"/>
      <c r="EUZ18" s="52"/>
      <c r="EVA18" s="52"/>
      <c r="EVB18" s="52"/>
      <c r="EVC18" s="52"/>
      <c r="EVD18" s="52"/>
      <c r="EVE18" s="52"/>
      <c r="EVF18" s="52"/>
      <c r="EVG18" s="52"/>
      <c r="EVH18" s="52"/>
      <c r="EVI18" s="52"/>
      <c r="EVJ18" s="52"/>
      <c r="EVK18" s="52"/>
      <c r="EVL18" s="52"/>
      <c r="EVM18" s="52"/>
      <c r="EVN18" s="52"/>
      <c r="EVO18" s="52"/>
      <c r="EVP18" s="52"/>
      <c r="EVQ18" s="52"/>
      <c r="EVR18" s="52"/>
      <c r="EVS18" s="52"/>
      <c r="EVT18" s="52"/>
      <c r="EVU18" s="52"/>
      <c r="EVV18" s="52"/>
      <c r="EVW18" s="52"/>
      <c r="EVX18" s="52"/>
      <c r="EVY18" s="52"/>
      <c r="EVZ18" s="52"/>
      <c r="EWA18" s="52"/>
      <c r="EWB18" s="52"/>
      <c r="EWC18" s="52"/>
      <c r="EWD18" s="52"/>
      <c r="EWE18" s="52"/>
      <c r="EWF18" s="52"/>
      <c r="EWG18" s="52"/>
      <c r="EWH18" s="52"/>
      <c r="EWI18" s="52"/>
      <c r="EWJ18" s="52"/>
      <c r="EWK18" s="52"/>
      <c r="EWL18" s="52"/>
      <c r="EWM18" s="52"/>
      <c r="EWN18" s="52"/>
      <c r="EWO18" s="52"/>
      <c r="EWP18" s="52"/>
      <c r="EWQ18" s="52"/>
      <c r="EWR18" s="52"/>
      <c r="EWS18" s="52"/>
      <c r="EWT18" s="52"/>
      <c r="EWU18" s="52"/>
      <c r="EWV18" s="52"/>
      <c r="EWW18" s="52"/>
      <c r="EWX18" s="52"/>
      <c r="EWY18" s="52"/>
      <c r="EWZ18" s="52"/>
      <c r="EXA18" s="52"/>
      <c r="EXB18" s="52"/>
      <c r="EXC18" s="52"/>
      <c r="EXD18" s="52"/>
      <c r="EXE18" s="52"/>
      <c r="EXF18" s="52"/>
      <c r="EXG18" s="52"/>
      <c r="EXH18" s="52"/>
      <c r="EXI18" s="52"/>
      <c r="EXJ18" s="52"/>
      <c r="EXK18" s="52"/>
      <c r="EXL18" s="52"/>
      <c r="EXM18" s="52"/>
      <c r="EXN18" s="52"/>
      <c r="EXO18" s="52"/>
      <c r="EXP18" s="52"/>
      <c r="EXQ18" s="52"/>
      <c r="EXR18" s="52"/>
      <c r="EXS18" s="52"/>
      <c r="EXT18" s="52"/>
      <c r="EXU18" s="52"/>
      <c r="EXV18" s="52"/>
      <c r="EXW18" s="52"/>
      <c r="EXX18" s="52"/>
      <c r="EXY18" s="52"/>
      <c r="EXZ18" s="52"/>
      <c r="EYA18" s="52"/>
      <c r="EYB18" s="52"/>
      <c r="EYC18" s="52"/>
      <c r="EYD18" s="52"/>
      <c r="EYE18" s="52"/>
      <c r="EYF18" s="52"/>
      <c r="EYG18" s="52"/>
      <c r="EYH18" s="52"/>
      <c r="EYI18" s="52"/>
      <c r="EYJ18" s="52"/>
      <c r="EYK18" s="52"/>
      <c r="EYL18" s="52"/>
      <c r="EYM18" s="52"/>
      <c r="EYN18" s="52"/>
      <c r="EYO18" s="52"/>
      <c r="EYP18" s="52"/>
      <c r="EYQ18" s="52"/>
      <c r="EYR18" s="52"/>
      <c r="EYS18" s="52"/>
      <c r="EYT18" s="52"/>
      <c r="EYU18" s="52"/>
      <c r="EYV18" s="52"/>
      <c r="EYW18" s="52"/>
      <c r="EYX18" s="52"/>
      <c r="EYY18" s="52"/>
      <c r="EYZ18" s="52"/>
      <c r="EZA18" s="52"/>
      <c r="EZB18" s="52"/>
      <c r="EZC18" s="52"/>
      <c r="EZD18" s="52"/>
      <c r="EZE18" s="52"/>
      <c r="EZF18" s="52"/>
      <c r="EZG18" s="52"/>
      <c r="EZH18" s="52"/>
      <c r="EZI18" s="52"/>
      <c r="EZJ18" s="52"/>
      <c r="EZK18" s="52"/>
      <c r="EZL18" s="52"/>
      <c r="EZM18" s="52"/>
      <c r="EZN18" s="52"/>
      <c r="EZO18" s="52"/>
      <c r="EZP18" s="52"/>
      <c r="EZQ18" s="52"/>
      <c r="EZR18" s="52"/>
      <c r="EZS18" s="52"/>
      <c r="EZT18" s="52"/>
      <c r="EZU18" s="52"/>
      <c r="EZV18" s="52"/>
      <c r="EZW18" s="52"/>
      <c r="EZX18" s="52"/>
      <c r="EZY18" s="52"/>
      <c r="EZZ18" s="52"/>
      <c r="FAA18" s="52"/>
      <c r="FAB18" s="52"/>
      <c r="FAC18" s="52"/>
      <c r="FAD18" s="52"/>
      <c r="FAE18" s="52"/>
      <c r="FAF18" s="52"/>
      <c r="FAG18" s="52"/>
      <c r="FAH18" s="52"/>
      <c r="FAI18" s="52"/>
      <c r="FAJ18" s="52"/>
      <c r="FAK18" s="52"/>
      <c r="FAL18" s="52"/>
      <c r="FAM18" s="52"/>
      <c r="FAN18" s="52"/>
      <c r="FAO18" s="52"/>
      <c r="FAP18" s="52"/>
      <c r="FAQ18" s="52"/>
      <c r="FAR18" s="52"/>
      <c r="FAS18" s="52"/>
      <c r="FAT18" s="52"/>
      <c r="FAU18" s="52"/>
      <c r="FAV18" s="52"/>
      <c r="FAW18" s="52"/>
      <c r="FAX18" s="52"/>
      <c r="FAY18" s="52"/>
      <c r="FAZ18" s="52"/>
      <c r="FBA18" s="52"/>
      <c r="FBB18" s="52"/>
      <c r="FBC18" s="52"/>
      <c r="FBD18" s="52"/>
      <c r="FBE18" s="52"/>
      <c r="FBF18" s="52"/>
      <c r="FBG18" s="52"/>
      <c r="FBH18" s="52"/>
      <c r="FBI18" s="52"/>
      <c r="FBJ18" s="52"/>
      <c r="FBK18" s="52"/>
      <c r="FBL18" s="52"/>
      <c r="FBM18" s="52"/>
      <c r="FBN18" s="52"/>
      <c r="FBO18" s="52"/>
      <c r="FBP18" s="52"/>
      <c r="FBQ18" s="52"/>
      <c r="FBR18" s="52"/>
      <c r="FBS18" s="52"/>
      <c r="FBT18" s="52"/>
      <c r="FBU18" s="52"/>
      <c r="FBV18" s="52"/>
      <c r="FBW18" s="52"/>
      <c r="FBX18" s="52"/>
      <c r="FBY18" s="52"/>
      <c r="FBZ18" s="52"/>
      <c r="FCA18" s="52"/>
      <c r="FCB18" s="52"/>
      <c r="FCC18" s="52"/>
      <c r="FCD18" s="52"/>
      <c r="FCE18" s="52"/>
      <c r="FCF18" s="52"/>
      <c r="FCG18" s="52"/>
      <c r="FCH18" s="52"/>
      <c r="FCI18" s="52"/>
      <c r="FCJ18" s="52"/>
      <c r="FCK18" s="52"/>
      <c r="FCL18" s="52"/>
      <c r="FCM18" s="52"/>
      <c r="FCN18" s="52"/>
      <c r="FCO18" s="52"/>
      <c r="FCP18" s="52"/>
      <c r="FCQ18" s="52"/>
      <c r="FCR18" s="52"/>
      <c r="FCS18" s="52"/>
      <c r="FCT18" s="52"/>
      <c r="FCU18" s="52"/>
      <c r="FCV18" s="52"/>
      <c r="FCW18" s="52"/>
      <c r="FCX18" s="52"/>
      <c r="FCY18" s="52"/>
      <c r="FCZ18" s="52"/>
      <c r="FDA18" s="52"/>
      <c r="FDB18" s="52"/>
      <c r="FDC18" s="52"/>
      <c r="FDD18" s="52"/>
      <c r="FDE18" s="52"/>
      <c r="FDF18" s="52"/>
      <c r="FDG18" s="52"/>
      <c r="FDH18" s="52"/>
      <c r="FDI18" s="52"/>
      <c r="FDJ18" s="52"/>
      <c r="FDK18" s="52"/>
      <c r="FDL18" s="52"/>
      <c r="FDM18" s="52"/>
      <c r="FDN18" s="52"/>
      <c r="FDO18" s="52"/>
      <c r="FDP18" s="52"/>
      <c r="FDQ18" s="52"/>
      <c r="FDR18" s="52"/>
      <c r="FDS18" s="52"/>
      <c r="FDT18" s="52"/>
      <c r="FDU18" s="52"/>
      <c r="FDV18" s="52"/>
      <c r="FDW18" s="52"/>
      <c r="FDX18" s="52"/>
      <c r="FDY18" s="52"/>
      <c r="FDZ18" s="52"/>
      <c r="FEA18" s="52"/>
      <c r="FEB18" s="52"/>
      <c r="FEC18" s="52"/>
      <c r="FED18" s="52"/>
      <c r="FEE18" s="52"/>
      <c r="FEF18" s="52"/>
      <c r="FEG18" s="52"/>
      <c r="FEH18" s="52"/>
      <c r="FEI18" s="52"/>
      <c r="FEJ18" s="52"/>
      <c r="FEK18" s="52"/>
      <c r="FEL18" s="52"/>
      <c r="FEM18" s="52"/>
      <c r="FEN18" s="52"/>
      <c r="FEO18" s="52"/>
      <c r="FEP18" s="52"/>
      <c r="FEQ18" s="52"/>
      <c r="FER18" s="52"/>
      <c r="FES18" s="52"/>
      <c r="FET18" s="52"/>
      <c r="FEU18" s="52"/>
      <c r="FEV18" s="52"/>
      <c r="FEW18" s="52"/>
      <c r="FEX18" s="52"/>
      <c r="FEY18" s="52"/>
      <c r="FEZ18" s="52"/>
      <c r="FFA18" s="52"/>
      <c r="FFB18" s="52"/>
      <c r="FFC18" s="52"/>
      <c r="FFD18" s="52"/>
      <c r="FFE18" s="52"/>
      <c r="FFF18" s="52"/>
      <c r="FFG18" s="52"/>
      <c r="FFH18" s="52"/>
      <c r="FFI18" s="52"/>
      <c r="FFJ18" s="52"/>
      <c r="FFK18" s="52"/>
      <c r="FFL18" s="52"/>
      <c r="FFM18" s="52"/>
      <c r="FFN18" s="52"/>
      <c r="FFO18" s="52"/>
      <c r="FFP18" s="52"/>
      <c r="FFQ18" s="52"/>
      <c r="FFR18" s="52"/>
      <c r="FFS18" s="52"/>
      <c r="FFT18" s="52"/>
      <c r="FFU18" s="52"/>
      <c r="FFV18" s="52"/>
      <c r="FFW18" s="52"/>
      <c r="FFX18" s="52"/>
      <c r="FFY18" s="52"/>
      <c r="FFZ18" s="52"/>
      <c r="FGA18" s="52"/>
      <c r="FGB18" s="52"/>
      <c r="FGC18" s="52"/>
      <c r="FGD18" s="52"/>
      <c r="FGE18" s="52"/>
      <c r="FGF18" s="52"/>
      <c r="FGG18" s="52"/>
      <c r="FGH18" s="52"/>
      <c r="FGI18" s="52"/>
      <c r="FGJ18" s="52"/>
      <c r="FGK18" s="52"/>
      <c r="FGL18" s="52"/>
      <c r="FGM18" s="52"/>
      <c r="FGN18" s="52"/>
      <c r="FGO18" s="52"/>
      <c r="FGP18" s="52"/>
      <c r="FGQ18" s="52"/>
      <c r="FGR18" s="52"/>
      <c r="FGS18" s="52"/>
      <c r="FGT18" s="52"/>
      <c r="FGU18" s="52"/>
      <c r="FGV18" s="52"/>
      <c r="FGW18" s="52"/>
      <c r="FGX18" s="52"/>
      <c r="FGY18" s="52"/>
      <c r="FGZ18" s="52"/>
      <c r="FHA18" s="52"/>
      <c r="FHB18" s="52"/>
      <c r="FHC18" s="52"/>
      <c r="FHD18" s="52"/>
      <c r="FHE18" s="52"/>
      <c r="FHF18" s="52"/>
      <c r="FHG18" s="52"/>
      <c r="FHH18" s="52"/>
      <c r="FHI18" s="52"/>
      <c r="FHJ18" s="52"/>
      <c r="FHK18" s="52"/>
      <c r="FHL18" s="52"/>
      <c r="FHM18" s="52"/>
      <c r="FHN18" s="52"/>
      <c r="FHO18" s="52"/>
      <c r="FHP18" s="52"/>
      <c r="FHQ18" s="52"/>
      <c r="FHR18" s="52"/>
      <c r="FHS18" s="52"/>
      <c r="FHT18" s="52"/>
      <c r="FHU18" s="52"/>
      <c r="FHV18" s="52"/>
      <c r="FHW18" s="52"/>
      <c r="FHX18" s="52"/>
      <c r="FHY18" s="52"/>
      <c r="FHZ18" s="52"/>
      <c r="FIA18" s="52"/>
      <c r="FIB18" s="52"/>
      <c r="FIC18" s="52"/>
      <c r="FID18" s="52"/>
      <c r="FIE18" s="52"/>
      <c r="FIF18" s="52"/>
      <c r="FIG18" s="52"/>
      <c r="FIH18" s="52"/>
      <c r="FII18" s="52"/>
      <c r="FIJ18" s="52"/>
      <c r="FIK18" s="52"/>
      <c r="FIL18" s="52"/>
      <c r="FIM18" s="52"/>
      <c r="FIN18" s="52"/>
      <c r="FIO18" s="52"/>
      <c r="FIP18" s="52"/>
      <c r="FIQ18" s="52"/>
      <c r="FIR18" s="52"/>
      <c r="FIS18" s="52"/>
      <c r="FIT18" s="52"/>
      <c r="FIU18" s="52"/>
      <c r="FIV18" s="52"/>
      <c r="FIW18" s="52"/>
      <c r="FIX18" s="52"/>
      <c r="FIY18" s="52"/>
      <c r="FIZ18" s="52"/>
      <c r="FJA18" s="52"/>
      <c r="FJB18" s="52"/>
      <c r="FJC18" s="52"/>
      <c r="FJD18" s="52"/>
      <c r="FJE18" s="52"/>
      <c r="FJF18" s="52"/>
      <c r="FJG18" s="52"/>
      <c r="FJH18" s="52"/>
      <c r="FJI18" s="52"/>
      <c r="FJJ18" s="52"/>
      <c r="FJK18" s="52"/>
      <c r="FJL18" s="52"/>
      <c r="FJM18" s="52"/>
      <c r="FJN18" s="52"/>
      <c r="FJO18" s="52"/>
      <c r="FJP18" s="52"/>
      <c r="FJQ18" s="52"/>
      <c r="FJR18" s="52"/>
      <c r="FJS18" s="52"/>
      <c r="FJT18" s="52"/>
      <c r="FJU18" s="52"/>
      <c r="FJV18" s="52"/>
      <c r="FJW18" s="52"/>
      <c r="FJX18" s="52"/>
      <c r="FJY18" s="52"/>
      <c r="FJZ18" s="52"/>
      <c r="FKA18" s="52"/>
      <c r="FKB18" s="52"/>
      <c r="FKC18" s="52"/>
      <c r="FKD18" s="52"/>
      <c r="FKE18" s="52"/>
      <c r="FKF18" s="52"/>
      <c r="FKG18" s="52"/>
      <c r="FKH18" s="52"/>
      <c r="FKI18" s="52"/>
      <c r="FKJ18" s="52"/>
      <c r="FKK18" s="52"/>
      <c r="FKL18" s="52"/>
      <c r="FKM18" s="52"/>
      <c r="FKN18" s="52"/>
      <c r="FKO18" s="52"/>
      <c r="FKP18" s="52"/>
      <c r="FKQ18" s="52"/>
      <c r="FKR18" s="52"/>
      <c r="FKS18" s="52"/>
      <c r="FKT18" s="52"/>
      <c r="FKU18" s="52"/>
      <c r="FKV18" s="52"/>
      <c r="FKW18" s="52"/>
      <c r="FKX18" s="52"/>
      <c r="FKY18" s="52"/>
      <c r="FKZ18" s="52"/>
      <c r="FLA18" s="52"/>
      <c r="FLB18" s="52"/>
      <c r="FLC18" s="52"/>
      <c r="FLD18" s="52"/>
      <c r="FLE18" s="52"/>
      <c r="FLF18" s="52"/>
      <c r="FLG18" s="52"/>
      <c r="FLH18" s="52"/>
      <c r="FLI18" s="52"/>
      <c r="FLJ18" s="52"/>
      <c r="FLK18" s="52"/>
      <c r="FLL18" s="52"/>
      <c r="FLM18" s="52"/>
      <c r="FLN18" s="52"/>
      <c r="FLO18" s="52"/>
      <c r="FLP18" s="52"/>
      <c r="FLQ18" s="52"/>
      <c r="FLR18" s="52"/>
      <c r="FLS18" s="52"/>
      <c r="FLT18" s="52"/>
      <c r="FLU18" s="52"/>
      <c r="FLV18" s="52"/>
      <c r="FLW18" s="52"/>
      <c r="FLX18" s="52"/>
      <c r="FLY18" s="52"/>
      <c r="FLZ18" s="52"/>
      <c r="FMA18" s="52"/>
      <c r="FMB18" s="52"/>
      <c r="FMC18" s="52"/>
      <c r="FMD18" s="52"/>
      <c r="FME18" s="52"/>
      <c r="FMF18" s="52"/>
      <c r="FMG18" s="52"/>
      <c r="FMH18" s="52"/>
      <c r="FMI18" s="52"/>
      <c r="FMJ18" s="52"/>
      <c r="FMK18" s="52"/>
      <c r="FML18" s="52"/>
      <c r="FMM18" s="52"/>
      <c r="FMN18" s="52"/>
      <c r="FMO18" s="52"/>
      <c r="FMP18" s="52"/>
      <c r="FMQ18" s="52"/>
      <c r="FMR18" s="52"/>
      <c r="FMS18" s="52"/>
      <c r="FMT18" s="52"/>
      <c r="FMU18" s="52"/>
      <c r="FMV18" s="52"/>
      <c r="FMW18" s="52"/>
      <c r="FMX18" s="52"/>
      <c r="FMY18" s="52"/>
      <c r="FMZ18" s="52"/>
      <c r="FNA18" s="52"/>
      <c r="FNB18" s="52"/>
      <c r="FNC18" s="52"/>
      <c r="FND18" s="52"/>
      <c r="FNE18" s="52"/>
      <c r="FNF18" s="52"/>
      <c r="FNG18" s="52"/>
      <c r="FNH18" s="52"/>
      <c r="FNI18" s="52"/>
      <c r="FNJ18" s="52"/>
      <c r="FNK18" s="52"/>
      <c r="FNL18" s="52"/>
      <c r="FNM18" s="52"/>
      <c r="FNN18" s="52"/>
      <c r="FNO18" s="52"/>
      <c r="FNP18" s="52"/>
      <c r="FNQ18" s="52"/>
      <c r="FNR18" s="52"/>
      <c r="FNS18" s="52"/>
      <c r="FNT18" s="52"/>
      <c r="FNU18" s="52"/>
      <c r="FNV18" s="52"/>
      <c r="FNW18" s="52"/>
      <c r="FNX18" s="52"/>
      <c r="FNY18" s="52"/>
      <c r="FNZ18" s="52"/>
      <c r="FOA18" s="52"/>
      <c r="FOB18" s="52"/>
      <c r="FOC18" s="52"/>
      <c r="FOD18" s="52"/>
      <c r="FOE18" s="52"/>
      <c r="FOF18" s="52"/>
      <c r="FOG18" s="52"/>
      <c r="FOH18" s="52"/>
      <c r="FOI18" s="52"/>
      <c r="FOJ18" s="52"/>
      <c r="FOK18" s="52"/>
      <c r="FOL18" s="52"/>
      <c r="FOM18" s="52"/>
      <c r="FON18" s="52"/>
      <c r="FOO18" s="52"/>
      <c r="FOP18" s="52"/>
      <c r="FOQ18" s="52"/>
      <c r="FOR18" s="52"/>
      <c r="FOS18" s="52"/>
      <c r="FOT18" s="52"/>
      <c r="FOU18" s="52"/>
      <c r="FOV18" s="52"/>
      <c r="FOW18" s="52"/>
      <c r="FOX18" s="52"/>
      <c r="FOY18" s="52"/>
      <c r="FOZ18" s="52"/>
      <c r="FPA18" s="52"/>
      <c r="FPB18" s="52"/>
      <c r="FPC18" s="52"/>
      <c r="FPD18" s="52"/>
      <c r="FPE18" s="52"/>
      <c r="FPF18" s="52"/>
      <c r="FPG18" s="52"/>
      <c r="FPH18" s="52"/>
      <c r="FPI18" s="52"/>
      <c r="FPJ18" s="52"/>
      <c r="FPK18" s="52"/>
      <c r="FPL18" s="52"/>
      <c r="FPM18" s="52"/>
      <c r="FPN18" s="52"/>
      <c r="FPO18" s="52"/>
      <c r="FPP18" s="52"/>
      <c r="FPQ18" s="52"/>
      <c r="FPR18" s="52"/>
      <c r="FPS18" s="52"/>
      <c r="FPT18" s="52"/>
      <c r="FPU18" s="52"/>
      <c r="FPV18" s="52"/>
      <c r="FPW18" s="52"/>
      <c r="FPX18" s="52"/>
      <c r="FPY18" s="52"/>
      <c r="FPZ18" s="52"/>
      <c r="FQA18" s="52"/>
      <c r="FQB18" s="52"/>
      <c r="FQC18" s="52"/>
      <c r="FQD18" s="52"/>
      <c r="FQE18" s="52"/>
      <c r="FQF18" s="52"/>
      <c r="FQG18" s="52"/>
      <c r="FQH18" s="52"/>
      <c r="FQI18" s="52"/>
      <c r="FQJ18" s="52"/>
      <c r="FQK18" s="52"/>
      <c r="FQL18" s="52"/>
      <c r="FQM18" s="52"/>
      <c r="FQN18" s="52"/>
      <c r="FQO18" s="52"/>
      <c r="FQP18" s="52"/>
      <c r="FQQ18" s="52"/>
      <c r="FQR18" s="52"/>
      <c r="FQS18" s="52"/>
      <c r="FQT18" s="52"/>
      <c r="FQU18" s="52"/>
      <c r="FQV18" s="52"/>
      <c r="FQW18" s="52"/>
      <c r="FQX18" s="52"/>
      <c r="FQY18" s="52"/>
      <c r="FQZ18" s="52"/>
      <c r="FRA18" s="52"/>
      <c r="FRB18" s="52"/>
      <c r="FRC18" s="52"/>
      <c r="FRD18" s="52"/>
      <c r="FRE18" s="52"/>
      <c r="FRF18" s="52"/>
      <c r="FRG18" s="52"/>
      <c r="FRH18" s="52"/>
      <c r="FRI18" s="52"/>
      <c r="FRJ18" s="52"/>
      <c r="FRK18" s="52"/>
      <c r="FRL18" s="52"/>
      <c r="FRM18" s="52"/>
      <c r="FRN18" s="52"/>
      <c r="FRO18" s="52"/>
      <c r="FRP18" s="52"/>
      <c r="FRQ18" s="52"/>
      <c r="FRR18" s="52"/>
      <c r="FRS18" s="52"/>
      <c r="FRT18" s="52"/>
      <c r="FRU18" s="52"/>
      <c r="FRV18" s="52"/>
      <c r="FRW18" s="52"/>
      <c r="FRX18" s="52"/>
      <c r="FRY18" s="52"/>
      <c r="FRZ18" s="52"/>
      <c r="FSA18" s="52"/>
      <c r="FSB18" s="52"/>
      <c r="FSC18" s="52"/>
      <c r="FSD18" s="52"/>
      <c r="FSE18" s="52"/>
      <c r="FSF18" s="52"/>
      <c r="FSG18" s="52"/>
      <c r="FSH18" s="52"/>
      <c r="FSI18" s="52"/>
      <c r="FSJ18" s="52"/>
      <c r="FSK18" s="52"/>
      <c r="FSL18" s="52"/>
      <c r="FSM18" s="52"/>
      <c r="FSN18" s="52"/>
      <c r="FSO18" s="52"/>
      <c r="FSP18" s="52"/>
      <c r="FSQ18" s="52"/>
      <c r="FSR18" s="52"/>
      <c r="FSS18" s="52"/>
      <c r="FST18" s="52"/>
      <c r="FSU18" s="52"/>
      <c r="FSV18" s="52"/>
      <c r="FSW18" s="52"/>
      <c r="FSX18" s="52"/>
      <c r="FSY18" s="52"/>
      <c r="FSZ18" s="52"/>
      <c r="FTA18" s="52"/>
      <c r="FTB18" s="52"/>
      <c r="FTC18" s="52"/>
      <c r="FTD18" s="52"/>
      <c r="FTE18" s="52"/>
      <c r="FTF18" s="52"/>
      <c r="FTG18" s="52"/>
      <c r="FTH18" s="52"/>
      <c r="FTI18" s="52"/>
      <c r="FTJ18" s="52"/>
      <c r="FTK18" s="52"/>
      <c r="FTL18" s="52"/>
      <c r="FTM18" s="52"/>
      <c r="FTN18" s="52"/>
      <c r="FTO18" s="52"/>
      <c r="FTP18" s="52"/>
      <c r="FTQ18" s="52"/>
      <c r="FTR18" s="52"/>
      <c r="FTS18" s="52"/>
      <c r="FTT18" s="52"/>
      <c r="FTU18" s="52"/>
      <c r="FTV18" s="52"/>
      <c r="FTW18" s="52"/>
      <c r="FTX18" s="52"/>
      <c r="FTY18" s="52"/>
      <c r="FTZ18" s="52"/>
      <c r="FUA18" s="52"/>
      <c r="FUB18" s="52"/>
      <c r="FUC18" s="52"/>
      <c r="FUD18" s="52"/>
      <c r="FUE18" s="52"/>
      <c r="FUF18" s="52"/>
      <c r="FUG18" s="52"/>
      <c r="FUH18" s="52"/>
      <c r="FUI18" s="52"/>
      <c r="FUJ18" s="52"/>
      <c r="FUK18" s="52"/>
      <c r="FUL18" s="52"/>
      <c r="FUM18" s="52"/>
      <c r="FUN18" s="52"/>
      <c r="FUO18" s="52"/>
      <c r="FUP18" s="52"/>
      <c r="FUQ18" s="52"/>
      <c r="FUR18" s="52"/>
      <c r="FUS18" s="52"/>
      <c r="FUT18" s="52"/>
      <c r="FUU18" s="52"/>
      <c r="FUV18" s="52"/>
      <c r="FUW18" s="52"/>
      <c r="FUX18" s="52"/>
      <c r="FUY18" s="52"/>
      <c r="FUZ18" s="52"/>
      <c r="FVA18" s="52"/>
      <c r="FVB18" s="52"/>
      <c r="FVC18" s="52"/>
      <c r="FVD18" s="52"/>
      <c r="FVE18" s="52"/>
      <c r="FVF18" s="52"/>
      <c r="FVG18" s="52"/>
      <c r="FVH18" s="52"/>
      <c r="FVI18" s="52"/>
      <c r="FVJ18" s="52"/>
      <c r="FVK18" s="52"/>
      <c r="FVL18" s="52"/>
      <c r="FVM18" s="52"/>
      <c r="FVN18" s="52"/>
      <c r="FVO18" s="52"/>
      <c r="FVP18" s="52"/>
      <c r="FVQ18" s="52"/>
      <c r="FVR18" s="52"/>
      <c r="FVS18" s="52"/>
      <c r="FVT18" s="52"/>
      <c r="FVU18" s="52"/>
      <c r="FVV18" s="52"/>
      <c r="FVW18" s="52"/>
      <c r="FVX18" s="52"/>
      <c r="FVY18" s="52"/>
      <c r="FVZ18" s="52"/>
      <c r="FWA18" s="52"/>
      <c r="FWB18" s="52"/>
      <c r="FWC18" s="52"/>
      <c r="FWD18" s="52"/>
      <c r="FWE18" s="52"/>
      <c r="FWF18" s="52"/>
      <c r="FWG18" s="52"/>
      <c r="FWH18" s="52"/>
      <c r="FWI18" s="52"/>
      <c r="FWJ18" s="52"/>
      <c r="FWK18" s="52"/>
      <c r="FWL18" s="52"/>
      <c r="FWM18" s="52"/>
      <c r="FWN18" s="52"/>
      <c r="FWO18" s="52"/>
      <c r="FWP18" s="52"/>
      <c r="FWQ18" s="52"/>
      <c r="FWR18" s="52"/>
      <c r="FWS18" s="52"/>
      <c r="FWT18" s="52"/>
      <c r="FWU18" s="52"/>
      <c r="FWV18" s="52"/>
      <c r="FWW18" s="52"/>
      <c r="FWX18" s="52"/>
      <c r="FWY18" s="52"/>
      <c r="FWZ18" s="52"/>
      <c r="FXA18" s="52"/>
      <c r="FXB18" s="52"/>
      <c r="FXC18" s="52"/>
      <c r="FXD18" s="52"/>
      <c r="FXE18" s="52"/>
      <c r="FXF18" s="52"/>
      <c r="FXG18" s="52"/>
      <c r="FXH18" s="52"/>
      <c r="FXI18" s="52"/>
      <c r="FXJ18" s="52"/>
      <c r="FXK18" s="52"/>
      <c r="FXL18" s="52"/>
      <c r="FXM18" s="52"/>
      <c r="FXN18" s="52"/>
      <c r="FXO18" s="52"/>
      <c r="FXP18" s="52"/>
      <c r="FXQ18" s="52"/>
      <c r="FXR18" s="52"/>
      <c r="FXS18" s="52"/>
      <c r="FXT18" s="52"/>
      <c r="FXU18" s="52"/>
      <c r="FXV18" s="52"/>
      <c r="FXW18" s="52"/>
      <c r="FXX18" s="52"/>
      <c r="FXY18" s="52"/>
      <c r="FXZ18" s="52"/>
      <c r="FYA18" s="52"/>
      <c r="FYB18" s="52"/>
      <c r="FYC18" s="52"/>
      <c r="FYD18" s="52"/>
      <c r="FYE18" s="52"/>
      <c r="FYF18" s="52"/>
      <c r="FYG18" s="52"/>
      <c r="FYH18" s="52"/>
      <c r="FYI18" s="52"/>
      <c r="FYJ18" s="52"/>
      <c r="FYK18" s="52"/>
      <c r="FYL18" s="52"/>
      <c r="FYM18" s="52"/>
      <c r="FYN18" s="52"/>
      <c r="FYO18" s="52"/>
      <c r="FYP18" s="52"/>
      <c r="FYQ18" s="52"/>
      <c r="FYR18" s="52"/>
      <c r="FYS18" s="52"/>
      <c r="FYT18" s="52"/>
      <c r="FYU18" s="52"/>
      <c r="FYV18" s="52"/>
      <c r="FYW18" s="52"/>
      <c r="FYX18" s="52"/>
      <c r="FYY18" s="52"/>
      <c r="FYZ18" s="52"/>
      <c r="FZA18" s="52"/>
      <c r="FZB18" s="52"/>
      <c r="FZC18" s="52"/>
      <c r="FZD18" s="52"/>
      <c r="FZE18" s="52"/>
      <c r="FZF18" s="52"/>
      <c r="FZG18" s="52"/>
      <c r="FZH18" s="52"/>
      <c r="FZI18" s="52"/>
      <c r="FZJ18" s="52"/>
      <c r="FZK18" s="52"/>
      <c r="FZL18" s="52"/>
      <c r="FZM18" s="52"/>
      <c r="FZN18" s="52"/>
      <c r="FZO18" s="52"/>
      <c r="FZP18" s="52"/>
      <c r="FZQ18" s="52"/>
      <c r="FZR18" s="52"/>
      <c r="FZS18" s="52"/>
      <c r="FZT18" s="52"/>
      <c r="FZU18" s="52"/>
      <c r="FZV18" s="52"/>
      <c r="FZW18" s="52"/>
      <c r="FZX18" s="52"/>
      <c r="FZY18" s="52"/>
      <c r="FZZ18" s="52"/>
      <c r="GAA18" s="52"/>
      <c r="GAB18" s="52"/>
      <c r="GAC18" s="52"/>
      <c r="GAD18" s="52"/>
      <c r="GAE18" s="52"/>
      <c r="GAF18" s="52"/>
      <c r="GAG18" s="52"/>
      <c r="GAH18" s="52"/>
      <c r="GAI18" s="52"/>
      <c r="GAJ18" s="52"/>
      <c r="GAK18" s="52"/>
      <c r="GAL18" s="52"/>
      <c r="GAM18" s="52"/>
      <c r="GAN18" s="52"/>
      <c r="GAO18" s="52"/>
      <c r="GAP18" s="52"/>
      <c r="GAQ18" s="52"/>
      <c r="GAR18" s="52"/>
      <c r="GAS18" s="52"/>
      <c r="GAT18" s="52"/>
      <c r="GAU18" s="52"/>
      <c r="GAV18" s="52"/>
      <c r="GAW18" s="52"/>
      <c r="GAX18" s="52"/>
      <c r="GAY18" s="52"/>
      <c r="GAZ18" s="52"/>
      <c r="GBA18" s="52"/>
      <c r="GBB18" s="52"/>
      <c r="GBC18" s="52"/>
      <c r="GBD18" s="52"/>
      <c r="GBE18" s="52"/>
      <c r="GBF18" s="52"/>
      <c r="GBG18" s="52"/>
      <c r="GBH18" s="52"/>
      <c r="GBI18" s="52"/>
      <c r="GBJ18" s="52"/>
      <c r="GBK18" s="52"/>
      <c r="GBL18" s="52"/>
      <c r="GBM18" s="52"/>
      <c r="GBN18" s="52"/>
      <c r="GBO18" s="52"/>
      <c r="GBP18" s="52"/>
      <c r="GBQ18" s="52"/>
      <c r="GBR18" s="52"/>
      <c r="GBS18" s="52"/>
      <c r="GBT18" s="52"/>
      <c r="GBU18" s="52"/>
      <c r="GBV18" s="52"/>
      <c r="GBW18" s="52"/>
      <c r="GBX18" s="52"/>
      <c r="GBY18" s="52"/>
      <c r="GBZ18" s="52"/>
      <c r="GCA18" s="52"/>
      <c r="GCB18" s="52"/>
      <c r="GCC18" s="52"/>
      <c r="GCD18" s="52"/>
      <c r="GCE18" s="52"/>
      <c r="GCF18" s="52"/>
      <c r="GCG18" s="52"/>
      <c r="GCH18" s="52"/>
      <c r="GCI18" s="52"/>
      <c r="GCJ18" s="52"/>
      <c r="GCK18" s="52"/>
      <c r="GCL18" s="52"/>
      <c r="GCM18" s="52"/>
      <c r="GCN18" s="52"/>
      <c r="GCO18" s="52"/>
      <c r="GCP18" s="52"/>
      <c r="GCQ18" s="52"/>
      <c r="GCR18" s="52"/>
      <c r="GCS18" s="52"/>
      <c r="GCT18" s="52"/>
      <c r="GCU18" s="52"/>
      <c r="GCV18" s="52"/>
      <c r="GCW18" s="52"/>
      <c r="GCX18" s="52"/>
      <c r="GCY18" s="52"/>
      <c r="GCZ18" s="52"/>
      <c r="GDA18" s="52"/>
      <c r="GDB18" s="52"/>
      <c r="GDC18" s="52"/>
      <c r="GDD18" s="52"/>
      <c r="GDE18" s="52"/>
      <c r="GDF18" s="52"/>
      <c r="GDG18" s="52"/>
      <c r="GDH18" s="52"/>
      <c r="GDI18" s="52"/>
      <c r="GDJ18" s="52"/>
      <c r="GDK18" s="52"/>
      <c r="GDL18" s="52"/>
      <c r="GDM18" s="52"/>
      <c r="GDN18" s="52"/>
      <c r="GDO18" s="52"/>
      <c r="GDP18" s="52"/>
      <c r="GDQ18" s="52"/>
      <c r="GDR18" s="52"/>
      <c r="GDS18" s="52"/>
      <c r="GDT18" s="52"/>
      <c r="GDU18" s="52"/>
      <c r="GDV18" s="52"/>
      <c r="GDW18" s="52"/>
      <c r="GDX18" s="52"/>
      <c r="GDY18" s="52"/>
      <c r="GDZ18" s="52"/>
      <c r="GEA18" s="52"/>
      <c r="GEB18" s="52"/>
      <c r="GEC18" s="52"/>
      <c r="GED18" s="52"/>
      <c r="GEE18" s="52"/>
      <c r="GEF18" s="52"/>
      <c r="GEG18" s="52"/>
      <c r="GEH18" s="52"/>
      <c r="GEI18" s="52"/>
      <c r="GEJ18" s="52"/>
      <c r="GEK18" s="52"/>
      <c r="GEL18" s="52"/>
      <c r="GEM18" s="52"/>
      <c r="GEN18" s="52"/>
      <c r="GEO18" s="52"/>
      <c r="GEP18" s="52"/>
      <c r="GEQ18" s="52"/>
      <c r="GER18" s="52"/>
      <c r="GES18" s="52"/>
      <c r="GET18" s="52"/>
      <c r="GEU18" s="52"/>
      <c r="GEV18" s="52"/>
      <c r="GEW18" s="52"/>
      <c r="GEX18" s="52"/>
      <c r="GEY18" s="52"/>
      <c r="GEZ18" s="52"/>
      <c r="GFA18" s="52"/>
      <c r="GFB18" s="52"/>
      <c r="GFC18" s="52"/>
      <c r="GFD18" s="52"/>
      <c r="GFE18" s="52"/>
      <c r="GFF18" s="52"/>
      <c r="GFG18" s="52"/>
      <c r="GFH18" s="52"/>
      <c r="GFI18" s="52"/>
      <c r="GFJ18" s="52"/>
      <c r="GFK18" s="52"/>
      <c r="GFL18" s="52"/>
      <c r="GFM18" s="52"/>
      <c r="GFN18" s="52"/>
      <c r="GFO18" s="52"/>
      <c r="GFP18" s="52"/>
      <c r="GFQ18" s="52"/>
      <c r="GFR18" s="52"/>
      <c r="GFS18" s="52"/>
      <c r="GFT18" s="52"/>
      <c r="GFU18" s="52"/>
      <c r="GFV18" s="52"/>
      <c r="GFW18" s="52"/>
      <c r="GFX18" s="52"/>
      <c r="GFY18" s="52"/>
      <c r="GFZ18" s="52"/>
      <c r="GGA18" s="52"/>
      <c r="GGB18" s="52"/>
      <c r="GGC18" s="52"/>
      <c r="GGD18" s="52"/>
      <c r="GGE18" s="52"/>
      <c r="GGF18" s="52"/>
      <c r="GGG18" s="52"/>
      <c r="GGH18" s="52"/>
      <c r="GGI18" s="52"/>
      <c r="GGJ18" s="52"/>
      <c r="GGK18" s="52"/>
      <c r="GGL18" s="52"/>
      <c r="GGM18" s="52"/>
      <c r="GGN18" s="52"/>
      <c r="GGO18" s="52"/>
      <c r="GGP18" s="52"/>
      <c r="GGQ18" s="52"/>
      <c r="GGR18" s="52"/>
      <c r="GGS18" s="52"/>
      <c r="GGT18" s="52"/>
      <c r="GGU18" s="52"/>
      <c r="GGV18" s="52"/>
      <c r="GGW18" s="52"/>
      <c r="GGX18" s="52"/>
      <c r="GGY18" s="52"/>
      <c r="GGZ18" s="52"/>
      <c r="GHA18" s="52"/>
      <c r="GHB18" s="52"/>
      <c r="GHC18" s="52"/>
      <c r="GHD18" s="52"/>
      <c r="GHE18" s="52"/>
      <c r="GHF18" s="52"/>
      <c r="GHG18" s="52"/>
      <c r="GHH18" s="52"/>
      <c r="GHI18" s="52"/>
      <c r="GHJ18" s="52"/>
      <c r="GHK18" s="52"/>
      <c r="GHL18" s="52"/>
      <c r="GHM18" s="52"/>
      <c r="GHN18" s="52"/>
      <c r="GHO18" s="52"/>
      <c r="GHP18" s="52"/>
      <c r="GHQ18" s="52"/>
      <c r="GHR18" s="52"/>
      <c r="GHS18" s="52"/>
      <c r="GHT18" s="52"/>
      <c r="GHU18" s="52"/>
      <c r="GHV18" s="52"/>
      <c r="GHW18" s="52"/>
      <c r="GHX18" s="52"/>
      <c r="GHY18" s="52"/>
      <c r="GHZ18" s="52"/>
      <c r="GIA18" s="52"/>
      <c r="GIB18" s="52"/>
      <c r="GIC18" s="52"/>
      <c r="GID18" s="52"/>
      <c r="GIE18" s="52"/>
      <c r="GIF18" s="52"/>
      <c r="GIG18" s="52"/>
      <c r="GIH18" s="52"/>
      <c r="GII18" s="52"/>
      <c r="GIJ18" s="52"/>
      <c r="GIK18" s="52"/>
      <c r="GIL18" s="52"/>
      <c r="GIM18" s="52"/>
      <c r="GIN18" s="52"/>
      <c r="GIO18" s="52"/>
      <c r="GIP18" s="52"/>
      <c r="GIQ18" s="52"/>
      <c r="GIR18" s="52"/>
      <c r="GIS18" s="52"/>
      <c r="GIT18" s="52"/>
      <c r="GIU18" s="52"/>
      <c r="GIV18" s="52"/>
      <c r="GIW18" s="52"/>
      <c r="GIX18" s="52"/>
      <c r="GIY18" s="52"/>
      <c r="GIZ18" s="52"/>
      <c r="GJA18" s="52"/>
      <c r="GJB18" s="52"/>
      <c r="GJC18" s="52"/>
      <c r="GJD18" s="52"/>
      <c r="GJE18" s="52"/>
      <c r="GJF18" s="52"/>
      <c r="GJG18" s="52"/>
      <c r="GJH18" s="52"/>
      <c r="GJI18" s="52"/>
      <c r="GJJ18" s="52"/>
      <c r="GJK18" s="52"/>
      <c r="GJL18" s="52"/>
      <c r="GJM18" s="52"/>
      <c r="GJN18" s="52"/>
      <c r="GJO18" s="52"/>
      <c r="GJP18" s="52"/>
      <c r="GJQ18" s="52"/>
      <c r="GJR18" s="52"/>
      <c r="GJS18" s="52"/>
      <c r="GJT18" s="52"/>
      <c r="GJU18" s="52"/>
      <c r="GJV18" s="52"/>
      <c r="GJW18" s="52"/>
      <c r="GJX18" s="52"/>
      <c r="GJY18" s="52"/>
      <c r="GJZ18" s="52"/>
      <c r="GKA18" s="52"/>
      <c r="GKB18" s="52"/>
      <c r="GKC18" s="52"/>
      <c r="GKD18" s="52"/>
      <c r="GKE18" s="52"/>
      <c r="GKF18" s="52"/>
      <c r="GKG18" s="52"/>
      <c r="GKH18" s="52"/>
      <c r="GKI18" s="52"/>
      <c r="GKJ18" s="52"/>
      <c r="GKK18" s="52"/>
      <c r="GKL18" s="52"/>
      <c r="GKM18" s="52"/>
      <c r="GKN18" s="52"/>
      <c r="GKO18" s="52"/>
      <c r="GKP18" s="52"/>
      <c r="GKQ18" s="52"/>
      <c r="GKR18" s="52"/>
      <c r="GKS18" s="52"/>
      <c r="GKT18" s="52"/>
      <c r="GKU18" s="52"/>
      <c r="GKV18" s="52"/>
      <c r="GKW18" s="52"/>
      <c r="GKX18" s="52"/>
      <c r="GKY18" s="52"/>
      <c r="GKZ18" s="52"/>
      <c r="GLA18" s="52"/>
      <c r="GLB18" s="52"/>
      <c r="GLC18" s="52"/>
      <c r="GLD18" s="52"/>
      <c r="GLE18" s="52"/>
      <c r="GLF18" s="52"/>
      <c r="GLG18" s="52"/>
      <c r="GLH18" s="52"/>
      <c r="GLI18" s="52"/>
      <c r="GLJ18" s="52"/>
      <c r="GLK18" s="52"/>
      <c r="GLL18" s="52"/>
      <c r="GLM18" s="52"/>
      <c r="GLN18" s="52"/>
      <c r="GLO18" s="52"/>
      <c r="GLP18" s="52"/>
      <c r="GLQ18" s="52"/>
      <c r="GLR18" s="52"/>
      <c r="GLS18" s="52"/>
      <c r="GLT18" s="52"/>
      <c r="GLU18" s="52"/>
      <c r="GLV18" s="52"/>
      <c r="GLW18" s="52"/>
      <c r="GLX18" s="52"/>
      <c r="GLY18" s="52"/>
      <c r="GLZ18" s="52"/>
      <c r="GMA18" s="52"/>
      <c r="GMB18" s="52"/>
      <c r="GMC18" s="52"/>
      <c r="GMD18" s="52"/>
      <c r="GME18" s="52"/>
      <c r="GMF18" s="52"/>
      <c r="GMG18" s="52"/>
      <c r="GMH18" s="52"/>
      <c r="GMI18" s="52"/>
      <c r="GMJ18" s="52"/>
      <c r="GMK18" s="52"/>
      <c r="GML18" s="52"/>
      <c r="GMM18" s="52"/>
      <c r="GMN18" s="52"/>
      <c r="GMO18" s="52"/>
      <c r="GMP18" s="52"/>
      <c r="GMQ18" s="52"/>
      <c r="GMR18" s="52"/>
      <c r="GMS18" s="52"/>
      <c r="GMT18" s="52"/>
      <c r="GMU18" s="52"/>
      <c r="GMV18" s="52"/>
      <c r="GMW18" s="52"/>
      <c r="GMX18" s="52"/>
      <c r="GMY18" s="52"/>
      <c r="GMZ18" s="52"/>
      <c r="GNA18" s="52"/>
      <c r="GNB18" s="52"/>
      <c r="GNC18" s="52"/>
      <c r="GND18" s="52"/>
      <c r="GNE18" s="52"/>
      <c r="GNF18" s="52"/>
      <c r="GNG18" s="52"/>
      <c r="GNH18" s="52"/>
      <c r="GNI18" s="52"/>
      <c r="GNJ18" s="52"/>
      <c r="GNK18" s="52"/>
      <c r="GNL18" s="52"/>
      <c r="GNM18" s="52"/>
      <c r="GNN18" s="52"/>
      <c r="GNO18" s="52"/>
      <c r="GNP18" s="52"/>
      <c r="GNQ18" s="52"/>
      <c r="GNR18" s="52"/>
      <c r="GNS18" s="52"/>
      <c r="GNT18" s="52"/>
      <c r="GNU18" s="52"/>
      <c r="GNV18" s="52"/>
      <c r="GNW18" s="52"/>
      <c r="GNX18" s="52"/>
      <c r="GNY18" s="52"/>
      <c r="GNZ18" s="52"/>
      <c r="GOA18" s="52"/>
      <c r="GOB18" s="52"/>
      <c r="GOC18" s="52"/>
      <c r="GOD18" s="52"/>
      <c r="GOE18" s="52"/>
      <c r="GOF18" s="52"/>
      <c r="GOG18" s="52"/>
      <c r="GOH18" s="52"/>
      <c r="GOI18" s="52"/>
      <c r="GOJ18" s="52"/>
      <c r="GOK18" s="52"/>
      <c r="GOL18" s="52"/>
      <c r="GOM18" s="52"/>
      <c r="GON18" s="52"/>
      <c r="GOO18" s="52"/>
      <c r="GOP18" s="52"/>
      <c r="GOQ18" s="52"/>
      <c r="GOR18" s="52"/>
      <c r="GOS18" s="52"/>
      <c r="GOT18" s="52"/>
      <c r="GOU18" s="52"/>
      <c r="GOV18" s="52"/>
      <c r="GOW18" s="52"/>
      <c r="GOX18" s="52"/>
      <c r="GOY18" s="52"/>
      <c r="GOZ18" s="52"/>
      <c r="GPA18" s="52"/>
      <c r="GPB18" s="52"/>
      <c r="GPC18" s="52"/>
      <c r="GPD18" s="52"/>
      <c r="GPE18" s="52"/>
      <c r="GPF18" s="52"/>
      <c r="GPG18" s="52"/>
      <c r="GPH18" s="52"/>
      <c r="GPI18" s="52"/>
      <c r="GPJ18" s="52"/>
      <c r="GPK18" s="52"/>
      <c r="GPL18" s="52"/>
      <c r="GPM18" s="52"/>
      <c r="GPN18" s="52"/>
      <c r="GPO18" s="52"/>
      <c r="GPP18" s="52"/>
      <c r="GPQ18" s="52"/>
      <c r="GPR18" s="52"/>
      <c r="GPS18" s="52"/>
      <c r="GPT18" s="52"/>
      <c r="GPU18" s="52"/>
      <c r="GPV18" s="52"/>
      <c r="GPW18" s="52"/>
      <c r="GPX18" s="52"/>
      <c r="GPY18" s="52"/>
      <c r="GPZ18" s="52"/>
      <c r="GQA18" s="52"/>
      <c r="GQB18" s="52"/>
      <c r="GQC18" s="52"/>
      <c r="GQD18" s="52"/>
      <c r="GQE18" s="52"/>
      <c r="GQF18" s="52"/>
      <c r="GQG18" s="52"/>
      <c r="GQH18" s="52"/>
      <c r="GQI18" s="52"/>
      <c r="GQJ18" s="52"/>
      <c r="GQK18" s="52"/>
      <c r="GQL18" s="52"/>
      <c r="GQM18" s="52"/>
      <c r="GQN18" s="52"/>
      <c r="GQO18" s="52"/>
      <c r="GQP18" s="52"/>
      <c r="GQQ18" s="52"/>
      <c r="GQR18" s="52"/>
      <c r="GQS18" s="52"/>
      <c r="GQT18" s="52"/>
      <c r="GQU18" s="52"/>
      <c r="GQV18" s="52"/>
      <c r="GQW18" s="52"/>
      <c r="GQX18" s="52"/>
      <c r="GQY18" s="52"/>
      <c r="GQZ18" s="52"/>
      <c r="GRA18" s="52"/>
      <c r="GRB18" s="52"/>
      <c r="GRC18" s="52"/>
      <c r="GRD18" s="52"/>
      <c r="GRE18" s="52"/>
      <c r="GRF18" s="52"/>
      <c r="GRG18" s="52"/>
      <c r="GRH18" s="52"/>
      <c r="GRI18" s="52"/>
      <c r="GRJ18" s="52"/>
      <c r="GRK18" s="52"/>
      <c r="GRL18" s="52"/>
      <c r="GRM18" s="52"/>
      <c r="GRN18" s="52"/>
      <c r="GRO18" s="52"/>
      <c r="GRP18" s="52"/>
      <c r="GRQ18" s="52"/>
      <c r="GRR18" s="52"/>
      <c r="GRS18" s="52"/>
      <c r="GRT18" s="52"/>
      <c r="GRU18" s="52"/>
      <c r="GRV18" s="52"/>
      <c r="GRW18" s="52"/>
      <c r="GRX18" s="52"/>
      <c r="GRY18" s="52"/>
      <c r="GRZ18" s="52"/>
      <c r="GSA18" s="52"/>
      <c r="GSB18" s="52"/>
      <c r="GSC18" s="52"/>
      <c r="GSD18" s="52"/>
      <c r="GSE18" s="52"/>
      <c r="GSF18" s="52"/>
      <c r="GSG18" s="52"/>
      <c r="GSH18" s="52"/>
      <c r="GSI18" s="52"/>
      <c r="GSJ18" s="52"/>
      <c r="GSK18" s="52"/>
      <c r="GSL18" s="52"/>
      <c r="GSM18" s="52"/>
      <c r="GSN18" s="52"/>
      <c r="GSO18" s="52"/>
      <c r="GSP18" s="52"/>
      <c r="GSQ18" s="52"/>
      <c r="GSR18" s="52"/>
      <c r="GSS18" s="52"/>
      <c r="GST18" s="52"/>
      <c r="GSU18" s="52"/>
      <c r="GSV18" s="52"/>
      <c r="GSW18" s="52"/>
      <c r="GSX18" s="52"/>
      <c r="GSY18" s="52"/>
      <c r="GSZ18" s="52"/>
      <c r="GTA18" s="52"/>
      <c r="GTB18" s="52"/>
      <c r="GTC18" s="52"/>
      <c r="GTD18" s="52"/>
      <c r="GTE18" s="52"/>
      <c r="GTF18" s="52"/>
      <c r="GTG18" s="52"/>
      <c r="GTH18" s="52"/>
      <c r="GTI18" s="52"/>
      <c r="GTJ18" s="52"/>
      <c r="GTK18" s="52"/>
      <c r="GTL18" s="52"/>
      <c r="GTM18" s="52"/>
      <c r="GTN18" s="52"/>
      <c r="GTO18" s="52"/>
      <c r="GTP18" s="52"/>
      <c r="GTQ18" s="52"/>
      <c r="GTR18" s="52"/>
      <c r="GTS18" s="52"/>
      <c r="GTT18" s="52"/>
      <c r="GTU18" s="52"/>
      <c r="GTV18" s="52"/>
      <c r="GTW18" s="52"/>
      <c r="GTX18" s="52"/>
      <c r="GTY18" s="52"/>
      <c r="GTZ18" s="52"/>
      <c r="GUA18" s="52"/>
      <c r="GUB18" s="52"/>
      <c r="GUC18" s="52"/>
      <c r="GUD18" s="52"/>
      <c r="GUE18" s="52"/>
      <c r="GUF18" s="52"/>
      <c r="GUG18" s="52"/>
      <c r="GUH18" s="52"/>
      <c r="GUI18" s="52"/>
      <c r="GUJ18" s="52"/>
      <c r="GUK18" s="52"/>
      <c r="GUL18" s="52"/>
      <c r="GUM18" s="52"/>
      <c r="GUN18" s="52"/>
      <c r="GUO18" s="52"/>
      <c r="GUP18" s="52"/>
      <c r="GUQ18" s="52"/>
      <c r="GUR18" s="52"/>
      <c r="GUS18" s="52"/>
      <c r="GUT18" s="52"/>
      <c r="GUU18" s="52"/>
      <c r="GUV18" s="52"/>
      <c r="GUW18" s="52"/>
      <c r="GUX18" s="52"/>
      <c r="GUY18" s="52"/>
      <c r="GUZ18" s="52"/>
      <c r="GVA18" s="52"/>
      <c r="GVB18" s="52"/>
      <c r="GVC18" s="52"/>
      <c r="GVD18" s="52"/>
      <c r="GVE18" s="52"/>
      <c r="GVF18" s="52"/>
      <c r="GVG18" s="52"/>
      <c r="GVH18" s="52"/>
      <c r="GVI18" s="52"/>
      <c r="GVJ18" s="52"/>
      <c r="GVK18" s="52"/>
      <c r="GVL18" s="52"/>
      <c r="GVM18" s="52"/>
      <c r="GVN18" s="52"/>
      <c r="GVO18" s="52"/>
      <c r="GVP18" s="52"/>
      <c r="GVQ18" s="52"/>
      <c r="GVR18" s="52"/>
      <c r="GVS18" s="52"/>
      <c r="GVT18" s="52"/>
      <c r="GVU18" s="52"/>
      <c r="GVV18" s="52"/>
      <c r="GVW18" s="52"/>
      <c r="GVX18" s="52"/>
      <c r="GVY18" s="52"/>
      <c r="GVZ18" s="52"/>
      <c r="GWA18" s="52"/>
      <c r="GWB18" s="52"/>
      <c r="GWC18" s="52"/>
      <c r="GWD18" s="52"/>
      <c r="GWE18" s="52"/>
      <c r="GWF18" s="52"/>
      <c r="GWG18" s="52"/>
      <c r="GWH18" s="52"/>
      <c r="GWI18" s="52"/>
      <c r="GWJ18" s="52"/>
      <c r="GWK18" s="52"/>
      <c r="GWL18" s="52"/>
      <c r="GWM18" s="52"/>
      <c r="GWN18" s="52"/>
      <c r="GWO18" s="52"/>
      <c r="GWP18" s="52"/>
      <c r="GWQ18" s="52"/>
      <c r="GWR18" s="52"/>
      <c r="GWS18" s="52"/>
      <c r="GWT18" s="52"/>
      <c r="GWU18" s="52"/>
      <c r="GWV18" s="52"/>
      <c r="GWW18" s="52"/>
      <c r="GWX18" s="52"/>
      <c r="GWY18" s="52"/>
      <c r="GWZ18" s="52"/>
      <c r="GXA18" s="52"/>
      <c r="GXB18" s="52"/>
      <c r="GXC18" s="52"/>
      <c r="GXD18" s="52"/>
      <c r="GXE18" s="52"/>
      <c r="GXF18" s="52"/>
      <c r="GXG18" s="52"/>
      <c r="GXH18" s="52"/>
      <c r="GXI18" s="52"/>
      <c r="GXJ18" s="52"/>
      <c r="GXK18" s="52"/>
      <c r="GXL18" s="52"/>
      <c r="GXM18" s="52"/>
      <c r="GXN18" s="52"/>
      <c r="GXO18" s="52"/>
      <c r="GXP18" s="52"/>
      <c r="GXQ18" s="52"/>
      <c r="GXR18" s="52"/>
      <c r="GXS18" s="52"/>
      <c r="GXT18" s="52"/>
      <c r="GXU18" s="52"/>
      <c r="GXV18" s="52"/>
      <c r="GXW18" s="52"/>
      <c r="GXX18" s="52"/>
      <c r="GXY18" s="52"/>
      <c r="GXZ18" s="52"/>
      <c r="GYA18" s="52"/>
      <c r="GYB18" s="52"/>
      <c r="GYC18" s="52"/>
      <c r="GYD18" s="52"/>
      <c r="GYE18" s="52"/>
      <c r="GYF18" s="52"/>
      <c r="GYG18" s="52"/>
      <c r="GYH18" s="52"/>
      <c r="GYI18" s="52"/>
      <c r="GYJ18" s="52"/>
      <c r="GYK18" s="52"/>
      <c r="GYL18" s="52"/>
      <c r="GYM18" s="52"/>
      <c r="GYN18" s="52"/>
      <c r="GYO18" s="52"/>
      <c r="GYP18" s="52"/>
      <c r="GYQ18" s="52"/>
      <c r="GYR18" s="52"/>
      <c r="GYS18" s="52"/>
      <c r="GYT18" s="52"/>
      <c r="GYU18" s="52"/>
      <c r="GYV18" s="52"/>
      <c r="GYW18" s="52"/>
      <c r="GYX18" s="52"/>
      <c r="GYY18" s="52"/>
      <c r="GYZ18" s="52"/>
      <c r="GZA18" s="52"/>
      <c r="GZB18" s="52"/>
      <c r="GZC18" s="52"/>
      <c r="GZD18" s="52"/>
      <c r="GZE18" s="52"/>
      <c r="GZF18" s="52"/>
      <c r="GZG18" s="52"/>
      <c r="GZH18" s="52"/>
      <c r="GZI18" s="52"/>
      <c r="GZJ18" s="52"/>
      <c r="GZK18" s="52"/>
      <c r="GZL18" s="52"/>
      <c r="GZM18" s="52"/>
      <c r="GZN18" s="52"/>
      <c r="GZO18" s="52"/>
      <c r="GZP18" s="52"/>
      <c r="GZQ18" s="52"/>
      <c r="GZR18" s="52"/>
      <c r="GZS18" s="52"/>
      <c r="GZT18" s="52"/>
      <c r="GZU18" s="52"/>
      <c r="GZV18" s="52"/>
      <c r="GZW18" s="52"/>
      <c r="GZX18" s="52"/>
      <c r="GZY18" s="52"/>
      <c r="GZZ18" s="52"/>
      <c r="HAA18" s="52"/>
      <c r="HAB18" s="52"/>
      <c r="HAC18" s="52"/>
      <c r="HAD18" s="52"/>
      <c r="HAE18" s="52"/>
      <c r="HAF18" s="52"/>
      <c r="HAG18" s="52"/>
      <c r="HAH18" s="52"/>
      <c r="HAI18" s="52"/>
      <c r="HAJ18" s="52"/>
      <c r="HAK18" s="52"/>
      <c r="HAL18" s="52"/>
      <c r="HAM18" s="52"/>
      <c r="HAN18" s="52"/>
      <c r="HAO18" s="52"/>
      <c r="HAP18" s="52"/>
      <c r="HAQ18" s="52"/>
      <c r="HAR18" s="52"/>
      <c r="HAS18" s="52"/>
      <c r="HAT18" s="52"/>
      <c r="HAU18" s="52"/>
      <c r="HAV18" s="52"/>
      <c r="HAW18" s="52"/>
      <c r="HAX18" s="52"/>
      <c r="HAY18" s="52"/>
      <c r="HAZ18" s="52"/>
      <c r="HBA18" s="52"/>
      <c r="HBB18" s="52"/>
      <c r="HBC18" s="52"/>
      <c r="HBD18" s="52"/>
      <c r="HBE18" s="52"/>
      <c r="HBF18" s="52"/>
      <c r="HBG18" s="52"/>
      <c r="HBH18" s="52"/>
      <c r="HBI18" s="52"/>
      <c r="HBJ18" s="52"/>
      <c r="HBK18" s="52"/>
      <c r="HBL18" s="52"/>
      <c r="HBM18" s="52"/>
      <c r="HBN18" s="52"/>
      <c r="HBO18" s="52"/>
      <c r="HBP18" s="52"/>
      <c r="HBQ18" s="52"/>
      <c r="HBR18" s="52"/>
      <c r="HBS18" s="52"/>
      <c r="HBT18" s="52"/>
      <c r="HBU18" s="52"/>
      <c r="HBV18" s="52"/>
      <c r="HBW18" s="52"/>
      <c r="HBX18" s="52"/>
      <c r="HBY18" s="52"/>
      <c r="HBZ18" s="52"/>
      <c r="HCA18" s="52"/>
      <c r="HCB18" s="52"/>
      <c r="HCC18" s="52"/>
      <c r="HCD18" s="52"/>
      <c r="HCE18" s="52"/>
      <c r="HCF18" s="52"/>
      <c r="HCG18" s="52"/>
      <c r="HCH18" s="52"/>
      <c r="HCI18" s="52"/>
      <c r="HCJ18" s="52"/>
      <c r="HCK18" s="52"/>
      <c r="HCL18" s="52"/>
      <c r="HCM18" s="52"/>
      <c r="HCN18" s="52"/>
      <c r="HCO18" s="52"/>
      <c r="HCP18" s="52"/>
      <c r="HCQ18" s="52"/>
      <c r="HCR18" s="52"/>
      <c r="HCS18" s="52"/>
      <c r="HCT18" s="52"/>
      <c r="HCU18" s="52"/>
      <c r="HCV18" s="52"/>
      <c r="HCW18" s="52"/>
      <c r="HCX18" s="52"/>
      <c r="HCY18" s="52"/>
      <c r="HCZ18" s="52"/>
      <c r="HDA18" s="52"/>
      <c r="HDB18" s="52"/>
      <c r="HDC18" s="52"/>
      <c r="HDD18" s="52"/>
      <c r="HDE18" s="52"/>
      <c r="HDF18" s="52"/>
      <c r="HDG18" s="52"/>
      <c r="HDH18" s="52"/>
      <c r="HDI18" s="52"/>
      <c r="HDJ18" s="52"/>
      <c r="HDK18" s="52"/>
      <c r="HDL18" s="52"/>
      <c r="HDM18" s="52"/>
      <c r="HDN18" s="52"/>
      <c r="HDO18" s="52"/>
      <c r="HDP18" s="52"/>
      <c r="HDQ18" s="52"/>
      <c r="HDR18" s="52"/>
      <c r="HDS18" s="52"/>
      <c r="HDT18" s="52"/>
      <c r="HDU18" s="52"/>
      <c r="HDV18" s="52"/>
      <c r="HDW18" s="52"/>
      <c r="HDX18" s="52"/>
      <c r="HDY18" s="52"/>
      <c r="HDZ18" s="52"/>
      <c r="HEA18" s="52"/>
      <c r="HEB18" s="52"/>
      <c r="HEC18" s="52"/>
      <c r="HED18" s="52"/>
      <c r="HEE18" s="52"/>
      <c r="HEF18" s="52"/>
      <c r="HEG18" s="52"/>
      <c r="HEH18" s="52"/>
      <c r="HEI18" s="52"/>
      <c r="HEJ18" s="52"/>
      <c r="HEK18" s="52"/>
      <c r="HEL18" s="52"/>
      <c r="HEM18" s="52"/>
      <c r="HEN18" s="52"/>
      <c r="HEO18" s="52"/>
      <c r="HEP18" s="52"/>
      <c r="HEQ18" s="52"/>
      <c r="HER18" s="52"/>
      <c r="HES18" s="52"/>
      <c r="HET18" s="52"/>
      <c r="HEU18" s="52"/>
      <c r="HEV18" s="52"/>
      <c r="HEW18" s="52"/>
      <c r="HEX18" s="52"/>
      <c r="HEY18" s="52"/>
      <c r="HEZ18" s="52"/>
      <c r="HFA18" s="52"/>
      <c r="HFB18" s="52"/>
      <c r="HFC18" s="52"/>
      <c r="HFD18" s="52"/>
      <c r="HFE18" s="52"/>
      <c r="HFF18" s="52"/>
      <c r="HFG18" s="52"/>
      <c r="HFH18" s="52"/>
      <c r="HFI18" s="52"/>
      <c r="HFJ18" s="52"/>
      <c r="HFK18" s="52"/>
      <c r="HFL18" s="52"/>
      <c r="HFM18" s="52"/>
      <c r="HFN18" s="52"/>
      <c r="HFO18" s="52"/>
      <c r="HFP18" s="52"/>
      <c r="HFQ18" s="52"/>
      <c r="HFR18" s="52"/>
      <c r="HFS18" s="52"/>
      <c r="HFT18" s="52"/>
      <c r="HFU18" s="52"/>
      <c r="HFV18" s="52"/>
      <c r="HFW18" s="52"/>
      <c r="HFX18" s="52"/>
      <c r="HFY18" s="52"/>
      <c r="HFZ18" s="52"/>
      <c r="HGA18" s="52"/>
      <c r="HGB18" s="52"/>
      <c r="HGC18" s="52"/>
      <c r="HGD18" s="52"/>
      <c r="HGE18" s="52"/>
      <c r="HGF18" s="52"/>
      <c r="HGG18" s="52"/>
      <c r="HGH18" s="52"/>
      <c r="HGI18" s="52"/>
      <c r="HGJ18" s="52"/>
      <c r="HGK18" s="52"/>
      <c r="HGL18" s="52"/>
      <c r="HGM18" s="52"/>
      <c r="HGN18" s="52"/>
      <c r="HGO18" s="52"/>
      <c r="HGP18" s="52"/>
      <c r="HGQ18" s="52"/>
      <c r="HGR18" s="52"/>
      <c r="HGS18" s="52"/>
      <c r="HGT18" s="52"/>
      <c r="HGU18" s="52"/>
      <c r="HGV18" s="52"/>
      <c r="HGW18" s="52"/>
      <c r="HGX18" s="52"/>
      <c r="HGY18" s="52"/>
      <c r="HGZ18" s="52"/>
      <c r="HHA18" s="52"/>
      <c r="HHB18" s="52"/>
      <c r="HHC18" s="52"/>
      <c r="HHD18" s="52"/>
      <c r="HHE18" s="52"/>
      <c r="HHF18" s="52"/>
      <c r="HHG18" s="52"/>
      <c r="HHH18" s="52"/>
      <c r="HHI18" s="52"/>
      <c r="HHJ18" s="52"/>
      <c r="HHK18" s="52"/>
      <c r="HHL18" s="52"/>
      <c r="HHM18" s="52"/>
      <c r="HHN18" s="52"/>
      <c r="HHO18" s="52"/>
      <c r="HHP18" s="52"/>
      <c r="HHQ18" s="52"/>
      <c r="HHR18" s="52"/>
      <c r="HHS18" s="52"/>
      <c r="HHT18" s="52"/>
      <c r="HHU18" s="52"/>
      <c r="HHV18" s="52"/>
      <c r="HHW18" s="52"/>
      <c r="HHX18" s="52"/>
      <c r="HHY18" s="52"/>
      <c r="HHZ18" s="52"/>
      <c r="HIA18" s="52"/>
      <c r="HIB18" s="52"/>
      <c r="HIC18" s="52"/>
      <c r="HID18" s="52"/>
      <c r="HIE18" s="52"/>
      <c r="HIF18" s="52"/>
      <c r="HIG18" s="52"/>
      <c r="HIH18" s="52"/>
      <c r="HII18" s="52"/>
      <c r="HIJ18" s="52"/>
      <c r="HIK18" s="52"/>
      <c r="HIL18" s="52"/>
      <c r="HIM18" s="52"/>
      <c r="HIN18" s="52"/>
      <c r="HIO18" s="52"/>
      <c r="HIP18" s="52"/>
      <c r="HIQ18" s="52"/>
      <c r="HIR18" s="52"/>
      <c r="HIS18" s="52"/>
      <c r="HIT18" s="52"/>
      <c r="HIU18" s="52"/>
      <c r="HIV18" s="52"/>
      <c r="HIW18" s="52"/>
      <c r="HIX18" s="52"/>
      <c r="HIY18" s="52"/>
      <c r="HIZ18" s="52"/>
      <c r="HJA18" s="52"/>
      <c r="HJB18" s="52"/>
      <c r="HJC18" s="52"/>
      <c r="HJD18" s="52"/>
      <c r="HJE18" s="52"/>
      <c r="HJF18" s="52"/>
      <c r="HJG18" s="52"/>
      <c r="HJH18" s="52"/>
      <c r="HJI18" s="52"/>
      <c r="HJJ18" s="52"/>
      <c r="HJK18" s="52"/>
      <c r="HJL18" s="52"/>
      <c r="HJM18" s="52"/>
      <c r="HJN18" s="52"/>
      <c r="HJO18" s="52"/>
      <c r="HJP18" s="52"/>
      <c r="HJQ18" s="52"/>
      <c r="HJR18" s="52"/>
      <c r="HJS18" s="52"/>
      <c r="HJT18" s="52"/>
      <c r="HJU18" s="52"/>
      <c r="HJV18" s="52"/>
      <c r="HJW18" s="52"/>
      <c r="HJX18" s="52"/>
      <c r="HJY18" s="52"/>
      <c r="HJZ18" s="52"/>
      <c r="HKA18" s="52"/>
      <c r="HKB18" s="52"/>
      <c r="HKC18" s="52"/>
      <c r="HKD18" s="52"/>
      <c r="HKE18" s="52"/>
      <c r="HKF18" s="52"/>
      <c r="HKG18" s="52"/>
      <c r="HKH18" s="52"/>
      <c r="HKI18" s="52"/>
      <c r="HKJ18" s="52"/>
      <c r="HKK18" s="52"/>
      <c r="HKL18" s="52"/>
      <c r="HKM18" s="52"/>
      <c r="HKN18" s="52"/>
      <c r="HKO18" s="52"/>
      <c r="HKP18" s="52"/>
      <c r="HKQ18" s="52"/>
      <c r="HKR18" s="52"/>
      <c r="HKS18" s="52"/>
      <c r="HKT18" s="52"/>
      <c r="HKU18" s="52"/>
      <c r="HKV18" s="52"/>
      <c r="HKW18" s="52"/>
      <c r="HKX18" s="52"/>
      <c r="HKY18" s="52"/>
      <c r="HKZ18" s="52"/>
      <c r="HLA18" s="52"/>
      <c r="HLB18" s="52"/>
      <c r="HLC18" s="52"/>
      <c r="HLD18" s="52"/>
      <c r="HLE18" s="52"/>
      <c r="HLF18" s="52"/>
      <c r="HLG18" s="52"/>
      <c r="HLH18" s="52"/>
      <c r="HLI18" s="52"/>
      <c r="HLJ18" s="52"/>
      <c r="HLK18" s="52"/>
      <c r="HLL18" s="52"/>
      <c r="HLM18" s="52"/>
      <c r="HLN18" s="52"/>
      <c r="HLO18" s="52"/>
      <c r="HLP18" s="52"/>
      <c r="HLQ18" s="52"/>
      <c r="HLR18" s="52"/>
      <c r="HLS18" s="52"/>
      <c r="HLT18" s="52"/>
      <c r="HLU18" s="52"/>
      <c r="HLV18" s="52"/>
      <c r="HLW18" s="52"/>
      <c r="HLX18" s="52"/>
      <c r="HLY18" s="52"/>
      <c r="HLZ18" s="52"/>
      <c r="HMA18" s="52"/>
      <c r="HMB18" s="52"/>
      <c r="HMC18" s="52"/>
      <c r="HMD18" s="52"/>
      <c r="HME18" s="52"/>
      <c r="HMF18" s="52"/>
      <c r="HMG18" s="52"/>
      <c r="HMH18" s="52"/>
      <c r="HMI18" s="52"/>
      <c r="HMJ18" s="52"/>
      <c r="HMK18" s="52"/>
      <c r="HML18" s="52"/>
      <c r="HMM18" s="52"/>
      <c r="HMN18" s="52"/>
      <c r="HMO18" s="52"/>
      <c r="HMP18" s="52"/>
      <c r="HMQ18" s="52"/>
      <c r="HMR18" s="52"/>
      <c r="HMS18" s="52"/>
      <c r="HMT18" s="52"/>
      <c r="HMU18" s="52"/>
      <c r="HMV18" s="52"/>
      <c r="HMW18" s="52"/>
      <c r="HMX18" s="52"/>
      <c r="HMY18" s="52"/>
      <c r="HMZ18" s="52"/>
      <c r="HNA18" s="52"/>
      <c r="HNB18" s="52"/>
      <c r="HNC18" s="52"/>
      <c r="HND18" s="52"/>
      <c r="HNE18" s="52"/>
      <c r="HNF18" s="52"/>
      <c r="HNG18" s="52"/>
      <c r="HNH18" s="52"/>
      <c r="HNI18" s="52"/>
      <c r="HNJ18" s="52"/>
      <c r="HNK18" s="52"/>
      <c r="HNL18" s="52"/>
      <c r="HNM18" s="52"/>
      <c r="HNN18" s="52"/>
      <c r="HNO18" s="52"/>
      <c r="HNP18" s="52"/>
      <c r="HNQ18" s="52"/>
      <c r="HNR18" s="52"/>
      <c r="HNS18" s="52"/>
      <c r="HNT18" s="52"/>
      <c r="HNU18" s="52"/>
      <c r="HNV18" s="52"/>
      <c r="HNW18" s="52"/>
      <c r="HNX18" s="52"/>
      <c r="HNY18" s="52"/>
      <c r="HNZ18" s="52"/>
      <c r="HOA18" s="52"/>
      <c r="HOB18" s="52"/>
      <c r="HOC18" s="52"/>
      <c r="HOD18" s="52"/>
      <c r="HOE18" s="52"/>
      <c r="HOF18" s="52"/>
      <c r="HOG18" s="52"/>
      <c r="HOH18" s="52"/>
      <c r="HOI18" s="52"/>
      <c r="HOJ18" s="52"/>
      <c r="HOK18" s="52"/>
      <c r="HOL18" s="52"/>
      <c r="HOM18" s="52"/>
      <c r="HON18" s="52"/>
      <c r="HOO18" s="52"/>
      <c r="HOP18" s="52"/>
      <c r="HOQ18" s="52"/>
      <c r="HOR18" s="52"/>
      <c r="HOS18" s="52"/>
      <c r="HOT18" s="52"/>
      <c r="HOU18" s="52"/>
      <c r="HOV18" s="52"/>
      <c r="HOW18" s="52"/>
      <c r="HOX18" s="52"/>
      <c r="HOY18" s="52"/>
      <c r="HOZ18" s="52"/>
      <c r="HPA18" s="52"/>
      <c r="HPB18" s="52"/>
      <c r="HPC18" s="52"/>
      <c r="HPD18" s="52"/>
      <c r="HPE18" s="52"/>
      <c r="HPF18" s="52"/>
      <c r="HPG18" s="52"/>
      <c r="HPH18" s="52"/>
      <c r="HPI18" s="52"/>
      <c r="HPJ18" s="52"/>
      <c r="HPK18" s="52"/>
      <c r="HPL18" s="52"/>
      <c r="HPM18" s="52"/>
      <c r="HPN18" s="52"/>
      <c r="HPO18" s="52"/>
      <c r="HPP18" s="52"/>
      <c r="HPQ18" s="52"/>
      <c r="HPR18" s="52"/>
      <c r="HPS18" s="52"/>
      <c r="HPT18" s="52"/>
      <c r="HPU18" s="52"/>
      <c r="HPV18" s="52"/>
      <c r="HPW18" s="52"/>
      <c r="HPX18" s="52"/>
      <c r="HPY18" s="52"/>
      <c r="HPZ18" s="52"/>
      <c r="HQA18" s="52"/>
      <c r="HQB18" s="52"/>
      <c r="HQC18" s="52"/>
      <c r="HQD18" s="52"/>
      <c r="HQE18" s="52"/>
      <c r="HQF18" s="52"/>
      <c r="HQG18" s="52"/>
      <c r="HQH18" s="52"/>
      <c r="HQI18" s="52"/>
      <c r="HQJ18" s="52"/>
      <c r="HQK18" s="52"/>
      <c r="HQL18" s="52"/>
      <c r="HQM18" s="52"/>
      <c r="HQN18" s="52"/>
      <c r="HQO18" s="52"/>
      <c r="HQP18" s="52"/>
      <c r="HQQ18" s="52"/>
      <c r="HQR18" s="52"/>
      <c r="HQS18" s="52"/>
      <c r="HQT18" s="52"/>
      <c r="HQU18" s="52"/>
      <c r="HQV18" s="52"/>
      <c r="HQW18" s="52"/>
      <c r="HQX18" s="52"/>
      <c r="HQY18" s="52"/>
      <c r="HQZ18" s="52"/>
      <c r="HRA18" s="52"/>
      <c r="HRB18" s="52"/>
      <c r="HRC18" s="52"/>
      <c r="HRD18" s="52"/>
      <c r="HRE18" s="52"/>
      <c r="HRF18" s="52"/>
      <c r="HRG18" s="52"/>
      <c r="HRH18" s="52"/>
      <c r="HRI18" s="52"/>
      <c r="HRJ18" s="52"/>
      <c r="HRK18" s="52"/>
      <c r="HRL18" s="52"/>
      <c r="HRM18" s="52"/>
      <c r="HRN18" s="52"/>
      <c r="HRO18" s="52"/>
      <c r="HRP18" s="52"/>
      <c r="HRQ18" s="52"/>
      <c r="HRR18" s="52"/>
      <c r="HRS18" s="52"/>
      <c r="HRT18" s="52"/>
      <c r="HRU18" s="52"/>
      <c r="HRV18" s="52"/>
      <c r="HRW18" s="52"/>
      <c r="HRX18" s="52"/>
      <c r="HRY18" s="52"/>
      <c r="HRZ18" s="52"/>
      <c r="HSA18" s="52"/>
      <c r="HSB18" s="52"/>
      <c r="HSC18" s="52"/>
      <c r="HSD18" s="52"/>
      <c r="HSE18" s="52"/>
      <c r="HSF18" s="52"/>
      <c r="HSG18" s="52"/>
      <c r="HSH18" s="52"/>
      <c r="HSI18" s="52"/>
      <c r="HSJ18" s="52"/>
      <c r="HSK18" s="52"/>
      <c r="HSL18" s="52"/>
      <c r="HSM18" s="52"/>
      <c r="HSN18" s="52"/>
      <c r="HSO18" s="52"/>
      <c r="HSP18" s="52"/>
      <c r="HSQ18" s="52"/>
      <c r="HSR18" s="52"/>
      <c r="HSS18" s="52"/>
      <c r="HST18" s="52"/>
      <c r="HSU18" s="52"/>
      <c r="HSV18" s="52"/>
      <c r="HSW18" s="52"/>
      <c r="HSX18" s="52"/>
      <c r="HSY18" s="52"/>
      <c r="HSZ18" s="52"/>
      <c r="HTA18" s="52"/>
      <c r="HTB18" s="52"/>
      <c r="HTC18" s="52"/>
      <c r="HTD18" s="52"/>
      <c r="HTE18" s="52"/>
      <c r="HTF18" s="52"/>
      <c r="HTG18" s="52"/>
      <c r="HTH18" s="52"/>
      <c r="HTI18" s="52"/>
      <c r="HTJ18" s="52"/>
      <c r="HTK18" s="52"/>
      <c r="HTL18" s="52"/>
      <c r="HTM18" s="52"/>
      <c r="HTN18" s="52"/>
      <c r="HTO18" s="52"/>
      <c r="HTP18" s="52"/>
      <c r="HTQ18" s="52"/>
      <c r="HTR18" s="52"/>
      <c r="HTS18" s="52"/>
      <c r="HTT18" s="52"/>
      <c r="HTU18" s="52"/>
      <c r="HTV18" s="52"/>
      <c r="HTW18" s="52"/>
      <c r="HTX18" s="52"/>
      <c r="HTY18" s="52"/>
      <c r="HTZ18" s="52"/>
      <c r="HUA18" s="52"/>
      <c r="HUB18" s="52"/>
      <c r="HUC18" s="52"/>
      <c r="HUD18" s="52"/>
      <c r="HUE18" s="52"/>
      <c r="HUF18" s="52"/>
      <c r="HUG18" s="52"/>
      <c r="HUH18" s="52"/>
      <c r="HUI18" s="52"/>
      <c r="HUJ18" s="52"/>
      <c r="HUK18" s="52"/>
      <c r="HUL18" s="52"/>
      <c r="HUM18" s="52"/>
      <c r="HUN18" s="52"/>
      <c r="HUO18" s="52"/>
      <c r="HUP18" s="52"/>
      <c r="HUQ18" s="52"/>
      <c r="HUR18" s="52"/>
      <c r="HUS18" s="52"/>
      <c r="HUT18" s="52"/>
      <c r="HUU18" s="52"/>
      <c r="HUV18" s="52"/>
      <c r="HUW18" s="52"/>
      <c r="HUX18" s="52"/>
      <c r="HUY18" s="52"/>
      <c r="HUZ18" s="52"/>
      <c r="HVA18" s="52"/>
      <c r="HVB18" s="52"/>
      <c r="HVC18" s="52"/>
      <c r="HVD18" s="52"/>
      <c r="HVE18" s="52"/>
      <c r="HVF18" s="52"/>
      <c r="HVG18" s="52"/>
      <c r="HVH18" s="52"/>
      <c r="HVI18" s="52"/>
      <c r="HVJ18" s="52"/>
      <c r="HVK18" s="52"/>
      <c r="HVL18" s="52"/>
      <c r="HVM18" s="52"/>
      <c r="HVN18" s="52"/>
      <c r="HVO18" s="52"/>
      <c r="HVP18" s="52"/>
      <c r="HVQ18" s="52"/>
      <c r="HVR18" s="52"/>
      <c r="HVS18" s="52"/>
      <c r="HVT18" s="52"/>
      <c r="HVU18" s="52"/>
      <c r="HVV18" s="52"/>
      <c r="HVW18" s="52"/>
      <c r="HVX18" s="52"/>
      <c r="HVY18" s="52"/>
      <c r="HVZ18" s="52"/>
      <c r="HWA18" s="52"/>
      <c r="HWB18" s="52"/>
      <c r="HWC18" s="52"/>
      <c r="HWD18" s="52"/>
      <c r="HWE18" s="52"/>
      <c r="HWF18" s="52"/>
      <c r="HWG18" s="52"/>
      <c r="HWH18" s="52"/>
      <c r="HWI18" s="52"/>
      <c r="HWJ18" s="52"/>
      <c r="HWK18" s="52"/>
      <c r="HWL18" s="52"/>
      <c r="HWM18" s="52"/>
      <c r="HWN18" s="52"/>
      <c r="HWO18" s="52"/>
      <c r="HWP18" s="52"/>
      <c r="HWQ18" s="52"/>
      <c r="HWR18" s="52"/>
      <c r="HWS18" s="52"/>
      <c r="HWT18" s="52"/>
      <c r="HWU18" s="52"/>
      <c r="HWV18" s="52"/>
      <c r="HWW18" s="52"/>
      <c r="HWX18" s="52"/>
      <c r="HWY18" s="52"/>
      <c r="HWZ18" s="52"/>
      <c r="HXA18" s="52"/>
      <c r="HXB18" s="52"/>
      <c r="HXC18" s="52"/>
      <c r="HXD18" s="52"/>
      <c r="HXE18" s="52"/>
      <c r="HXF18" s="52"/>
      <c r="HXG18" s="52"/>
      <c r="HXH18" s="52"/>
      <c r="HXI18" s="52"/>
      <c r="HXJ18" s="52"/>
      <c r="HXK18" s="52"/>
      <c r="HXL18" s="52"/>
      <c r="HXM18" s="52"/>
      <c r="HXN18" s="52"/>
      <c r="HXO18" s="52"/>
      <c r="HXP18" s="52"/>
      <c r="HXQ18" s="52"/>
      <c r="HXR18" s="52"/>
      <c r="HXS18" s="52"/>
      <c r="HXT18" s="52"/>
      <c r="HXU18" s="52"/>
      <c r="HXV18" s="52"/>
      <c r="HXW18" s="52"/>
      <c r="HXX18" s="52"/>
      <c r="HXY18" s="52"/>
      <c r="HXZ18" s="52"/>
      <c r="HYA18" s="52"/>
      <c r="HYB18" s="52"/>
      <c r="HYC18" s="52"/>
      <c r="HYD18" s="52"/>
      <c r="HYE18" s="52"/>
      <c r="HYF18" s="52"/>
      <c r="HYG18" s="52"/>
      <c r="HYH18" s="52"/>
      <c r="HYI18" s="52"/>
      <c r="HYJ18" s="52"/>
      <c r="HYK18" s="52"/>
      <c r="HYL18" s="52"/>
      <c r="HYM18" s="52"/>
      <c r="HYN18" s="52"/>
      <c r="HYO18" s="52"/>
      <c r="HYP18" s="52"/>
      <c r="HYQ18" s="52"/>
      <c r="HYR18" s="52"/>
      <c r="HYS18" s="52"/>
      <c r="HYT18" s="52"/>
      <c r="HYU18" s="52"/>
      <c r="HYV18" s="52"/>
      <c r="HYW18" s="52"/>
      <c r="HYX18" s="52"/>
      <c r="HYY18" s="52"/>
      <c r="HYZ18" s="52"/>
      <c r="HZA18" s="52"/>
      <c r="HZB18" s="52"/>
      <c r="HZC18" s="52"/>
      <c r="HZD18" s="52"/>
      <c r="HZE18" s="52"/>
      <c r="HZF18" s="52"/>
      <c r="HZG18" s="52"/>
      <c r="HZH18" s="52"/>
      <c r="HZI18" s="52"/>
      <c r="HZJ18" s="52"/>
      <c r="HZK18" s="52"/>
      <c r="HZL18" s="52"/>
      <c r="HZM18" s="52"/>
      <c r="HZN18" s="52"/>
      <c r="HZO18" s="52"/>
      <c r="HZP18" s="52"/>
      <c r="HZQ18" s="52"/>
      <c r="HZR18" s="52"/>
      <c r="HZS18" s="52"/>
      <c r="HZT18" s="52"/>
      <c r="HZU18" s="52"/>
      <c r="HZV18" s="52"/>
      <c r="HZW18" s="52"/>
      <c r="HZX18" s="52"/>
      <c r="HZY18" s="52"/>
      <c r="HZZ18" s="52"/>
      <c r="IAA18" s="52"/>
      <c r="IAB18" s="52"/>
      <c r="IAC18" s="52"/>
      <c r="IAD18" s="52"/>
      <c r="IAE18" s="52"/>
      <c r="IAF18" s="52"/>
      <c r="IAG18" s="52"/>
      <c r="IAH18" s="52"/>
      <c r="IAI18" s="52"/>
      <c r="IAJ18" s="52"/>
      <c r="IAK18" s="52"/>
      <c r="IAL18" s="52"/>
      <c r="IAM18" s="52"/>
      <c r="IAN18" s="52"/>
      <c r="IAO18" s="52"/>
      <c r="IAP18" s="52"/>
      <c r="IAQ18" s="52"/>
      <c r="IAR18" s="52"/>
      <c r="IAS18" s="52"/>
      <c r="IAT18" s="52"/>
      <c r="IAU18" s="52"/>
      <c r="IAV18" s="52"/>
      <c r="IAW18" s="52"/>
      <c r="IAX18" s="52"/>
      <c r="IAY18" s="52"/>
      <c r="IAZ18" s="52"/>
      <c r="IBA18" s="52"/>
      <c r="IBB18" s="52"/>
      <c r="IBC18" s="52"/>
      <c r="IBD18" s="52"/>
      <c r="IBE18" s="52"/>
      <c r="IBF18" s="52"/>
      <c r="IBG18" s="52"/>
      <c r="IBH18" s="52"/>
      <c r="IBI18" s="52"/>
      <c r="IBJ18" s="52"/>
      <c r="IBK18" s="52"/>
      <c r="IBL18" s="52"/>
      <c r="IBM18" s="52"/>
      <c r="IBN18" s="52"/>
      <c r="IBO18" s="52"/>
      <c r="IBP18" s="52"/>
      <c r="IBQ18" s="52"/>
      <c r="IBR18" s="52"/>
      <c r="IBS18" s="52"/>
      <c r="IBT18" s="52"/>
      <c r="IBU18" s="52"/>
      <c r="IBV18" s="52"/>
      <c r="IBW18" s="52"/>
      <c r="IBX18" s="52"/>
      <c r="IBY18" s="52"/>
      <c r="IBZ18" s="52"/>
      <c r="ICA18" s="52"/>
      <c r="ICB18" s="52"/>
      <c r="ICC18" s="52"/>
      <c r="ICD18" s="52"/>
      <c r="ICE18" s="52"/>
      <c r="ICF18" s="52"/>
      <c r="ICG18" s="52"/>
      <c r="ICH18" s="52"/>
      <c r="ICI18" s="52"/>
      <c r="ICJ18" s="52"/>
      <c r="ICK18" s="52"/>
      <c r="ICL18" s="52"/>
      <c r="ICM18" s="52"/>
      <c r="ICN18" s="52"/>
      <c r="ICO18" s="52"/>
      <c r="ICP18" s="52"/>
      <c r="ICQ18" s="52"/>
      <c r="ICR18" s="52"/>
      <c r="ICS18" s="52"/>
      <c r="ICT18" s="52"/>
      <c r="ICU18" s="52"/>
      <c r="ICV18" s="52"/>
      <c r="ICW18" s="52"/>
      <c r="ICX18" s="52"/>
      <c r="ICY18" s="52"/>
      <c r="ICZ18" s="52"/>
      <c r="IDA18" s="52"/>
      <c r="IDB18" s="52"/>
      <c r="IDC18" s="52"/>
      <c r="IDD18" s="52"/>
      <c r="IDE18" s="52"/>
      <c r="IDF18" s="52"/>
      <c r="IDG18" s="52"/>
      <c r="IDH18" s="52"/>
      <c r="IDI18" s="52"/>
      <c r="IDJ18" s="52"/>
      <c r="IDK18" s="52"/>
      <c r="IDL18" s="52"/>
      <c r="IDM18" s="52"/>
      <c r="IDN18" s="52"/>
      <c r="IDO18" s="52"/>
      <c r="IDP18" s="52"/>
      <c r="IDQ18" s="52"/>
      <c r="IDR18" s="52"/>
      <c r="IDS18" s="52"/>
      <c r="IDT18" s="52"/>
      <c r="IDU18" s="52"/>
      <c r="IDV18" s="52"/>
      <c r="IDW18" s="52"/>
      <c r="IDX18" s="52"/>
      <c r="IDY18" s="52"/>
      <c r="IDZ18" s="52"/>
      <c r="IEA18" s="52"/>
      <c r="IEB18" s="52"/>
      <c r="IEC18" s="52"/>
      <c r="IED18" s="52"/>
      <c r="IEE18" s="52"/>
      <c r="IEF18" s="52"/>
      <c r="IEG18" s="52"/>
      <c r="IEH18" s="52"/>
      <c r="IEI18" s="52"/>
      <c r="IEJ18" s="52"/>
      <c r="IEK18" s="52"/>
      <c r="IEL18" s="52"/>
      <c r="IEM18" s="52"/>
      <c r="IEN18" s="52"/>
      <c r="IEO18" s="52"/>
      <c r="IEP18" s="52"/>
      <c r="IEQ18" s="52"/>
      <c r="IER18" s="52"/>
      <c r="IES18" s="52"/>
      <c r="IET18" s="52"/>
      <c r="IEU18" s="52"/>
      <c r="IEV18" s="52"/>
      <c r="IEW18" s="52"/>
      <c r="IEX18" s="52"/>
      <c r="IEY18" s="52"/>
      <c r="IEZ18" s="52"/>
      <c r="IFA18" s="52"/>
      <c r="IFB18" s="52"/>
      <c r="IFC18" s="52"/>
      <c r="IFD18" s="52"/>
      <c r="IFE18" s="52"/>
      <c r="IFF18" s="52"/>
      <c r="IFG18" s="52"/>
      <c r="IFH18" s="52"/>
      <c r="IFI18" s="52"/>
      <c r="IFJ18" s="52"/>
      <c r="IFK18" s="52"/>
      <c r="IFL18" s="52"/>
      <c r="IFM18" s="52"/>
      <c r="IFN18" s="52"/>
      <c r="IFO18" s="52"/>
      <c r="IFP18" s="52"/>
      <c r="IFQ18" s="52"/>
      <c r="IFR18" s="52"/>
      <c r="IFS18" s="52"/>
      <c r="IFT18" s="52"/>
      <c r="IFU18" s="52"/>
      <c r="IFV18" s="52"/>
      <c r="IFW18" s="52"/>
      <c r="IFX18" s="52"/>
      <c r="IFY18" s="52"/>
      <c r="IFZ18" s="52"/>
      <c r="IGA18" s="52"/>
      <c r="IGB18" s="52"/>
      <c r="IGC18" s="52"/>
      <c r="IGD18" s="52"/>
      <c r="IGE18" s="52"/>
      <c r="IGF18" s="52"/>
      <c r="IGG18" s="52"/>
      <c r="IGH18" s="52"/>
      <c r="IGI18" s="52"/>
      <c r="IGJ18" s="52"/>
      <c r="IGK18" s="52"/>
      <c r="IGL18" s="52"/>
      <c r="IGM18" s="52"/>
      <c r="IGN18" s="52"/>
      <c r="IGO18" s="52"/>
      <c r="IGP18" s="52"/>
      <c r="IGQ18" s="52"/>
      <c r="IGR18" s="52"/>
      <c r="IGS18" s="52"/>
      <c r="IGT18" s="52"/>
      <c r="IGU18" s="52"/>
      <c r="IGV18" s="52"/>
      <c r="IGW18" s="52"/>
      <c r="IGX18" s="52"/>
      <c r="IGY18" s="52"/>
      <c r="IGZ18" s="52"/>
      <c r="IHA18" s="52"/>
      <c r="IHB18" s="52"/>
      <c r="IHC18" s="52"/>
      <c r="IHD18" s="52"/>
      <c r="IHE18" s="52"/>
      <c r="IHF18" s="52"/>
      <c r="IHG18" s="52"/>
      <c r="IHH18" s="52"/>
      <c r="IHI18" s="52"/>
      <c r="IHJ18" s="52"/>
      <c r="IHK18" s="52"/>
      <c r="IHL18" s="52"/>
      <c r="IHM18" s="52"/>
      <c r="IHN18" s="52"/>
      <c r="IHO18" s="52"/>
      <c r="IHP18" s="52"/>
      <c r="IHQ18" s="52"/>
      <c r="IHR18" s="52"/>
      <c r="IHS18" s="52"/>
      <c r="IHT18" s="52"/>
      <c r="IHU18" s="52"/>
      <c r="IHV18" s="52"/>
      <c r="IHW18" s="52"/>
      <c r="IHX18" s="52"/>
      <c r="IHY18" s="52"/>
      <c r="IHZ18" s="52"/>
      <c r="IIA18" s="52"/>
      <c r="IIB18" s="52"/>
      <c r="IIC18" s="52"/>
      <c r="IID18" s="52"/>
      <c r="IIE18" s="52"/>
      <c r="IIF18" s="52"/>
      <c r="IIG18" s="52"/>
      <c r="IIH18" s="52"/>
      <c r="III18" s="52"/>
      <c r="IIJ18" s="52"/>
      <c r="IIK18" s="52"/>
      <c r="IIL18" s="52"/>
      <c r="IIM18" s="52"/>
      <c r="IIN18" s="52"/>
      <c r="IIO18" s="52"/>
      <c r="IIP18" s="52"/>
      <c r="IIQ18" s="52"/>
      <c r="IIR18" s="52"/>
      <c r="IIS18" s="52"/>
      <c r="IIT18" s="52"/>
      <c r="IIU18" s="52"/>
      <c r="IIV18" s="52"/>
      <c r="IIW18" s="52"/>
      <c r="IIX18" s="52"/>
      <c r="IIY18" s="52"/>
      <c r="IIZ18" s="52"/>
      <c r="IJA18" s="52"/>
      <c r="IJB18" s="52"/>
      <c r="IJC18" s="52"/>
      <c r="IJD18" s="52"/>
      <c r="IJE18" s="52"/>
      <c r="IJF18" s="52"/>
      <c r="IJG18" s="52"/>
      <c r="IJH18" s="52"/>
      <c r="IJI18" s="52"/>
      <c r="IJJ18" s="52"/>
      <c r="IJK18" s="52"/>
      <c r="IJL18" s="52"/>
      <c r="IJM18" s="52"/>
      <c r="IJN18" s="52"/>
      <c r="IJO18" s="52"/>
      <c r="IJP18" s="52"/>
      <c r="IJQ18" s="52"/>
      <c r="IJR18" s="52"/>
      <c r="IJS18" s="52"/>
      <c r="IJT18" s="52"/>
      <c r="IJU18" s="52"/>
      <c r="IJV18" s="52"/>
      <c r="IJW18" s="52"/>
      <c r="IJX18" s="52"/>
      <c r="IJY18" s="52"/>
      <c r="IJZ18" s="52"/>
      <c r="IKA18" s="52"/>
      <c r="IKB18" s="52"/>
      <c r="IKC18" s="52"/>
      <c r="IKD18" s="52"/>
      <c r="IKE18" s="52"/>
      <c r="IKF18" s="52"/>
      <c r="IKG18" s="52"/>
      <c r="IKH18" s="52"/>
      <c r="IKI18" s="52"/>
      <c r="IKJ18" s="52"/>
      <c r="IKK18" s="52"/>
      <c r="IKL18" s="52"/>
      <c r="IKM18" s="52"/>
      <c r="IKN18" s="52"/>
      <c r="IKO18" s="52"/>
      <c r="IKP18" s="52"/>
      <c r="IKQ18" s="52"/>
      <c r="IKR18" s="52"/>
      <c r="IKS18" s="52"/>
      <c r="IKT18" s="52"/>
      <c r="IKU18" s="52"/>
      <c r="IKV18" s="52"/>
      <c r="IKW18" s="52"/>
      <c r="IKX18" s="52"/>
      <c r="IKY18" s="52"/>
      <c r="IKZ18" s="52"/>
      <c r="ILA18" s="52"/>
      <c r="ILB18" s="52"/>
      <c r="ILC18" s="52"/>
      <c r="ILD18" s="52"/>
      <c r="ILE18" s="52"/>
      <c r="ILF18" s="52"/>
      <c r="ILG18" s="52"/>
      <c r="ILH18" s="52"/>
      <c r="ILI18" s="52"/>
      <c r="ILJ18" s="52"/>
      <c r="ILK18" s="52"/>
      <c r="ILL18" s="52"/>
      <c r="ILM18" s="52"/>
      <c r="ILN18" s="52"/>
      <c r="ILO18" s="52"/>
      <c r="ILP18" s="52"/>
      <c r="ILQ18" s="52"/>
      <c r="ILR18" s="52"/>
      <c r="ILS18" s="52"/>
      <c r="ILT18" s="52"/>
      <c r="ILU18" s="52"/>
      <c r="ILV18" s="52"/>
      <c r="ILW18" s="52"/>
      <c r="ILX18" s="52"/>
      <c r="ILY18" s="52"/>
      <c r="ILZ18" s="52"/>
      <c r="IMA18" s="52"/>
      <c r="IMB18" s="52"/>
      <c r="IMC18" s="52"/>
      <c r="IMD18" s="52"/>
      <c r="IME18" s="52"/>
      <c r="IMF18" s="52"/>
      <c r="IMG18" s="52"/>
      <c r="IMH18" s="52"/>
      <c r="IMI18" s="52"/>
      <c r="IMJ18" s="52"/>
      <c r="IMK18" s="52"/>
      <c r="IML18" s="52"/>
      <c r="IMM18" s="52"/>
      <c r="IMN18" s="52"/>
      <c r="IMO18" s="52"/>
      <c r="IMP18" s="52"/>
      <c r="IMQ18" s="52"/>
      <c r="IMR18" s="52"/>
      <c r="IMS18" s="52"/>
      <c r="IMT18" s="52"/>
      <c r="IMU18" s="52"/>
      <c r="IMV18" s="52"/>
      <c r="IMW18" s="52"/>
      <c r="IMX18" s="52"/>
      <c r="IMY18" s="52"/>
      <c r="IMZ18" s="52"/>
      <c r="INA18" s="52"/>
      <c r="INB18" s="52"/>
      <c r="INC18" s="52"/>
      <c r="IND18" s="52"/>
      <c r="INE18" s="52"/>
      <c r="INF18" s="52"/>
      <c r="ING18" s="52"/>
      <c r="INH18" s="52"/>
      <c r="INI18" s="52"/>
      <c r="INJ18" s="52"/>
      <c r="INK18" s="52"/>
      <c r="INL18" s="52"/>
      <c r="INM18" s="52"/>
      <c r="INN18" s="52"/>
      <c r="INO18" s="52"/>
      <c r="INP18" s="52"/>
      <c r="INQ18" s="52"/>
      <c r="INR18" s="52"/>
      <c r="INS18" s="52"/>
      <c r="INT18" s="52"/>
      <c r="INU18" s="52"/>
      <c r="INV18" s="52"/>
      <c r="INW18" s="52"/>
      <c r="INX18" s="52"/>
      <c r="INY18" s="52"/>
      <c r="INZ18" s="52"/>
      <c r="IOA18" s="52"/>
      <c r="IOB18" s="52"/>
      <c r="IOC18" s="52"/>
      <c r="IOD18" s="52"/>
      <c r="IOE18" s="52"/>
      <c r="IOF18" s="52"/>
      <c r="IOG18" s="52"/>
      <c r="IOH18" s="52"/>
      <c r="IOI18" s="52"/>
      <c r="IOJ18" s="52"/>
      <c r="IOK18" s="52"/>
      <c r="IOL18" s="52"/>
      <c r="IOM18" s="52"/>
      <c r="ION18" s="52"/>
      <c r="IOO18" s="52"/>
      <c r="IOP18" s="52"/>
      <c r="IOQ18" s="52"/>
      <c r="IOR18" s="52"/>
      <c r="IOS18" s="52"/>
      <c r="IOT18" s="52"/>
      <c r="IOU18" s="52"/>
      <c r="IOV18" s="52"/>
      <c r="IOW18" s="52"/>
      <c r="IOX18" s="52"/>
      <c r="IOY18" s="52"/>
      <c r="IOZ18" s="52"/>
      <c r="IPA18" s="52"/>
      <c r="IPB18" s="52"/>
      <c r="IPC18" s="52"/>
      <c r="IPD18" s="52"/>
      <c r="IPE18" s="52"/>
      <c r="IPF18" s="52"/>
      <c r="IPG18" s="52"/>
      <c r="IPH18" s="52"/>
      <c r="IPI18" s="52"/>
      <c r="IPJ18" s="52"/>
      <c r="IPK18" s="52"/>
      <c r="IPL18" s="52"/>
      <c r="IPM18" s="52"/>
      <c r="IPN18" s="52"/>
      <c r="IPO18" s="52"/>
      <c r="IPP18" s="52"/>
      <c r="IPQ18" s="52"/>
      <c r="IPR18" s="52"/>
      <c r="IPS18" s="52"/>
      <c r="IPT18" s="52"/>
      <c r="IPU18" s="52"/>
      <c r="IPV18" s="52"/>
      <c r="IPW18" s="52"/>
      <c r="IPX18" s="52"/>
      <c r="IPY18" s="52"/>
      <c r="IPZ18" s="52"/>
      <c r="IQA18" s="52"/>
      <c r="IQB18" s="52"/>
      <c r="IQC18" s="52"/>
      <c r="IQD18" s="52"/>
      <c r="IQE18" s="52"/>
      <c r="IQF18" s="52"/>
      <c r="IQG18" s="52"/>
      <c r="IQH18" s="52"/>
      <c r="IQI18" s="52"/>
      <c r="IQJ18" s="52"/>
      <c r="IQK18" s="52"/>
      <c r="IQL18" s="52"/>
      <c r="IQM18" s="52"/>
      <c r="IQN18" s="52"/>
      <c r="IQO18" s="52"/>
      <c r="IQP18" s="52"/>
      <c r="IQQ18" s="52"/>
      <c r="IQR18" s="52"/>
      <c r="IQS18" s="52"/>
      <c r="IQT18" s="52"/>
      <c r="IQU18" s="52"/>
      <c r="IQV18" s="52"/>
      <c r="IQW18" s="52"/>
      <c r="IQX18" s="52"/>
      <c r="IQY18" s="52"/>
      <c r="IQZ18" s="52"/>
      <c r="IRA18" s="52"/>
      <c r="IRB18" s="52"/>
      <c r="IRC18" s="52"/>
      <c r="IRD18" s="52"/>
      <c r="IRE18" s="52"/>
      <c r="IRF18" s="52"/>
      <c r="IRG18" s="52"/>
      <c r="IRH18" s="52"/>
      <c r="IRI18" s="52"/>
      <c r="IRJ18" s="52"/>
      <c r="IRK18" s="52"/>
      <c r="IRL18" s="52"/>
      <c r="IRM18" s="52"/>
      <c r="IRN18" s="52"/>
      <c r="IRO18" s="52"/>
      <c r="IRP18" s="52"/>
      <c r="IRQ18" s="52"/>
      <c r="IRR18" s="52"/>
      <c r="IRS18" s="52"/>
      <c r="IRT18" s="52"/>
      <c r="IRU18" s="52"/>
      <c r="IRV18" s="52"/>
      <c r="IRW18" s="52"/>
      <c r="IRX18" s="52"/>
      <c r="IRY18" s="52"/>
      <c r="IRZ18" s="52"/>
      <c r="ISA18" s="52"/>
      <c r="ISB18" s="52"/>
      <c r="ISC18" s="52"/>
      <c r="ISD18" s="52"/>
      <c r="ISE18" s="52"/>
      <c r="ISF18" s="52"/>
      <c r="ISG18" s="52"/>
      <c r="ISH18" s="52"/>
      <c r="ISI18" s="52"/>
      <c r="ISJ18" s="52"/>
      <c r="ISK18" s="52"/>
      <c r="ISL18" s="52"/>
      <c r="ISM18" s="52"/>
      <c r="ISN18" s="52"/>
      <c r="ISO18" s="52"/>
      <c r="ISP18" s="52"/>
      <c r="ISQ18" s="52"/>
      <c r="ISR18" s="52"/>
      <c r="ISS18" s="52"/>
      <c r="IST18" s="52"/>
      <c r="ISU18" s="52"/>
      <c r="ISV18" s="52"/>
      <c r="ISW18" s="52"/>
      <c r="ISX18" s="52"/>
      <c r="ISY18" s="52"/>
      <c r="ISZ18" s="52"/>
      <c r="ITA18" s="52"/>
      <c r="ITB18" s="52"/>
      <c r="ITC18" s="52"/>
      <c r="ITD18" s="52"/>
      <c r="ITE18" s="52"/>
      <c r="ITF18" s="52"/>
      <c r="ITG18" s="52"/>
      <c r="ITH18" s="52"/>
      <c r="ITI18" s="52"/>
      <c r="ITJ18" s="52"/>
      <c r="ITK18" s="52"/>
      <c r="ITL18" s="52"/>
      <c r="ITM18" s="52"/>
      <c r="ITN18" s="52"/>
      <c r="ITO18" s="52"/>
      <c r="ITP18" s="52"/>
      <c r="ITQ18" s="52"/>
      <c r="ITR18" s="52"/>
      <c r="ITS18" s="52"/>
      <c r="ITT18" s="52"/>
      <c r="ITU18" s="52"/>
      <c r="ITV18" s="52"/>
      <c r="ITW18" s="52"/>
      <c r="ITX18" s="52"/>
      <c r="ITY18" s="52"/>
      <c r="ITZ18" s="52"/>
      <c r="IUA18" s="52"/>
      <c r="IUB18" s="52"/>
      <c r="IUC18" s="52"/>
      <c r="IUD18" s="52"/>
      <c r="IUE18" s="52"/>
      <c r="IUF18" s="52"/>
      <c r="IUG18" s="52"/>
      <c r="IUH18" s="52"/>
      <c r="IUI18" s="52"/>
      <c r="IUJ18" s="52"/>
      <c r="IUK18" s="52"/>
      <c r="IUL18" s="52"/>
      <c r="IUM18" s="52"/>
      <c r="IUN18" s="52"/>
      <c r="IUO18" s="52"/>
      <c r="IUP18" s="52"/>
      <c r="IUQ18" s="52"/>
      <c r="IUR18" s="52"/>
      <c r="IUS18" s="52"/>
      <c r="IUT18" s="52"/>
      <c r="IUU18" s="52"/>
      <c r="IUV18" s="52"/>
      <c r="IUW18" s="52"/>
      <c r="IUX18" s="52"/>
      <c r="IUY18" s="52"/>
      <c r="IUZ18" s="52"/>
      <c r="IVA18" s="52"/>
      <c r="IVB18" s="52"/>
      <c r="IVC18" s="52"/>
      <c r="IVD18" s="52"/>
      <c r="IVE18" s="52"/>
      <c r="IVF18" s="52"/>
      <c r="IVG18" s="52"/>
      <c r="IVH18" s="52"/>
      <c r="IVI18" s="52"/>
      <c r="IVJ18" s="52"/>
      <c r="IVK18" s="52"/>
      <c r="IVL18" s="52"/>
      <c r="IVM18" s="52"/>
      <c r="IVN18" s="52"/>
      <c r="IVO18" s="52"/>
      <c r="IVP18" s="52"/>
      <c r="IVQ18" s="52"/>
      <c r="IVR18" s="52"/>
      <c r="IVS18" s="52"/>
      <c r="IVT18" s="52"/>
      <c r="IVU18" s="52"/>
      <c r="IVV18" s="52"/>
      <c r="IVW18" s="52"/>
      <c r="IVX18" s="52"/>
      <c r="IVY18" s="52"/>
      <c r="IVZ18" s="52"/>
      <c r="IWA18" s="52"/>
      <c r="IWB18" s="52"/>
      <c r="IWC18" s="52"/>
      <c r="IWD18" s="52"/>
      <c r="IWE18" s="52"/>
      <c r="IWF18" s="52"/>
      <c r="IWG18" s="52"/>
      <c r="IWH18" s="52"/>
      <c r="IWI18" s="52"/>
      <c r="IWJ18" s="52"/>
      <c r="IWK18" s="52"/>
      <c r="IWL18" s="52"/>
      <c r="IWM18" s="52"/>
      <c r="IWN18" s="52"/>
      <c r="IWO18" s="52"/>
      <c r="IWP18" s="52"/>
      <c r="IWQ18" s="52"/>
      <c r="IWR18" s="52"/>
      <c r="IWS18" s="52"/>
      <c r="IWT18" s="52"/>
      <c r="IWU18" s="52"/>
      <c r="IWV18" s="52"/>
      <c r="IWW18" s="52"/>
      <c r="IWX18" s="52"/>
      <c r="IWY18" s="52"/>
      <c r="IWZ18" s="52"/>
      <c r="IXA18" s="52"/>
      <c r="IXB18" s="52"/>
      <c r="IXC18" s="52"/>
      <c r="IXD18" s="52"/>
      <c r="IXE18" s="52"/>
      <c r="IXF18" s="52"/>
      <c r="IXG18" s="52"/>
      <c r="IXH18" s="52"/>
      <c r="IXI18" s="52"/>
      <c r="IXJ18" s="52"/>
      <c r="IXK18" s="52"/>
      <c r="IXL18" s="52"/>
      <c r="IXM18" s="52"/>
      <c r="IXN18" s="52"/>
      <c r="IXO18" s="52"/>
      <c r="IXP18" s="52"/>
      <c r="IXQ18" s="52"/>
      <c r="IXR18" s="52"/>
      <c r="IXS18" s="52"/>
      <c r="IXT18" s="52"/>
      <c r="IXU18" s="52"/>
      <c r="IXV18" s="52"/>
      <c r="IXW18" s="52"/>
      <c r="IXX18" s="52"/>
      <c r="IXY18" s="52"/>
      <c r="IXZ18" s="52"/>
      <c r="IYA18" s="52"/>
      <c r="IYB18" s="52"/>
      <c r="IYC18" s="52"/>
      <c r="IYD18" s="52"/>
      <c r="IYE18" s="52"/>
      <c r="IYF18" s="52"/>
      <c r="IYG18" s="52"/>
      <c r="IYH18" s="52"/>
      <c r="IYI18" s="52"/>
      <c r="IYJ18" s="52"/>
      <c r="IYK18" s="52"/>
      <c r="IYL18" s="52"/>
      <c r="IYM18" s="52"/>
      <c r="IYN18" s="52"/>
      <c r="IYO18" s="52"/>
      <c r="IYP18" s="52"/>
      <c r="IYQ18" s="52"/>
      <c r="IYR18" s="52"/>
      <c r="IYS18" s="52"/>
      <c r="IYT18" s="52"/>
      <c r="IYU18" s="52"/>
      <c r="IYV18" s="52"/>
      <c r="IYW18" s="52"/>
      <c r="IYX18" s="52"/>
      <c r="IYY18" s="52"/>
      <c r="IYZ18" s="52"/>
      <c r="IZA18" s="52"/>
      <c r="IZB18" s="52"/>
      <c r="IZC18" s="52"/>
      <c r="IZD18" s="52"/>
      <c r="IZE18" s="52"/>
      <c r="IZF18" s="52"/>
      <c r="IZG18" s="52"/>
      <c r="IZH18" s="52"/>
      <c r="IZI18" s="52"/>
      <c r="IZJ18" s="52"/>
      <c r="IZK18" s="52"/>
      <c r="IZL18" s="52"/>
      <c r="IZM18" s="52"/>
      <c r="IZN18" s="52"/>
      <c r="IZO18" s="52"/>
      <c r="IZP18" s="52"/>
      <c r="IZQ18" s="52"/>
      <c r="IZR18" s="52"/>
      <c r="IZS18" s="52"/>
      <c r="IZT18" s="52"/>
      <c r="IZU18" s="52"/>
      <c r="IZV18" s="52"/>
      <c r="IZW18" s="52"/>
      <c r="IZX18" s="52"/>
      <c r="IZY18" s="52"/>
      <c r="IZZ18" s="52"/>
      <c r="JAA18" s="52"/>
      <c r="JAB18" s="52"/>
      <c r="JAC18" s="52"/>
      <c r="JAD18" s="52"/>
      <c r="JAE18" s="52"/>
      <c r="JAF18" s="52"/>
      <c r="JAG18" s="52"/>
      <c r="JAH18" s="52"/>
      <c r="JAI18" s="52"/>
      <c r="JAJ18" s="52"/>
      <c r="JAK18" s="52"/>
      <c r="JAL18" s="52"/>
      <c r="JAM18" s="52"/>
      <c r="JAN18" s="52"/>
      <c r="JAO18" s="52"/>
      <c r="JAP18" s="52"/>
      <c r="JAQ18" s="52"/>
      <c r="JAR18" s="52"/>
      <c r="JAS18" s="52"/>
      <c r="JAT18" s="52"/>
      <c r="JAU18" s="52"/>
      <c r="JAV18" s="52"/>
      <c r="JAW18" s="52"/>
      <c r="JAX18" s="52"/>
      <c r="JAY18" s="52"/>
      <c r="JAZ18" s="52"/>
      <c r="JBA18" s="52"/>
      <c r="JBB18" s="52"/>
      <c r="JBC18" s="52"/>
      <c r="JBD18" s="52"/>
      <c r="JBE18" s="52"/>
      <c r="JBF18" s="52"/>
      <c r="JBG18" s="52"/>
      <c r="JBH18" s="52"/>
      <c r="JBI18" s="52"/>
      <c r="JBJ18" s="52"/>
      <c r="JBK18" s="52"/>
      <c r="JBL18" s="52"/>
      <c r="JBM18" s="52"/>
      <c r="JBN18" s="52"/>
      <c r="JBO18" s="52"/>
      <c r="JBP18" s="52"/>
      <c r="JBQ18" s="52"/>
      <c r="JBR18" s="52"/>
      <c r="JBS18" s="52"/>
      <c r="JBT18" s="52"/>
      <c r="JBU18" s="52"/>
      <c r="JBV18" s="52"/>
      <c r="JBW18" s="52"/>
      <c r="JBX18" s="52"/>
      <c r="JBY18" s="52"/>
      <c r="JBZ18" s="52"/>
      <c r="JCA18" s="52"/>
      <c r="JCB18" s="52"/>
      <c r="JCC18" s="52"/>
      <c r="JCD18" s="52"/>
      <c r="JCE18" s="52"/>
      <c r="JCF18" s="52"/>
      <c r="JCG18" s="52"/>
      <c r="JCH18" s="52"/>
      <c r="JCI18" s="52"/>
      <c r="JCJ18" s="52"/>
      <c r="JCK18" s="52"/>
      <c r="JCL18" s="52"/>
      <c r="JCM18" s="52"/>
      <c r="JCN18" s="52"/>
      <c r="JCO18" s="52"/>
      <c r="JCP18" s="52"/>
      <c r="JCQ18" s="52"/>
      <c r="JCR18" s="52"/>
      <c r="JCS18" s="52"/>
      <c r="JCT18" s="52"/>
      <c r="JCU18" s="52"/>
      <c r="JCV18" s="52"/>
      <c r="JCW18" s="52"/>
      <c r="JCX18" s="52"/>
      <c r="JCY18" s="52"/>
      <c r="JCZ18" s="52"/>
      <c r="JDA18" s="52"/>
      <c r="JDB18" s="52"/>
      <c r="JDC18" s="52"/>
      <c r="JDD18" s="52"/>
      <c r="JDE18" s="52"/>
      <c r="JDF18" s="52"/>
      <c r="JDG18" s="52"/>
      <c r="JDH18" s="52"/>
      <c r="JDI18" s="52"/>
      <c r="JDJ18" s="52"/>
      <c r="JDK18" s="52"/>
      <c r="JDL18" s="52"/>
      <c r="JDM18" s="52"/>
      <c r="JDN18" s="52"/>
      <c r="JDO18" s="52"/>
      <c r="JDP18" s="52"/>
      <c r="JDQ18" s="52"/>
      <c r="JDR18" s="52"/>
      <c r="JDS18" s="52"/>
      <c r="JDT18" s="52"/>
      <c r="JDU18" s="52"/>
      <c r="JDV18" s="52"/>
      <c r="JDW18" s="52"/>
      <c r="JDX18" s="52"/>
      <c r="JDY18" s="52"/>
      <c r="JDZ18" s="52"/>
      <c r="JEA18" s="52"/>
      <c r="JEB18" s="52"/>
      <c r="JEC18" s="52"/>
      <c r="JED18" s="52"/>
      <c r="JEE18" s="52"/>
      <c r="JEF18" s="52"/>
      <c r="JEG18" s="52"/>
      <c r="JEH18" s="52"/>
      <c r="JEI18" s="52"/>
      <c r="JEJ18" s="52"/>
      <c r="JEK18" s="52"/>
      <c r="JEL18" s="52"/>
      <c r="JEM18" s="52"/>
      <c r="JEN18" s="52"/>
      <c r="JEO18" s="52"/>
      <c r="JEP18" s="52"/>
      <c r="JEQ18" s="52"/>
      <c r="JER18" s="52"/>
      <c r="JES18" s="52"/>
      <c r="JET18" s="52"/>
      <c r="JEU18" s="52"/>
      <c r="JEV18" s="52"/>
      <c r="JEW18" s="52"/>
      <c r="JEX18" s="52"/>
      <c r="JEY18" s="52"/>
      <c r="JEZ18" s="52"/>
      <c r="JFA18" s="52"/>
      <c r="JFB18" s="52"/>
      <c r="JFC18" s="52"/>
      <c r="JFD18" s="52"/>
      <c r="JFE18" s="52"/>
      <c r="JFF18" s="52"/>
      <c r="JFG18" s="52"/>
      <c r="JFH18" s="52"/>
      <c r="JFI18" s="52"/>
      <c r="JFJ18" s="52"/>
      <c r="JFK18" s="52"/>
      <c r="JFL18" s="52"/>
      <c r="JFM18" s="52"/>
      <c r="JFN18" s="52"/>
      <c r="JFO18" s="52"/>
      <c r="JFP18" s="52"/>
      <c r="JFQ18" s="52"/>
      <c r="JFR18" s="52"/>
      <c r="JFS18" s="52"/>
      <c r="JFT18" s="52"/>
      <c r="JFU18" s="52"/>
      <c r="JFV18" s="52"/>
      <c r="JFW18" s="52"/>
      <c r="JFX18" s="52"/>
      <c r="JFY18" s="52"/>
      <c r="JFZ18" s="52"/>
      <c r="JGA18" s="52"/>
      <c r="JGB18" s="52"/>
      <c r="JGC18" s="52"/>
      <c r="JGD18" s="52"/>
      <c r="JGE18" s="52"/>
      <c r="JGF18" s="52"/>
      <c r="JGG18" s="52"/>
      <c r="JGH18" s="52"/>
      <c r="JGI18" s="52"/>
      <c r="JGJ18" s="52"/>
      <c r="JGK18" s="52"/>
      <c r="JGL18" s="52"/>
      <c r="JGM18" s="52"/>
      <c r="JGN18" s="52"/>
      <c r="JGO18" s="52"/>
      <c r="JGP18" s="52"/>
      <c r="JGQ18" s="52"/>
      <c r="JGR18" s="52"/>
      <c r="JGS18" s="52"/>
      <c r="JGT18" s="52"/>
      <c r="JGU18" s="52"/>
      <c r="JGV18" s="52"/>
      <c r="JGW18" s="52"/>
      <c r="JGX18" s="52"/>
      <c r="JGY18" s="52"/>
      <c r="JGZ18" s="52"/>
      <c r="JHA18" s="52"/>
      <c r="JHB18" s="52"/>
      <c r="JHC18" s="52"/>
      <c r="JHD18" s="52"/>
      <c r="JHE18" s="52"/>
      <c r="JHF18" s="52"/>
      <c r="JHG18" s="52"/>
      <c r="JHH18" s="52"/>
      <c r="JHI18" s="52"/>
      <c r="JHJ18" s="52"/>
      <c r="JHK18" s="52"/>
      <c r="JHL18" s="52"/>
      <c r="JHM18" s="52"/>
      <c r="JHN18" s="52"/>
      <c r="JHO18" s="52"/>
      <c r="JHP18" s="52"/>
      <c r="JHQ18" s="52"/>
      <c r="JHR18" s="52"/>
      <c r="JHS18" s="52"/>
      <c r="JHT18" s="52"/>
      <c r="JHU18" s="52"/>
      <c r="JHV18" s="52"/>
      <c r="JHW18" s="52"/>
      <c r="JHX18" s="52"/>
      <c r="JHY18" s="52"/>
      <c r="JHZ18" s="52"/>
      <c r="JIA18" s="52"/>
      <c r="JIB18" s="52"/>
      <c r="JIC18" s="52"/>
      <c r="JID18" s="52"/>
      <c r="JIE18" s="52"/>
      <c r="JIF18" s="52"/>
      <c r="JIG18" s="52"/>
      <c r="JIH18" s="52"/>
      <c r="JII18" s="52"/>
      <c r="JIJ18" s="52"/>
      <c r="JIK18" s="52"/>
      <c r="JIL18" s="52"/>
      <c r="JIM18" s="52"/>
      <c r="JIN18" s="52"/>
      <c r="JIO18" s="52"/>
      <c r="JIP18" s="52"/>
      <c r="JIQ18" s="52"/>
      <c r="JIR18" s="52"/>
      <c r="JIS18" s="52"/>
      <c r="JIT18" s="52"/>
      <c r="JIU18" s="52"/>
      <c r="JIV18" s="52"/>
      <c r="JIW18" s="52"/>
      <c r="JIX18" s="52"/>
      <c r="JIY18" s="52"/>
      <c r="JIZ18" s="52"/>
      <c r="JJA18" s="52"/>
      <c r="JJB18" s="52"/>
      <c r="JJC18" s="52"/>
      <c r="JJD18" s="52"/>
      <c r="JJE18" s="52"/>
      <c r="JJF18" s="52"/>
      <c r="JJG18" s="52"/>
      <c r="JJH18" s="52"/>
      <c r="JJI18" s="52"/>
      <c r="JJJ18" s="52"/>
      <c r="JJK18" s="52"/>
      <c r="JJL18" s="52"/>
      <c r="JJM18" s="52"/>
      <c r="JJN18" s="52"/>
      <c r="JJO18" s="52"/>
      <c r="JJP18" s="52"/>
      <c r="JJQ18" s="52"/>
      <c r="JJR18" s="52"/>
      <c r="JJS18" s="52"/>
      <c r="JJT18" s="52"/>
      <c r="JJU18" s="52"/>
      <c r="JJV18" s="52"/>
      <c r="JJW18" s="52"/>
      <c r="JJX18" s="52"/>
      <c r="JJY18" s="52"/>
      <c r="JJZ18" s="52"/>
      <c r="JKA18" s="52"/>
      <c r="JKB18" s="52"/>
      <c r="JKC18" s="52"/>
      <c r="JKD18" s="52"/>
      <c r="JKE18" s="52"/>
      <c r="JKF18" s="52"/>
      <c r="JKG18" s="52"/>
      <c r="JKH18" s="52"/>
      <c r="JKI18" s="52"/>
      <c r="JKJ18" s="52"/>
      <c r="JKK18" s="52"/>
      <c r="JKL18" s="52"/>
      <c r="JKM18" s="52"/>
      <c r="JKN18" s="52"/>
      <c r="JKO18" s="52"/>
      <c r="JKP18" s="52"/>
      <c r="JKQ18" s="52"/>
      <c r="JKR18" s="52"/>
      <c r="JKS18" s="52"/>
      <c r="JKT18" s="52"/>
      <c r="JKU18" s="52"/>
      <c r="JKV18" s="52"/>
      <c r="JKW18" s="52"/>
      <c r="JKX18" s="52"/>
      <c r="JKY18" s="52"/>
      <c r="JKZ18" s="52"/>
      <c r="JLA18" s="52"/>
      <c r="JLB18" s="52"/>
      <c r="JLC18" s="52"/>
      <c r="JLD18" s="52"/>
      <c r="JLE18" s="52"/>
      <c r="JLF18" s="52"/>
      <c r="JLG18" s="52"/>
      <c r="JLH18" s="52"/>
      <c r="JLI18" s="52"/>
      <c r="JLJ18" s="52"/>
      <c r="JLK18" s="52"/>
      <c r="JLL18" s="52"/>
      <c r="JLM18" s="52"/>
      <c r="JLN18" s="52"/>
      <c r="JLO18" s="52"/>
      <c r="JLP18" s="52"/>
      <c r="JLQ18" s="52"/>
      <c r="JLR18" s="52"/>
      <c r="JLS18" s="52"/>
      <c r="JLT18" s="52"/>
      <c r="JLU18" s="52"/>
      <c r="JLV18" s="52"/>
      <c r="JLW18" s="52"/>
      <c r="JLX18" s="52"/>
      <c r="JLY18" s="52"/>
      <c r="JLZ18" s="52"/>
      <c r="JMA18" s="52"/>
      <c r="JMB18" s="52"/>
      <c r="JMC18" s="52"/>
      <c r="JMD18" s="52"/>
      <c r="JME18" s="52"/>
      <c r="JMF18" s="52"/>
      <c r="JMG18" s="52"/>
      <c r="JMH18" s="52"/>
      <c r="JMI18" s="52"/>
      <c r="JMJ18" s="52"/>
      <c r="JMK18" s="52"/>
      <c r="JML18" s="52"/>
      <c r="JMM18" s="52"/>
      <c r="JMN18" s="52"/>
      <c r="JMO18" s="52"/>
      <c r="JMP18" s="52"/>
      <c r="JMQ18" s="52"/>
      <c r="JMR18" s="52"/>
      <c r="JMS18" s="52"/>
      <c r="JMT18" s="52"/>
      <c r="JMU18" s="52"/>
      <c r="JMV18" s="52"/>
      <c r="JMW18" s="52"/>
      <c r="JMX18" s="52"/>
      <c r="JMY18" s="52"/>
      <c r="JMZ18" s="52"/>
      <c r="JNA18" s="52"/>
      <c r="JNB18" s="52"/>
      <c r="JNC18" s="52"/>
      <c r="JND18" s="52"/>
      <c r="JNE18" s="52"/>
      <c r="JNF18" s="52"/>
      <c r="JNG18" s="52"/>
      <c r="JNH18" s="52"/>
      <c r="JNI18" s="52"/>
      <c r="JNJ18" s="52"/>
      <c r="JNK18" s="52"/>
      <c r="JNL18" s="52"/>
      <c r="JNM18" s="52"/>
      <c r="JNN18" s="52"/>
      <c r="JNO18" s="52"/>
      <c r="JNP18" s="52"/>
      <c r="JNQ18" s="52"/>
      <c r="JNR18" s="52"/>
      <c r="JNS18" s="52"/>
      <c r="JNT18" s="52"/>
      <c r="JNU18" s="52"/>
      <c r="JNV18" s="52"/>
      <c r="JNW18" s="52"/>
      <c r="JNX18" s="52"/>
      <c r="JNY18" s="52"/>
      <c r="JNZ18" s="52"/>
      <c r="JOA18" s="52"/>
      <c r="JOB18" s="52"/>
      <c r="JOC18" s="52"/>
      <c r="JOD18" s="52"/>
      <c r="JOE18" s="52"/>
      <c r="JOF18" s="52"/>
      <c r="JOG18" s="52"/>
      <c r="JOH18" s="52"/>
      <c r="JOI18" s="52"/>
      <c r="JOJ18" s="52"/>
      <c r="JOK18" s="52"/>
      <c r="JOL18" s="52"/>
      <c r="JOM18" s="52"/>
      <c r="JON18" s="52"/>
      <c r="JOO18" s="52"/>
      <c r="JOP18" s="52"/>
      <c r="JOQ18" s="52"/>
      <c r="JOR18" s="52"/>
      <c r="JOS18" s="52"/>
      <c r="JOT18" s="52"/>
      <c r="JOU18" s="52"/>
      <c r="JOV18" s="52"/>
      <c r="JOW18" s="52"/>
      <c r="JOX18" s="52"/>
      <c r="JOY18" s="52"/>
      <c r="JOZ18" s="52"/>
      <c r="JPA18" s="52"/>
      <c r="JPB18" s="52"/>
      <c r="JPC18" s="52"/>
      <c r="JPD18" s="52"/>
      <c r="JPE18" s="52"/>
      <c r="JPF18" s="52"/>
      <c r="JPG18" s="52"/>
      <c r="JPH18" s="52"/>
      <c r="JPI18" s="52"/>
      <c r="JPJ18" s="52"/>
      <c r="JPK18" s="52"/>
      <c r="JPL18" s="52"/>
      <c r="JPM18" s="52"/>
      <c r="JPN18" s="52"/>
      <c r="JPO18" s="52"/>
      <c r="JPP18" s="52"/>
      <c r="JPQ18" s="52"/>
      <c r="JPR18" s="52"/>
      <c r="JPS18" s="52"/>
      <c r="JPT18" s="52"/>
      <c r="JPU18" s="52"/>
      <c r="JPV18" s="52"/>
      <c r="JPW18" s="52"/>
      <c r="JPX18" s="52"/>
      <c r="JPY18" s="52"/>
      <c r="JPZ18" s="52"/>
      <c r="JQA18" s="52"/>
      <c r="JQB18" s="52"/>
      <c r="JQC18" s="52"/>
      <c r="JQD18" s="52"/>
      <c r="JQE18" s="52"/>
      <c r="JQF18" s="52"/>
      <c r="JQG18" s="52"/>
      <c r="JQH18" s="52"/>
      <c r="JQI18" s="52"/>
      <c r="JQJ18" s="52"/>
      <c r="JQK18" s="52"/>
      <c r="JQL18" s="52"/>
      <c r="JQM18" s="52"/>
      <c r="JQN18" s="52"/>
      <c r="JQO18" s="52"/>
      <c r="JQP18" s="52"/>
      <c r="JQQ18" s="52"/>
      <c r="JQR18" s="52"/>
      <c r="JQS18" s="52"/>
      <c r="JQT18" s="52"/>
      <c r="JQU18" s="52"/>
      <c r="JQV18" s="52"/>
      <c r="JQW18" s="52"/>
      <c r="JQX18" s="52"/>
      <c r="JQY18" s="52"/>
      <c r="JQZ18" s="52"/>
      <c r="JRA18" s="52"/>
      <c r="JRB18" s="52"/>
      <c r="JRC18" s="52"/>
      <c r="JRD18" s="52"/>
      <c r="JRE18" s="52"/>
      <c r="JRF18" s="52"/>
      <c r="JRG18" s="52"/>
      <c r="JRH18" s="52"/>
      <c r="JRI18" s="52"/>
      <c r="JRJ18" s="52"/>
      <c r="JRK18" s="52"/>
      <c r="JRL18" s="52"/>
      <c r="JRM18" s="52"/>
      <c r="JRN18" s="52"/>
      <c r="JRO18" s="52"/>
      <c r="JRP18" s="52"/>
      <c r="JRQ18" s="52"/>
      <c r="JRR18" s="52"/>
      <c r="JRS18" s="52"/>
      <c r="JRT18" s="52"/>
      <c r="JRU18" s="52"/>
      <c r="JRV18" s="52"/>
      <c r="JRW18" s="52"/>
      <c r="JRX18" s="52"/>
      <c r="JRY18" s="52"/>
      <c r="JRZ18" s="52"/>
      <c r="JSA18" s="52"/>
      <c r="JSB18" s="52"/>
      <c r="JSC18" s="52"/>
      <c r="JSD18" s="52"/>
      <c r="JSE18" s="52"/>
      <c r="JSF18" s="52"/>
      <c r="JSG18" s="52"/>
      <c r="JSH18" s="52"/>
      <c r="JSI18" s="52"/>
      <c r="JSJ18" s="52"/>
      <c r="JSK18" s="52"/>
      <c r="JSL18" s="52"/>
      <c r="JSM18" s="52"/>
      <c r="JSN18" s="52"/>
      <c r="JSO18" s="52"/>
      <c r="JSP18" s="52"/>
      <c r="JSQ18" s="52"/>
      <c r="JSR18" s="52"/>
      <c r="JSS18" s="52"/>
      <c r="JST18" s="52"/>
      <c r="JSU18" s="52"/>
      <c r="JSV18" s="52"/>
      <c r="JSW18" s="52"/>
      <c r="JSX18" s="52"/>
      <c r="JSY18" s="52"/>
      <c r="JSZ18" s="52"/>
      <c r="JTA18" s="52"/>
      <c r="JTB18" s="52"/>
      <c r="JTC18" s="52"/>
      <c r="JTD18" s="52"/>
      <c r="JTE18" s="52"/>
      <c r="JTF18" s="52"/>
      <c r="JTG18" s="52"/>
      <c r="JTH18" s="52"/>
      <c r="JTI18" s="52"/>
      <c r="JTJ18" s="52"/>
      <c r="JTK18" s="52"/>
      <c r="JTL18" s="52"/>
      <c r="JTM18" s="52"/>
      <c r="JTN18" s="52"/>
      <c r="JTO18" s="52"/>
      <c r="JTP18" s="52"/>
      <c r="JTQ18" s="52"/>
      <c r="JTR18" s="52"/>
      <c r="JTS18" s="52"/>
      <c r="JTT18" s="52"/>
      <c r="JTU18" s="52"/>
      <c r="JTV18" s="52"/>
      <c r="JTW18" s="52"/>
      <c r="JTX18" s="52"/>
      <c r="JTY18" s="52"/>
      <c r="JTZ18" s="52"/>
      <c r="JUA18" s="52"/>
      <c r="JUB18" s="52"/>
      <c r="JUC18" s="52"/>
      <c r="JUD18" s="52"/>
      <c r="JUE18" s="52"/>
      <c r="JUF18" s="52"/>
      <c r="JUG18" s="52"/>
      <c r="JUH18" s="52"/>
      <c r="JUI18" s="52"/>
      <c r="JUJ18" s="52"/>
      <c r="JUK18" s="52"/>
      <c r="JUL18" s="52"/>
      <c r="JUM18" s="52"/>
      <c r="JUN18" s="52"/>
      <c r="JUO18" s="52"/>
      <c r="JUP18" s="52"/>
      <c r="JUQ18" s="52"/>
      <c r="JUR18" s="52"/>
      <c r="JUS18" s="52"/>
      <c r="JUT18" s="52"/>
      <c r="JUU18" s="52"/>
      <c r="JUV18" s="52"/>
      <c r="JUW18" s="52"/>
      <c r="JUX18" s="52"/>
      <c r="JUY18" s="52"/>
      <c r="JUZ18" s="52"/>
      <c r="JVA18" s="52"/>
      <c r="JVB18" s="52"/>
      <c r="JVC18" s="52"/>
      <c r="JVD18" s="52"/>
      <c r="JVE18" s="52"/>
      <c r="JVF18" s="52"/>
      <c r="JVG18" s="52"/>
      <c r="JVH18" s="52"/>
      <c r="JVI18" s="52"/>
      <c r="JVJ18" s="52"/>
      <c r="JVK18" s="52"/>
      <c r="JVL18" s="52"/>
      <c r="JVM18" s="52"/>
      <c r="JVN18" s="52"/>
      <c r="JVO18" s="52"/>
      <c r="JVP18" s="52"/>
      <c r="JVQ18" s="52"/>
      <c r="JVR18" s="52"/>
      <c r="JVS18" s="52"/>
      <c r="JVT18" s="52"/>
      <c r="JVU18" s="52"/>
      <c r="JVV18" s="52"/>
      <c r="JVW18" s="52"/>
      <c r="JVX18" s="52"/>
      <c r="JVY18" s="52"/>
      <c r="JVZ18" s="52"/>
      <c r="JWA18" s="52"/>
      <c r="JWB18" s="52"/>
      <c r="JWC18" s="52"/>
      <c r="JWD18" s="52"/>
      <c r="JWE18" s="52"/>
      <c r="JWF18" s="52"/>
      <c r="JWG18" s="52"/>
      <c r="JWH18" s="52"/>
      <c r="JWI18" s="52"/>
      <c r="JWJ18" s="52"/>
      <c r="JWK18" s="52"/>
      <c r="JWL18" s="52"/>
      <c r="JWM18" s="52"/>
      <c r="JWN18" s="52"/>
      <c r="JWO18" s="52"/>
      <c r="JWP18" s="52"/>
      <c r="JWQ18" s="52"/>
      <c r="JWR18" s="52"/>
      <c r="JWS18" s="52"/>
      <c r="JWT18" s="52"/>
      <c r="JWU18" s="52"/>
      <c r="JWV18" s="52"/>
      <c r="JWW18" s="52"/>
      <c r="JWX18" s="52"/>
      <c r="JWY18" s="52"/>
      <c r="JWZ18" s="52"/>
      <c r="JXA18" s="52"/>
      <c r="JXB18" s="52"/>
      <c r="JXC18" s="52"/>
      <c r="JXD18" s="52"/>
      <c r="JXE18" s="52"/>
      <c r="JXF18" s="52"/>
      <c r="JXG18" s="52"/>
      <c r="JXH18" s="52"/>
      <c r="JXI18" s="52"/>
      <c r="JXJ18" s="52"/>
      <c r="JXK18" s="52"/>
      <c r="JXL18" s="52"/>
      <c r="JXM18" s="52"/>
      <c r="JXN18" s="52"/>
      <c r="JXO18" s="52"/>
      <c r="JXP18" s="52"/>
      <c r="JXQ18" s="52"/>
      <c r="JXR18" s="52"/>
      <c r="JXS18" s="52"/>
      <c r="JXT18" s="52"/>
      <c r="JXU18" s="52"/>
      <c r="JXV18" s="52"/>
      <c r="JXW18" s="52"/>
      <c r="JXX18" s="52"/>
      <c r="JXY18" s="52"/>
      <c r="JXZ18" s="52"/>
      <c r="JYA18" s="52"/>
      <c r="JYB18" s="52"/>
      <c r="JYC18" s="52"/>
      <c r="JYD18" s="52"/>
      <c r="JYE18" s="52"/>
      <c r="JYF18" s="52"/>
      <c r="JYG18" s="52"/>
      <c r="JYH18" s="52"/>
      <c r="JYI18" s="52"/>
      <c r="JYJ18" s="52"/>
      <c r="JYK18" s="52"/>
      <c r="JYL18" s="52"/>
      <c r="JYM18" s="52"/>
      <c r="JYN18" s="52"/>
      <c r="JYO18" s="52"/>
      <c r="JYP18" s="52"/>
      <c r="JYQ18" s="52"/>
      <c r="JYR18" s="52"/>
      <c r="JYS18" s="52"/>
      <c r="JYT18" s="52"/>
      <c r="JYU18" s="52"/>
      <c r="JYV18" s="52"/>
      <c r="JYW18" s="52"/>
      <c r="JYX18" s="52"/>
      <c r="JYY18" s="52"/>
      <c r="JYZ18" s="52"/>
      <c r="JZA18" s="52"/>
      <c r="JZB18" s="52"/>
      <c r="JZC18" s="52"/>
      <c r="JZD18" s="52"/>
      <c r="JZE18" s="52"/>
      <c r="JZF18" s="52"/>
      <c r="JZG18" s="52"/>
      <c r="JZH18" s="52"/>
      <c r="JZI18" s="52"/>
      <c r="JZJ18" s="52"/>
      <c r="JZK18" s="52"/>
      <c r="JZL18" s="52"/>
      <c r="JZM18" s="52"/>
      <c r="JZN18" s="52"/>
      <c r="JZO18" s="52"/>
      <c r="JZP18" s="52"/>
      <c r="JZQ18" s="52"/>
      <c r="JZR18" s="52"/>
      <c r="JZS18" s="52"/>
      <c r="JZT18" s="52"/>
      <c r="JZU18" s="52"/>
      <c r="JZV18" s="52"/>
      <c r="JZW18" s="52"/>
      <c r="JZX18" s="52"/>
      <c r="JZY18" s="52"/>
      <c r="JZZ18" s="52"/>
      <c r="KAA18" s="52"/>
      <c r="KAB18" s="52"/>
      <c r="KAC18" s="52"/>
      <c r="KAD18" s="52"/>
      <c r="KAE18" s="52"/>
      <c r="KAF18" s="52"/>
      <c r="KAG18" s="52"/>
      <c r="KAH18" s="52"/>
      <c r="KAI18" s="52"/>
      <c r="KAJ18" s="52"/>
      <c r="KAK18" s="52"/>
      <c r="KAL18" s="52"/>
      <c r="KAM18" s="52"/>
      <c r="KAN18" s="52"/>
      <c r="KAO18" s="52"/>
      <c r="KAP18" s="52"/>
      <c r="KAQ18" s="52"/>
      <c r="KAR18" s="52"/>
      <c r="KAS18" s="52"/>
      <c r="KAT18" s="52"/>
      <c r="KAU18" s="52"/>
      <c r="KAV18" s="52"/>
      <c r="KAW18" s="52"/>
      <c r="KAX18" s="52"/>
      <c r="KAY18" s="52"/>
      <c r="KAZ18" s="52"/>
      <c r="KBA18" s="52"/>
      <c r="KBB18" s="52"/>
      <c r="KBC18" s="52"/>
      <c r="KBD18" s="52"/>
      <c r="KBE18" s="52"/>
      <c r="KBF18" s="52"/>
      <c r="KBG18" s="52"/>
      <c r="KBH18" s="52"/>
      <c r="KBI18" s="52"/>
      <c r="KBJ18" s="52"/>
      <c r="KBK18" s="52"/>
      <c r="KBL18" s="52"/>
      <c r="KBM18" s="52"/>
      <c r="KBN18" s="52"/>
      <c r="KBO18" s="52"/>
      <c r="KBP18" s="52"/>
      <c r="KBQ18" s="52"/>
      <c r="KBR18" s="52"/>
      <c r="KBS18" s="52"/>
      <c r="KBT18" s="52"/>
      <c r="KBU18" s="52"/>
      <c r="KBV18" s="52"/>
      <c r="KBW18" s="52"/>
      <c r="KBX18" s="52"/>
      <c r="KBY18" s="52"/>
      <c r="KBZ18" s="52"/>
      <c r="KCA18" s="52"/>
      <c r="KCB18" s="52"/>
      <c r="KCC18" s="52"/>
      <c r="KCD18" s="52"/>
      <c r="KCE18" s="52"/>
      <c r="KCF18" s="52"/>
      <c r="KCG18" s="52"/>
      <c r="KCH18" s="52"/>
      <c r="KCI18" s="52"/>
      <c r="KCJ18" s="52"/>
      <c r="KCK18" s="52"/>
      <c r="KCL18" s="52"/>
      <c r="KCM18" s="52"/>
      <c r="KCN18" s="52"/>
      <c r="KCO18" s="52"/>
      <c r="KCP18" s="52"/>
      <c r="KCQ18" s="52"/>
      <c r="KCR18" s="52"/>
      <c r="KCS18" s="52"/>
      <c r="KCT18" s="52"/>
      <c r="KCU18" s="52"/>
      <c r="KCV18" s="52"/>
      <c r="KCW18" s="52"/>
      <c r="KCX18" s="52"/>
      <c r="KCY18" s="52"/>
      <c r="KCZ18" s="52"/>
      <c r="KDA18" s="52"/>
      <c r="KDB18" s="52"/>
      <c r="KDC18" s="52"/>
      <c r="KDD18" s="52"/>
      <c r="KDE18" s="52"/>
      <c r="KDF18" s="52"/>
      <c r="KDG18" s="52"/>
      <c r="KDH18" s="52"/>
      <c r="KDI18" s="52"/>
      <c r="KDJ18" s="52"/>
      <c r="KDK18" s="52"/>
      <c r="KDL18" s="52"/>
      <c r="KDM18" s="52"/>
      <c r="KDN18" s="52"/>
      <c r="KDO18" s="52"/>
      <c r="KDP18" s="52"/>
      <c r="KDQ18" s="52"/>
      <c r="KDR18" s="52"/>
      <c r="KDS18" s="52"/>
      <c r="KDT18" s="52"/>
      <c r="KDU18" s="52"/>
      <c r="KDV18" s="52"/>
      <c r="KDW18" s="52"/>
      <c r="KDX18" s="52"/>
      <c r="KDY18" s="52"/>
      <c r="KDZ18" s="52"/>
      <c r="KEA18" s="52"/>
      <c r="KEB18" s="52"/>
      <c r="KEC18" s="52"/>
      <c r="KED18" s="52"/>
      <c r="KEE18" s="52"/>
      <c r="KEF18" s="52"/>
      <c r="KEG18" s="52"/>
      <c r="KEH18" s="52"/>
      <c r="KEI18" s="52"/>
      <c r="KEJ18" s="52"/>
      <c r="KEK18" s="52"/>
      <c r="KEL18" s="52"/>
      <c r="KEM18" s="52"/>
      <c r="KEN18" s="52"/>
      <c r="KEO18" s="52"/>
      <c r="KEP18" s="52"/>
      <c r="KEQ18" s="52"/>
      <c r="KER18" s="52"/>
      <c r="KES18" s="52"/>
      <c r="KET18" s="52"/>
      <c r="KEU18" s="52"/>
      <c r="KEV18" s="52"/>
      <c r="KEW18" s="52"/>
      <c r="KEX18" s="52"/>
      <c r="KEY18" s="52"/>
      <c r="KEZ18" s="52"/>
      <c r="KFA18" s="52"/>
      <c r="KFB18" s="52"/>
      <c r="KFC18" s="52"/>
      <c r="KFD18" s="52"/>
      <c r="KFE18" s="52"/>
      <c r="KFF18" s="52"/>
      <c r="KFG18" s="52"/>
      <c r="KFH18" s="52"/>
      <c r="KFI18" s="52"/>
      <c r="KFJ18" s="52"/>
      <c r="KFK18" s="52"/>
      <c r="KFL18" s="52"/>
      <c r="KFM18" s="52"/>
      <c r="KFN18" s="52"/>
      <c r="KFO18" s="52"/>
      <c r="KFP18" s="52"/>
      <c r="KFQ18" s="52"/>
      <c r="KFR18" s="52"/>
      <c r="KFS18" s="52"/>
      <c r="KFT18" s="52"/>
      <c r="KFU18" s="52"/>
      <c r="KFV18" s="52"/>
      <c r="KFW18" s="52"/>
      <c r="KFX18" s="52"/>
      <c r="KFY18" s="52"/>
      <c r="KFZ18" s="52"/>
      <c r="KGA18" s="52"/>
      <c r="KGB18" s="52"/>
      <c r="KGC18" s="52"/>
      <c r="KGD18" s="52"/>
      <c r="KGE18" s="52"/>
      <c r="KGF18" s="52"/>
      <c r="KGG18" s="52"/>
      <c r="KGH18" s="52"/>
      <c r="KGI18" s="52"/>
      <c r="KGJ18" s="52"/>
      <c r="KGK18" s="52"/>
      <c r="KGL18" s="52"/>
      <c r="KGM18" s="52"/>
      <c r="KGN18" s="52"/>
      <c r="KGO18" s="52"/>
      <c r="KGP18" s="52"/>
      <c r="KGQ18" s="52"/>
      <c r="KGR18" s="52"/>
      <c r="KGS18" s="52"/>
      <c r="KGT18" s="52"/>
      <c r="KGU18" s="52"/>
      <c r="KGV18" s="52"/>
      <c r="KGW18" s="52"/>
      <c r="KGX18" s="52"/>
      <c r="KGY18" s="52"/>
      <c r="KGZ18" s="52"/>
      <c r="KHA18" s="52"/>
      <c r="KHB18" s="52"/>
      <c r="KHC18" s="52"/>
      <c r="KHD18" s="52"/>
      <c r="KHE18" s="52"/>
      <c r="KHF18" s="52"/>
      <c r="KHG18" s="52"/>
      <c r="KHH18" s="52"/>
      <c r="KHI18" s="52"/>
      <c r="KHJ18" s="52"/>
      <c r="KHK18" s="52"/>
      <c r="KHL18" s="52"/>
      <c r="KHM18" s="52"/>
      <c r="KHN18" s="52"/>
      <c r="KHO18" s="52"/>
      <c r="KHP18" s="52"/>
      <c r="KHQ18" s="52"/>
      <c r="KHR18" s="52"/>
      <c r="KHS18" s="52"/>
      <c r="KHT18" s="52"/>
      <c r="KHU18" s="52"/>
      <c r="KHV18" s="52"/>
      <c r="KHW18" s="52"/>
      <c r="KHX18" s="52"/>
      <c r="KHY18" s="52"/>
      <c r="KHZ18" s="52"/>
      <c r="KIA18" s="52"/>
      <c r="KIB18" s="52"/>
      <c r="KIC18" s="52"/>
      <c r="KID18" s="52"/>
      <c r="KIE18" s="52"/>
      <c r="KIF18" s="52"/>
      <c r="KIG18" s="52"/>
      <c r="KIH18" s="52"/>
      <c r="KII18" s="52"/>
      <c r="KIJ18" s="52"/>
      <c r="KIK18" s="52"/>
      <c r="KIL18" s="52"/>
      <c r="KIM18" s="52"/>
      <c r="KIN18" s="52"/>
      <c r="KIO18" s="52"/>
      <c r="KIP18" s="52"/>
      <c r="KIQ18" s="52"/>
      <c r="KIR18" s="52"/>
      <c r="KIS18" s="52"/>
      <c r="KIT18" s="52"/>
      <c r="KIU18" s="52"/>
      <c r="KIV18" s="52"/>
      <c r="KIW18" s="52"/>
      <c r="KIX18" s="52"/>
      <c r="KIY18" s="52"/>
      <c r="KIZ18" s="52"/>
      <c r="KJA18" s="52"/>
      <c r="KJB18" s="52"/>
      <c r="KJC18" s="52"/>
      <c r="KJD18" s="52"/>
      <c r="KJE18" s="52"/>
      <c r="KJF18" s="52"/>
      <c r="KJG18" s="52"/>
      <c r="KJH18" s="52"/>
      <c r="KJI18" s="52"/>
      <c r="KJJ18" s="52"/>
      <c r="KJK18" s="52"/>
      <c r="KJL18" s="52"/>
      <c r="KJM18" s="52"/>
      <c r="KJN18" s="52"/>
      <c r="KJO18" s="52"/>
      <c r="KJP18" s="52"/>
      <c r="KJQ18" s="52"/>
      <c r="KJR18" s="52"/>
      <c r="KJS18" s="52"/>
      <c r="KJT18" s="52"/>
      <c r="KJU18" s="52"/>
      <c r="KJV18" s="52"/>
      <c r="KJW18" s="52"/>
      <c r="KJX18" s="52"/>
      <c r="KJY18" s="52"/>
      <c r="KJZ18" s="52"/>
      <c r="KKA18" s="52"/>
      <c r="KKB18" s="52"/>
      <c r="KKC18" s="52"/>
      <c r="KKD18" s="52"/>
      <c r="KKE18" s="52"/>
      <c r="KKF18" s="52"/>
      <c r="KKG18" s="52"/>
      <c r="KKH18" s="52"/>
      <c r="KKI18" s="52"/>
      <c r="KKJ18" s="52"/>
      <c r="KKK18" s="52"/>
      <c r="KKL18" s="52"/>
      <c r="KKM18" s="52"/>
      <c r="KKN18" s="52"/>
      <c r="KKO18" s="52"/>
      <c r="KKP18" s="52"/>
      <c r="KKQ18" s="52"/>
      <c r="KKR18" s="52"/>
      <c r="KKS18" s="52"/>
      <c r="KKT18" s="52"/>
      <c r="KKU18" s="52"/>
      <c r="KKV18" s="52"/>
      <c r="KKW18" s="52"/>
      <c r="KKX18" s="52"/>
      <c r="KKY18" s="52"/>
      <c r="KKZ18" s="52"/>
      <c r="KLA18" s="52"/>
      <c r="KLB18" s="52"/>
      <c r="KLC18" s="52"/>
      <c r="KLD18" s="52"/>
      <c r="KLE18" s="52"/>
      <c r="KLF18" s="52"/>
      <c r="KLG18" s="52"/>
      <c r="KLH18" s="52"/>
      <c r="KLI18" s="52"/>
      <c r="KLJ18" s="52"/>
      <c r="KLK18" s="52"/>
      <c r="KLL18" s="52"/>
      <c r="KLM18" s="52"/>
      <c r="KLN18" s="52"/>
      <c r="KLO18" s="52"/>
      <c r="KLP18" s="52"/>
      <c r="KLQ18" s="52"/>
      <c r="KLR18" s="52"/>
      <c r="KLS18" s="52"/>
      <c r="KLT18" s="52"/>
      <c r="KLU18" s="52"/>
      <c r="KLV18" s="52"/>
      <c r="KLW18" s="52"/>
      <c r="KLX18" s="52"/>
      <c r="KLY18" s="52"/>
      <c r="KLZ18" s="52"/>
      <c r="KMA18" s="52"/>
      <c r="KMB18" s="52"/>
      <c r="KMC18" s="52"/>
      <c r="KMD18" s="52"/>
      <c r="KME18" s="52"/>
      <c r="KMF18" s="52"/>
      <c r="KMG18" s="52"/>
      <c r="KMH18" s="52"/>
      <c r="KMI18" s="52"/>
      <c r="KMJ18" s="52"/>
      <c r="KMK18" s="52"/>
      <c r="KML18" s="52"/>
      <c r="KMM18" s="52"/>
      <c r="KMN18" s="52"/>
      <c r="KMO18" s="52"/>
      <c r="KMP18" s="52"/>
      <c r="KMQ18" s="52"/>
      <c r="KMR18" s="52"/>
      <c r="KMS18" s="52"/>
      <c r="KMT18" s="52"/>
      <c r="KMU18" s="52"/>
      <c r="KMV18" s="52"/>
      <c r="KMW18" s="52"/>
      <c r="KMX18" s="52"/>
      <c r="KMY18" s="52"/>
      <c r="KMZ18" s="52"/>
      <c r="KNA18" s="52"/>
      <c r="KNB18" s="52"/>
      <c r="KNC18" s="52"/>
      <c r="KND18" s="52"/>
      <c r="KNE18" s="52"/>
      <c r="KNF18" s="52"/>
      <c r="KNG18" s="52"/>
      <c r="KNH18" s="52"/>
      <c r="KNI18" s="52"/>
      <c r="KNJ18" s="52"/>
      <c r="KNK18" s="52"/>
      <c r="KNL18" s="52"/>
      <c r="KNM18" s="52"/>
      <c r="KNN18" s="52"/>
      <c r="KNO18" s="52"/>
      <c r="KNP18" s="52"/>
      <c r="KNQ18" s="52"/>
      <c r="KNR18" s="52"/>
      <c r="KNS18" s="52"/>
      <c r="KNT18" s="52"/>
      <c r="KNU18" s="52"/>
      <c r="KNV18" s="52"/>
      <c r="KNW18" s="52"/>
      <c r="KNX18" s="52"/>
      <c r="KNY18" s="52"/>
      <c r="KNZ18" s="52"/>
      <c r="KOA18" s="52"/>
      <c r="KOB18" s="52"/>
      <c r="KOC18" s="52"/>
      <c r="KOD18" s="52"/>
      <c r="KOE18" s="52"/>
      <c r="KOF18" s="52"/>
      <c r="KOG18" s="52"/>
      <c r="KOH18" s="52"/>
      <c r="KOI18" s="52"/>
      <c r="KOJ18" s="52"/>
      <c r="KOK18" s="52"/>
      <c r="KOL18" s="52"/>
      <c r="KOM18" s="52"/>
      <c r="KON18" s="52"/>
      <c r="KOO18" s="52"/>
      <c r="KOP18" s="52"/>
      <c r="KOQ18" s="52"/>
      <c r="KOR18" s="52"/>
      <c r="KOS18" s="52"/>
      <c r="KOT18" s="52"/>
      <c r="KOU18" s="52"/>
      <c r="KOV18" s="52"/>
      <c r="KOW18" s="52"/>
      <c r="KOX18" s="52"/>
      <c r="KOY18" s="52"/>
      <c r="KOZ18" s="52"/>
      <c r="KPA18" s="52"/>
      <c r="KPB18" s="52"/>
      <c r="KPC18" s="52"/>
      <c r="KPD18" s="52"/>
      <c r="KPE18" s="52"/>
      <c r="KPF18" s="52"/>
      <c r="KPG18" s="52"/>
      <c r="KPH18" s="52"/>
      <c r="KPI18" s="52"/>
      <c r="KPJ18" s="52"/>
      <c r="KPK18" s="52"/>
      <c r="KPL18" s="52"/>
      <c r="KPM18" s="52"/>
      <c r="KPN18" s="52"/>
      <c r="KPO18" s="52"/>
      <c r="KPP18" s="52"/>
      <c r="KPQ18" s="52"/>
      <c r="KPR18" s="52"/>
      <c r="KPS18" s="52"/>
      <c r="KPT18" s="52"/>
      <c r="KPU18" s="52"/>
      <c r="KPV18" s="52"/>
      <c r="KPW18" s="52"/>
      <c r="KPX18" s="52"/>
      <c r="KPY18" s="52"/>
      <c r="KPZ18" s="52"/>
      <c r="KQA18" s="52"/>
      <c r="KQB18" s="52"/>
      <c r="KQC18" s="52"/>
      <c r="KQD18" s="52"/>
      <c r="KQE18" s="52"/>
      <c r="KQF18" s="52"/>
      <c r="KQG18" s="52"/>
      <c r="KQH18" s="52"/>
      <c r="KQI18" s="52"/>
      <c r="KQJ18" s="52"/>
      <c r="KQK18" s="52"/>
      <c r="KQL18" s="52"/>
      <c r="KQM18" s="52"/>
      <c r="KQN18" s="52"/>
      <c r="KQO18" s="52"/>
      <c r="KQP18" s="52"/>
      <c r="KQQ18" s="52"/>
      <c r="KQR18" s="52"/>
      <c r="KQS18" s="52"/>
      <c r="KQT18" s="52"/>
      <c r="KQU18" s="52"/>
      <c r="KQV18" s="52"/>
      <c r="KQW18" s="52"/>
      <c r="KQX18" s="52"/>
      <c r="KQY18" s="52"/>
      <c r="KQZ18" s="52"/>
      <c r="KRA18" s="52"/>
      <c r="KRB18" s="52"/>
      <c r="KRC18" s="52"/>
      <c r="KRD18" s="52"/>
      <c r="KRE18" s="52"/>
      <c r="KRF18" s="52"/>
      <c r="KRG18" s="52"/>
      <c r="KRH18" s="52"/>
      <c r="KRI18" s="52"/>
      <c r="KRJ18" s="52"/>
      <c r="KRK18" s="52"/>
      <c r="KRL18" s="52"/>
      <c r="KRM18" s="52"/>
      <c r="KRN18" s="52"/>
      <c r="KRO18" s="52"/>
      <c r="KRP18" s="52"/>
      <c r="KRQ18" s="52"/>
      <c r="KRR18" s="52"/>
      <c r="KRS18" s="52"/>
      <c r="KRT18" s="52"/>
      <c r="KRU18" s="52"/>
      <c r="KRV18" s="52"/>
      <c r="KRW18" s="52"/>
      <c r="KRX18" s="52"/>
      <c r="KRY18" s="52"/>
      <c r="KRZ18" s="52"/>
      <c r="KSA18" s="52"/>
      <c r="KSB18" s="52"/>
      <c r="KSC18" s="52"/>
      <c r="KSD18" s="52"/>
      <c r="KSE18" s="52"/>
      <c r="KSF18" s="52"/>
      <c r="KSG18" s="52"/>
      <c r="KSH18" s="52"/>
      <c r="KSI18" s="52"/>
      <c r="KSJ18" s="52"/>
      <c r="KSK18" s="52"/>
      <c r="KSL18" s="52"/>
      <c r="KSM18" s="52"/>
      <c r="KSN18" s="52"/>
      <c r="KSO18" s="52"/>
      <c r="KSP18" s="52"/>
      <c r="KSQ18" s="52"/>
      <c r="KSR18" s="52"/>
      <c r="KSS18" s="52"/>
      <c r="KST18" s="52"/>
      <c r="KSU18" s="52"/>
      <c r="KSV18" s="52"/>
      <c r="KSW18" s="52"/>
      <c r="KSX18" s="52"/>
      <c r="KSY18" s="52"/>
      <c r="KSZ18" s="52"/>
      <c r="KTA18" s="52"/>
      <c r="KTB18" s="52"/>
      <c r="KTC18" s="52"/>
      <c r="KTD18" s="52"/>
      <c r="KTE18" s="52"/>
      <c r="KTF18" s="52"/>
      <c r="KTG18" s="52"/>
      <c r="KTH18" s="52"/>
      <c r="KTI18" s="52"/>
      <c r="KTJ18" s="52"/>
      <c r="KTK18" s="52"/>
      <c r="KTL18" s="52"/>
      <c r="KTM18" s="52"/>
      <c r="KTN18" s="52"/>
      <c r="KTO18" s="52"/>
      <c r="KTP18" s="52"/>
      <c r="KTQ18" s="52"/>
      <c r="KTR18" s="52"/>
      <c r="KTS18" s="52"/>
      <c r="KTT18" s="52"/>
      <c r="KTU18" s="52"/>
      <c r="KTV18" s="52"/>
      <c r="KTW18" s="52"/>
      <c r="KTX18" s="52"/>
      <c r="KTY18" s="52"/>
      <c r="KTZ18" s="52"/>
      <c r="KUA18" s="52"/>
      <c r="KUB18" s="52"/>
      <c r="KUC18" s="52"/>
      <c r="KUD18" s="52"/>
      <c r="KUE18" s="52"/>
      <c r="KUF18" s="52"/>
      <c r="KUG18" s="52"/>
      <c r="KUH18" s="52"/>
      <c r="KUI18" s="52"/>
      <c r="KUJ18" s="52"/>
      <c r="KUK18" s="52"/>
      <c r="KUL18" s="52"/>
      <c r="KUM18" s="52"/>
      <c r="KUN18" s="52"/>
      <c r="KUO18" s="52"/>
      <c r="KUP18" s="52"/>
      <c r="KUQ18" s="52"/>
      <c r="KUR18" s="52"/>
      <c r="KUS18" s="52"/>
      <c r="KUT18" s="52"/>
      <c r="KUU18" s="52"/>
      <c r="KUV18" s="52"/>
      <c r="KUW18" s="52"/>
      <c r="KUX18" s="52"/>
      <c r="KUY18" s="52"/>
      <c r="KUZ18" s="52"/>
      <c r="KVA18" s="52"/>
      <c r="KVB18" s="52"/>
      <c r="KVC18" s="52"/>
      <c r="KVD18" s="52"/>
      <c r="KVE18" s="52"/>
      <c r="KVF18" s="52"/>
      <c r="KVG18" s="52"/>
      <c r="KVH18" s="52"/>
      <c r="KVI18" s="52"/>
      <c r="KVJ18" s="52"/>
      <c r="KVK18" s="52"/>
      <c r="KVL18" s="52"/>
      <c r="KVM18" s="52"/>
      <c r="KVN18" s="52"/>
      <c r="KVO18" s="52"/>
      <c r="KVP18" s="52"/>
      <c r="KVQ18" s="52"/>
      <c r="KVR18" s="52"/>
      <c r="KVS18" s="52"/>
      <c r="KVT18" s="52"/>
      <c r="KVU18" s="52"/>
      <c r="KVV18" s="52"/>
      <c r="KVW18" s="52"/>
      <c r="KVX18" s="52"/>
      <c r="KVY18" s="52"/>
      <c r="KVZ18" s="52"/>
      <c r="KWA18" s="52"/>
      <c r="KWB18" s="52"/>
      <c r="KWC18" s="52"/>
      <c r="KWD18" s="52"/>
      <c r="KWE18" s="52"/>
      <c r="KWF18" s="52"/>
      <c r="KWG18" s="52"/>
      <c r="KWH18" s="52"/>
      <c r="KWI18" s="52"/>
      <c r="KWJ18" s="52"/>
      <c r="KWK18" s="52"/>
      <c r="KWL18" s="52"/>
      <c r="KWM18" s="52"/>
      <c r="KWN18" s="52"/>
      <c r="KWO18" s="52"/>
      <c r="KWP18" s="52"/>
      <c r="KWQ18" s="52"/>
      <c r="KWR18" s="52"/>
      <c r="KWS18" s="52"/>
      <c r="KWT18" s="52"/>
      <c r="KWU18" s="52"/>
      <c r="KWV18" s="52"/>
      <c r="KWW18" s="52"/>
      <c r="KWX18" s="52"/>
      <c r="KWY18" s="52"/>
      <c r="KWZ18" s="52"/>
      <c r="KXA18" s="52"/>
      <c r="KXB18" s="52"/>
      <c r="KXC18" s="52"/>
      <c r="KXD18" s="52"/>
      <c r="KXE18" s="52"/>
      <c r="KXF18" s="52"/>
      <c r="KXG18" s="52"/>
      <c r="KXH18" s="52"/>
      <c r="KXI18" s="52"/>
      <c r="KXJ18" s="52"/>
      <c r="KXK18" s="52"/>
      <c r="KXL18" s="52"/>
      <c r="KXM18" s="52"/>
      <c r="KXN18" s="52"/>
      <c r="KXO18" s="52"/>
      <c r="KXP18" s="52"/>
      <c r="KXQ18" s="52"/>
      <c r="KXR18" s="52"/>
      <c r="KXS18" s="52"/>
      <c r="KXT18" s="52"/>
      <c r="KXU18" s="52"/>
      <c r="KXV18" s="52"/>
      <c r="KXW18" s="52"/>
      <c r="KXX18" s="52"/>
      <c r="KXY18" s="52"/>
      <c r="KXZ18" s="52"/>
      <c r="KYA18" s="52"/>
      <c r="KYB18" s="52"/>
      <c r="KYC18" s="52"/>
      <c r="KYD18" s="52"/>
      <c r="KYE18" s="52"/>
      <c r="KYF18" s="52"/>
      <c r="KYG18" s="52"/>
      <c r="KYH18" s="52"/>
      <c r="KYI18" s="52"/>
      <c r="KYJ18" s="52"/>
      <c r="KYK18" s="52"/>
      <c r="KYL18" s="52"/>
      <c r="KYM18" s="52"/>
      <c r="KYN18" s="52"/>
      <c r="KYO18" s="52"/>
      <c r="KYP18" s="52"/>
      <c r="KYQ18" s="52"/>
      <c r="KYR18" s="52"/>
      <c r="KYS18" s="52"/>
      <c r="KYT18" s="52"/>
      <c r="KYU18" s="52"/>
      <c r="KYV18" s="52"/>
      <c r="KYW18" s="52"/>
      <c r="KYX18" s="52"/>
      <c r="KYY18" s="52"/>
      <c r="KYZ18" s="52"/>
      <c r="KZA18" s="52"/>
      <c r="KZB18" s="52"/>
      <c r="KZC18" s="52"/>
      <c r="KZD18" s="52"/>
      <c r="KZE18" s="52"/>
      <c r="KZF18" s="52"/>
      <c r="KZG18" s="52"/>
      <c r="KZH18" s="52"/>
      <c r="KZI18" s="52"/>
      <c r="KZJ18" s="52"/>
      <c r="KZK18" s="52"/>
      <c r="KZL18" s="52"/>
      <c r="KZM18" s="52"/>
      <c r="KZN18" s="52"/>
      <c r="KZO18" s="52"/>
      <c r="KZP18" s="52"/>
      <c r="KZQ18" s="52"/>
      <c r="KZR18" s="52"/>
      <c r="KZS18" s="52"/>
      <c r="KZT18" s="52"/>
      <c r="KZU18" s="52"/>
      <c r="KZV18" s="52"/>
      <c r="KZW18" s="52"/>
      <c r="KZX18" s="52"/>
      <c r="KZY18" s="52"/>
      <c r="KZZ18" s="52"/>
      <c r="LAA18" s="52"/>
      <c r="LAB18" s="52"/>
      <c r="LAC18" s="52"/>
      <c r="LAD18" s="52"/>
      <c r="LAE18" s="52"/>
      <c r="LAF18" s="52"/>
      <c r="LAG18" s="52"/>
      <c r="LAH18" s="52"/>
      <c r="LAI18" s="52"/>
      <c r="LAJ18" s="52"/>
      <c r="LAK18" s="52"/>
      <c r="LAL18" s="52"/>
      <c r="LAM18" s="52"/>
      <c r="LAN18" s="52"/>
      <c r="LAO18" s="52"/>
      <c r="LAP18" s="52"/>
      <c r="LAQ18" s="52"/>
      <c r="LAR18" s="52"/>
      <c r="LAS18" s="52"/>
      <c r="LAT18" s="52"/>
      <c r="LAU18" s="52"/>
      <c r="LAV18" s="52"/>
      <c r="LAW18" s="52"/>
      <c r="LAX18" s="52"/>
      <c r="LAY18" s="52"/>
      <c r="LAZ18" s="52"/>
      <c r="LBA18" s="52"/>
      <c r="LBB18" s="52"/>
      <c r="LBC18" s="52"/>
      <c r="LBD18" s="52"/>
      <c r="LBE18" s="52"/>
      <c r="LBF18" s="52"/>
      <c r="LBG18" s="52"/>
      <c r="LBH18" s="52"/>
      <c r="LBI18" s="52"/>
      <c r="LBJ18" s="52"/>
      <c r="LBK18" s="52"/>
      <c r="LBL18" s="52"/>
      <c r="LBM18" s="52"/>
      <c r="LBN18" s="52"/>
      <c r="LBO18" s="52"/>
      <c r="LBP18" s="52"/>
      <c r="LBQ18" s="52"/>
      <c r="LBR18" s="52"/>
      <c r="LBS18" s="52"/>
      <c r="LBT18" s="52"/>
      <c r="LBU18" s="52"/>
      <c r="LBV18" s="52"/>
      <c r="LBW18" s="52"/>
      <c r="LBX18" s="52"/>
      <c r="LBY18" s="52"/>
      <c r="LBZ18" s="52"/>
      <c r="LCA18" s="52"/>
      <c r="LCB18" s="52"/>
      <c r="LCC18" s="52"/>
      <c r="LCD18" s="52"/>
      <c r="LCE18" s="52"/>
      <c r="LCF18" s="52"/>
      <c r="LCG18" s="52"/>
      <c r="LCH18" s="52"/>
      <c r="LCI18" s="52"/>
      <c r="LCJ18" s="52"/>
      <c r="LCK18" s="52"/>
      <c r="LCL18" s="52"/>
      <c r="LCM18" s="52"/>
      <c r="LCN18" s="52"/>
      <c r="LCO18" s="52"/>
      <c r="LCP18" s="52"/>
      <c r="LCQ18" s="52"/>
      <c r="LCR18" s="52"/>
      <c r="LCS18" s="52"/>
      <c r="LCT18" s="52"/>
      <c r="LCU18" s="52"/>
      <c r="LCV18" s="52"/>
      <c r="LCW18" s="52"/>
      <c r="LCX18" s="52"/>
      <c r="LCY18" s="52"/>
      <c r="LCZ18" s="52"/>
      <c r="LDA18" s="52"/>
      <c r="LDB18" s="52"/>
      <c r="LDC18" s="52"/>
      <c r="LDD18" s="52"/>
      <c r="LDE18" s="52"/>
      <c r="LDF18" s="52"/>
      <c r="LDG18" s="52"/>
      <c r="LDH18" s="52"/>
      <c r="LDI18" s="52"/>
      <c r="LDJ18" s="52"/>
      <c r="LDK18" s="52"/>
      <c r="LDL18" s="52"/>
      <c r="LDM18" s="52"/>
      <c r="LDN18" s="52"/>
      <c r="LDO18" s="52"/>
      <c r="LDP18" s="52"/>
      <c r="LDQ18" s="52"/>
      <c r="LDR18" s="52"/>
      <c r="LDS18" s="52"/>
      <c r="LDT18" s="52"/>
      <c r="LDU18" s="52"/>
      <c r="LDV18" s="52"/>
      <c r="LDW18" s="52"/>
      <c r="LDX18" s="52"/>
      <c r="LDY18" s="52"/>
      <c r="LDZ18" s="52"/>
      <c r="LEA18" s="52"/>
      <c r="LEB18" s="52"/>
      <c r="LEC18" s="52"/>
      <c r="LED18" s="52"/>
      <c r="LEE18" s="52"/>
      <c r="LEF18" s="52"/>
      <c r="LEG18" s="52"/>
      <c r="LEH18" s="52"/>
      <c r="LEI18" s="52"/>
      <c r="LEJ18" s="52"/>
      <c r="LEK18" s="52"/>
      <c r="LEL18" s="52"/>
      <c r="LEM18" s="52"/>
      <c r="LEN18" s="52"/>
      <c r="LEO18" s="52"/>
      <c r="LEP18" s="52"/>
      <c r="LEQ18" s="52"/>
      <c r="LER18" s="52"/>
      <c r="LES18" s="52"/>
      <c r="LET18" s="52"/>
      <c r="LEU18" s="52"/>
      <c r="LEV18" s="52"/>
      <c r="LEW18" s="52"/>
      <c r="LEX18" s="52"/>
      <c r="LEY18" s="52"/>
      <c r="LEZ18" s="52"/>
      <c r="LFA18" s="52"/>
      <c r="LFB18" s="52"/>
      <c r="LFC18" s="52"/>
      <c r="LFD18" s="52"/>
      <c r="LFE18" s="52"/>
      <c r="LFF18" s="52"/>
      <c r="LFG18" s="52"/>
      <c r="LFH18" s="52"/>
      <c r="LFI18" s="52"/>
      <c r="LFJ18" s="52"/>
      <c r="LFK18" s="52"/>
      <c r="LFL18" s="52"/>
      <c r="LFM18" s="52"/>
      <c r="LFN18" s="52"/>
      <c r="LFO18" s="52"/>
      <c r="LFP18" s="52"/>
      <c r="LFQ18" s="52"/>
      <c r="LFR18" s="52"/>
      <c r="LFS18" s="52"/>
      <c r="LFT18" s="52"/>
      <c r="LFU18" s="52"/>
      <c r="LFV18" s="52"/>
      <c r="LFW18" s="52"/>
      <c r="LFX18" s="52"/>
      <c r="LFY18" s="52"/>
      <c r="LFZ18" s="52"/>
      <c r="LGA18" s="52"/>
      <c r="LGB18" s="52"/>
      <c r="LGC18" s="52"/>
      <c r="LGD18" s="52"/>
      <c r="LGE18" s="52"/>
      <c r="LGF18" s="52"/>
      <c r="LGG18" s="52"/>
      <c r="LGH18" s="52"/>
      <c r="LGI18" s="52"/>
      <c r="LGJ18" s="52"/>
      <c r="LGK18" s="52"/>
      <c r="LGL18" s="52"/>
      <c r="LGM18" s="52"/>
      <c r="LGN18" s="52"/>
      <c r="LGO18" s="52"/>
      <c r="LGP18" s="52"/>
      <c r="LGQ18" s="52"/>
      <c r="LGR18" s="52"/>
      <c r="LGS18" s="52"/>
      <c r="LGT18" s="52"/>
      <c r="LGU18" s="52"/>
      <c r="LGV18" s="52"/>
      <c r="LGW18" s="52"/>
      <c r="LGX18" s="52"/>
      <c r="LGY18" s="52"/>
      <c r="LGZ18" s="52"/>
      <c r="LHA18" s="52"/>
      <c r="LHB18" s="52"/>
      <c r="LHC18" s="52"/>
      <c r="LHD18" s="52"/>
      <c r="LHE18" s="52"/>
      <c r="LHF18" s="52"/>
      <c r="LHG18" s="52"/>
      <c r="LHH18" s="52"/>
      <c r="LHI18" s="52"/>
      <c r="LHJ18" s="52"/>
      <c r="LHK18" s="52"/>
      <c r="LHL18" s="52"/>
      <c r="LHM18" s="52"/>
      <c r="LHN18" s="52"/>
      <c r="LHO18" s="52"/>
      <c r="LHP18" s="52"/>
      <c r="LHQ18" s="52"/>
      <c r="LHR18" s="52"/>
      <c r="LHS18" s="52"/>
      <c r="LHT18" s="52"/>
      <c r="LHU18" s="52"/>
      <c r="LHV18" s="52"/>
      <c r="LHW18" s="52"/>
      <c r="LHX18" s="52"/>
      <c r="LHY18" s="52"/>
      <c r="LHZ18" s="52"/>
      <c r="LIA18" s="52"/>
      <c r="LIB18" s="52"/>
      <c r="LIC18" s="52"/>
      <c r="LID18" s="52"/>
      <c r="LIE18" s="52"/>
      <c r="LIF18" s="52"/>
      <c r="LIG18" s="52"/>
      <c r="LIH18" s="52"/>
      <c r="LII18" s="52"/>
      <c r="LIJ18" s="52"/>
      <c r="LIK18" s="52"/>
      <c r="LIL18" s="52"/>
      <c r="LIM18" s="52"/>
      <c r="LIN18" s="52"/>
      <c r="LIO18" s="52"/>
      <c r="LIP18" s="52"/>
      <c r="LIQ18" s="52"/>
      <c r="LIR18" s="52"/>
      <c r="LIS18" s="52"/>
      <c r="LIT18" s="52"/>
      <c r="LIU18" s="52"/>
      <c r="LIV18" s="52"/>
      <c r="LIW18" s="52"/>
      <c r="LIX18" s="52"/>
      <c r="LIY18" s="52"/>
      <c r="LIZ18" s="52"/>
      <c r="LJA18" s="52"/>
      <c r="LJB18" s="52"/>
      <c r="LJC18" s="52"/>
      <c r="LJD18" s="52"/>
      <c r="LJE18" s="52"/>
      <c r="LJF18" s="52"/>
      <c r="LJG18" s="52"/>
      <c r="LJH18" s="52"/>
      <c r="LJI18" s="52"/>
      <c r="LJJ18" s="52"/>
      <c r="LJK18" s="52"/>
      <c r="LJL18" s="52"/>
      <c r="LJM18" s="52"/>
      <c r="LJN18" s="52"/>
      <c r="LJO18" s="52"/>
      <c r="LJP18" s="52"/>
      <c r="LJQ18" s="52"/>
      <c r="LJR18" s="52"/>
      <c r="LJS18" s="52"/>
      <c r="LJT18" s="52"/>
      <c r="LJU18" s="52"/>
      <c r="LJV18" s="52"/>
      <c r="LJW18" s="52"/>
      <c r="LJX18" s="52"/>
      <c r="LJY18" s="52"/>
      <c r="LJZ18" s="52"/>
      <c r="LKA18" s="52"/>
      <c r="LKB18" s="52"/>
      <c r="LKC18" s="52"/>
      <c r="LKD18" s="52"/>
      <c r="LKE18" s="52"/>
      <c r="LKF18" s="52"/>
      <c r="LKG18" s="52"/>
      <c r="LKH18" s="52"/>
      <c r="LKI18" s="52"/>
      <c r="LKJ18" s="52"/>
      <c r="LKK18" s="52"/>
      <c r="LKL18" s="52"/>
      <c r="LKM18" s="52"/>
      <c r="LKN18" s="52"/>
      <c r="LKO18" s="52"/>
      <c r="LKP18" s="52"/>
      <c r="LKQ18" s="52"/>
      <c r="LKR18" s="52"/>
      <c r="LKS18" s="52"/>
      <c r="LKT18" s="52"/>
      <c r="LKU18" s="52"/>
      <c r="LKV18" s="52"/>
      <c r="LKW18" s="52"/>
      <c r="LKX18" s="52"/>
      <c r="LKY18" s="52"/>
      <c r="LKZ18" s="52"/>
      <c r="LLA18" s="52"/>
      <c r="LLB18" s="52"/>
      <c r="LLC18" s="52"/>
      <c r="LLD18" s="52"/>
      <c r="LLE18" s="52"/>
      <c r="LLF18" s="52"/>
      <c r="LLG18" s="52"/>
      <c r="LLH18" s="52"/>
      <c r="LLI18" s="52"/>
      <c r="LLJ18" s="52"/>
      <c r="LLK18" s="52"/>
      <c r="LLL18" s="52"/>
      <c r="LLM18" s="52"/>
      <c r="LLN18" s="52"/>
      <c r="LLO18" s="52"/>
      <c r="LLP18" s="52"/>
      <c r="LLQ18" s="52"/>
      <c r="LLR18" s="52"/>
      <c r="LLS18" s="52"/>
      <c r="LLT18" s="52"/>
      <c r="LLU18" s="52"/>
      <c r="LLV18" s="52"/>
      <c r="LLW18" s="52"/>
      <c r="LLX18" s="52"/>
      <c r="LLY18" s="52"/>
      <c r="LLZ18" s="52"/>
      <c r="LMA18" s="52"/>
      <c r="LMB18" s="52"/>
      <c r="LMC18" s="52"/>
      <c r="LMD18" s="52"/>
      <c r="LME18" s="52"/>
      <c r="LMF18" s="52"/>
      <c r="LMG18" s="52"/>
      <c r="LMH18" s="52"/>
      <c r="LMI18" s="52"/>
      <c r="LMJ18" s="52"/>
      <c r="LMK18" s="52"/>
      <c r="LML18" s="52"/>
      <c r="LMM18" s="52"/>
      <c r="LMN18" s="52"/>
      <c r="LMO18" s="52"/>
      <c r="LMP18" s="52"/>
      <c r="LMQ18" s="52"/>
      <c r="LMR18" s="52"/>
      <c r="LMS18" s="52"/>
      <c r="LMT18" s="52"/>
      <c r="LMU18" s="52"/>
      <c r="LMV18" s="52"/>
      <c r="LMW18" s="52"/>
      <c r="LMX18" s="52"/>
      <c r="LMY18" s="52"/>
      <c r="LMZ18" s="52"/>
      <c r="LNA18" s="52"/>
      <c r="LNB18" s="52"/>
      <c r="LNC18" s="52"/>
      <c r="LND18" s="52"/>
      <c r="LNE18" s="52"/>
      <c r="LNF18" s="52"/>
      <c r="LNG18" s="52"/>
      <c r="LNH18" s="52"/>
      <c r="LNI18" s="52"/>
      <c r="LNJ18" s="52"/>
      <c r="LNK18" s="52"/>
      <c r="LNL18" s="52"/>
      <c r="LNM18" s="52"/>
      <c r="LNN18" s="52"/>
      <c r="LNO18" s="52"/>
      <c r="LNP18" s="52"/>
      <c r="LNQ18" s="52"/>
      <c r="LNR18" s="52"/>
      <c r="LNS18" s="52"/>
      <c r="LNT18" s="52"/>
      <c r="LNU18" s="52"/>
      <c r="LNV18" s="52"/>
      <c r="LNW18" s="52"/>
      <c r="LNX18" s="52"/>
      <c r="LNY18" s="52"/>
      <c r="LNZ18" s="52"/>
      <c r="LOA18" s="52"/>
      <c r="LOB18" s="52"/>
      <c r="LOC18" s="52"/>
      <c r="LOD18" s="52"/>
      <c r="LOE18" s="52"/>
      <c r="LOF18" s="52"/>
      <c r="LOG18" s="52"/>
      <c r="LOH18" s="52"/>
      <c r="LOI18" s="52"/>
      <c r="LOJ18" s="52"/>
      <c r="LOK18" s="52"/>
      <c r="LOL18" s="52"/>
      <c r="LOM18" s="52"/>
      <c r="LON18" s="52"/>
      <c r="LOO18" s="52"/>
      <c r="LOP18" s="52"/>
      <c r="LOQ18" s="52"/>
      <c r="LOR18" s="52"/>
      <c r="LOS18" s="52"/>
      <c r="LOT18" s="52"/>
      <c r="LOU18" s="52"/>
      <c r="LOV18" s="52"/>
      <c r="LOW18" s="52"/>
      <c r="LOX18" s="52"/>
      <c r="LOY18" s="52"/>
      <c r="LOZ18" s="52"/>
      <c r="LPA18" s="52"/>
      <c r="LPB18" s="52"/>
      <c r="LPC18" s="52"/>
      <c r="LPD18" s="52"/>
      <c r="LPE18" s="52"/>
      <c r="LPF18" s="52"/>
      <c r="LPG18" s="52"/>
      <c r="LPH18" s="52"/>
      <c r="LPI18" s="52"/>
      <c r="LPJ18" s="52"/>
      <c r="LPK18" s="52"/>
      <c r="LPL18" s="52"/>
      <c r="LPM18" s="52"/>
      <c r="LPN18" s="52"/>
      <c r="LPO18" s="52"/>
      <c r="LPP18" s="52"/>
      <c r="LPQ18" s="52"/>
      <c r="LPR18" s="52"/>
      <c r="LPS18" s="52"/>
      <c r="LPT18" s="52"/>
      <c r="LPU18" s="52"/>
      <c r="LPV18" s="52"/>
      <c r="LPW18" s="52"/>
      <c r="LPX18" s="52"/>
      <c r="LPY18" s="52"/>
      <c r="LPZ18" s="52"/>
      <c r="LQA18" s="52"/>
      <c r="LQB18" s="52"/>
      <c r="LQC18" s="52"/>
      <c r="LQD18" s="52"/>
      <c r="LQE18" s="52"/>
      <c r="LQF18" s="52"/>
      <c r="LQG18" s="52"/>
      <c r="LQH18" s="52"/>
      <c r="LQI18" s="52"/>
      <c r="LQJ18" s="52"/>
      <c r="LQK18" s="52"/>
      <c r="LQL18" s="52"/>
      <c r="LQM18" s="52"/>
      <c r="LQN18" s="52"/>
      <c r="LQO18" s="52"/>
      <c r="LQP18" s="52"/>
      <c r="LQQ18" s="52"/>
      <c r="LQR18" s="52"/>
      <c r="LQS18" s="52"/>
      <c r="LQT18" s="52"/>
      <c r="LQU18" s="52"/>
      <c r="LQV18" s="52"/>
      <c r="LQW18" s="52"/>
      <c r="LQX18" s="52"/>
      <c r="LQY18" s="52"/>
      <c r="LQZ18" s="52"/>
      <c r="LRA18" s="52"/>
      <c r="LRB18" s="52"/>
      <c r="LRC18" s="52"/>
      <c r="LRD18" s="52"/>
      <c r="LRE18" s="52"/>
      <c r="LRF18" s="52"/>
      <c r="LRG18" s="52"/>
      <c r="LRH18" s="52"/>
      <c r="LRI18" s="52"/>
      <c r="LRJ18" s="52"/>
      <c r="LRK18" s="52"/>
      <c r="LRL18" s="52"/>
      <c r="LRM18" s="52"/>
      <c r="LRN18" s="52"/>
      <c r="LRO18" s="52"/>
      <c r="LRP18" s="52"/>
      <c r="LRQ18" s="52"/>
      <c r="LRR18" s="52"/>
      <c r="LRS18" s="52"/>
      <c r="LRT18" s="52"/>
      <c r="LRU18" s="52"/>
      <c r="LRV18" s="52"/>
      <c r="LRW18" s="52"/>
      <c r="LRX18" s="52"/>
      <c r="LRY18" s="52"/>
      <c r="LRZ18" s="52"/>
      <c r="LSA18" s="52"/>
      <c r="LSB18" s="52"/>
      <c r="LSC18" s="52"/>
      <c r="LSD18" s="52"/>
      <c r="LSE18" s="52"/>
      <c r="LSF18" s="52"/>
      <c r="LSG18" s="52"/>
      <c r="LSH18" s="52"/>
      <c r="LSI18" s="52"/>
      <c r="LSJ18" s="52"/>
      <c r="LSK18" s="52"/>
      <c r="LSL18" s="52"/>
      <c r="LSM18" s="52"/>
      <c r="LSN18" s="52"/>
      <c r="LSO18" s="52"/>
      <c r="LSP18" s="52"/>
      <c r="LSQ18" s="52"/>
      <c r="LSR18" s="52"/>
      <c r="LSS18" s="52"/>
      <c r="LST18" s="52"/>
      <c r="LSU18" s="52"/>
      <c r="LSV18" s="52"/>
      <c r="LSW18" s="52"/>
      <c r="LSX18" s="52"/>
      <c r="LSY18" s="52"/>
      <c r="LSZ18" s="52"/>
      <c r="LTA18" s="52"/>
      <c r="LTB18" s="52"/>
      <c r="LTC18" s="52"/>
      <c r="LTD18" s="52"/>
      <c r="LTE18" s="52"/>
      <c r="LTF18" s="52"/>
      <c r="LTG18" s="52"/>
      <c r="LTH18" s="52"/>
      <c r="LTI18" s="52"/>
      <c r="LTJ18" s="52"/>
      <c r="LTK18" s="52"/>
      <c r="LTL18" s="52"/>
      <c r="LTM18" s="52"/>
      <c r="LTN18" s="52"/>
      <c r="LTO18" s="52"/>
      <c r="LTP18" s="52"/>
      <c r="LTQ18" s="52"/>
      <c r="LTR18" s="52"/>
      <c r="LTS18" s="52"/>
      <c r="LTT18" s="52"/>
      <c r="LTU18" s="52"/>
      <c r="LTV18" s="52"/>
      <c r="LTW18" s="52"/>
      <c r="LTX18" s="52"/>
      <c r="LTY18" s="52"/>
      <c r="LTZ18" s="52"/>
      <c r="LUA18" s="52"/>
      <c r="LUB18" s="52"/>
      <c r="LUC18" s="52"/>
      <c r="LUD18" s="52"/>
      <c r="LUE18" s="52"/>
      <c r="LUF18" s="52"/>
      <c r="LUG18" s="52"/>
      <c r="LUH18" s="52"/>
      <c r="LUI18" s="52"/>
      <c r="LUJ18" s="52"/>
      <c r="LUK18" s="52"/>
      <c r="LUL18" s="52"/>
      <c r="LUM18" s="52"/>
      <c r="LUN18" s="52"/>
      <c r="LUO18" s="52"/>
      <c r="LUP18" s="52"/>
      <c r="LUQ18" s="52"/>
      <c r="LUR18" s="52"/>
      <c r="LUS18" s="52"/>
      <c r="LUT18" s="52"/>
      <c r="LUU18" s="52"/>
      <c r="LUV18" s="52"/>
      <c r="LUW18" s="52"/>
      <c r="LUX18" s="52"/>
      <c r="LUY18" s="52"/>
      <c r="LUZ18" s="52"/>
      <c r="LVA18" s="52"/>
      <c r="LVB18" s="52"/>
      <c r="LVC18" s="52"/>
      <c r="LVD18" s="52"/>
      <c r="LVE18" s="52"/>
      <c r="LVF18" s="52"/>
      <c r="LVG18" s="52"/>
      <c r="LVH18" s="52"/>
      <c r="LVI18" s="52"/>
      <c r="LVJ18" s="52"/>
      <c r="LVK18" s="52"/>
      <c r="LVL18" s="52"/>
      <c r="LVM18" s="52"/>
      <c r="LVN18" s="52"/>
      <c r="LVO18" s="52"/>
      <c r="LVP18" s="52"/>
      <c r="LVQ18" s="52"/>
      <c r="LVR18" s="52"/>
      <c r="LVS18" s="52"/>
      <c r="LVT18" s="52"/>
      <c r="LVU18" s="52"/>
      <c r="LVV18" s="52"/>
      <c r="LVW18" s="52"/>
      <c r="LVX18" s="52"/>
      <c r="LVY18" s="52"/>
      <c r="LVZ18" s="52"/>
      <c r="LWA18" s="52"/>
      <c r="LWB18" s="52"/>
      <c r="LWC18" s="52"/>
      <c r="LWD18" s="52"/>
      <c r="LWE18" s="52"/>
      <c r="LWF18" s="52"/>
      <c r="LWG18" s="52"/>
      <c r="LWH18" s="52"/>
      <c r="LWI18" s="52"/>
      <c r="LWJ18" s="52"/>
      <c r="LWK18" s="52"/>
      <c r="LWL18" s="52"/>
      <c r="LWM18" s="52"/>
      <c r="LWN18" s="52"/>
      <c r="LWO18" s="52"/>
      <c r="LWP18" s="52"/>
      <c r="LWQ18" s="52"/>
      <c r="LWR18" s="52"/>
      <c r="LWS18" s="52"/>
      <c r="LWT18" s="52"/>
      <c r="LWU18" s="52"/>
      <c r="LWV18" s="52"/>
      <c r="LWW18" s="52"/>
      <c r="LWX18" s="52"/>
      <c r="LWY18" s="52"/>
      <c r="LWZ18" s="52"/>
      <c r="LXA18" s="52"/>
      <c r="LXB18" s="52"/>
      <c r="LXC18" s="52"/>
      <c r="LXD18" s="52"/>
      <c r="LXE18" s="52"/>
      <c r="LXF18" s="52"/>
      <c r="LXG18" s="52"/>
      <c r="LXH18" s="52"/>
      <c r="LXI18" s="52"/>
      <c r="LXJ18" s="52"/>
      <c r="LXK18" s="52"/>
      <c r="LXL18" s="52"/>
      <c r="LXM18" s="52"/>
      <c r="LXN18" s="52"/>
      <c r="LXO18" s="52"/>
      <c r="LXP18" s="52"/>
      <c r="LXQ18" s="52"/>
      <c r="LXR18" s="52"/>
      <c r="LXS18" s="52"/>
      <c r="LXT18" s="52"/>
      <c r="LXU18" s="52"/>
      <c r="LXV18" s="52"/>
      <c r="LXW18" s="52"/>
      <c r="LXX18" s="52"/>
      <c r="LXY18" s="52"/>
      <c r="LXZ18" s="52"/>
      <c r="LYA18" s="52"/>
      <c r="LYB18" s="52"/>
      <c r="LYC18" s="52"/>
      <c r="LYD18" s="52"/>
      <c r="LYE18" s="52"/>
      <c r="LYF18" s="52"/>
      <c r="LYG18" s="52"/>
      <c r="LYH18" s="52"/>
      <c r="LYI18" s="52"/>
      <c r="LYJ18" s="52"/>
      <c r="LYK18" s="52"/>
      <c r="LYL18" s="52"/>
      <c r="LYM18" s="52"/>
      <c r="LYN18" s="52"/>
      <c r="LYO18" s="52"/>
      <c r="LYP18" s="52"/>
      <c r="LYQ18" s="52"/>
      <c r="LYR18" s="52"/>
      <c r="LYS18" s="52"/>
      <c r="LYT18" s="52"/>
      <c r="LYU18" s="52"/>
      <c r="LYV18" s="52"/>
      <c r="LYW18" s="52"/>
      <c r="LYX18" s="52"/>
      <c r="LYY18" s="52"/>
      <c r="LYZ18" s="52"/>
      <c r="LZA18" s="52"/>
      <c r="LZB18" s="52"/>
      <c r="LZC18" s="52"/>
      <c r="LZD18" s="52"/>
      <c r="LZE18" s="52"/>
      <c r="LZF18" s="52"/>
      <c r="LZG18" s="52"/>
      <c r="LZH18" s="52"/>
      <c r="LZI18" s="52"/>
      <c r="LZJ18" s="52"/>
      <c r="LZK18" s="52"/>
      <c r="LZL18" s="52"/>
      <c r="LZM18" s="52"/>
      <c r="LZN18" s="52"/>
      <c r="LZO18" s="52"/>
      <c r="LZP18" s="52"/>
      <c r="LZQ18" s="52"/>
      <c r="LZR18" s="52"/>
      <c r="LZS18" s="52"/>
      <c r="LZT18" s="52"/>
      <c r="LZU18" s="52"/>
      <c r="LZV18" s="52"/>
      <c r="LZW18" s="52"/>
      <c r="LZX18" s="52"/>
      <c r="LZY18" s="52"/>
      <c r="LZZ18" s="52"/>
      <c r="MAA18" s="52"/>
      <c r="MAB18" s="52"/>
      <c r="MAC18" s="52"/>
      <c r="MAD18" s="52"/>
      <c r="MAE18" s="52"/>
      <c r="MAF18" s="52"/>
      <c r="MAG18" s="52"/>
      <c r="MAH18" s="52"/>
      <c r="MAI18" s="52"/>
      <c r="MAJ18" s="52"/>
      <c r="MAK18" s="52"/>
      <c r="MAL18" s="52"/>
      <c r="MAM18" s="52"/>
      <c r="MAN18" s="52"/>
      <c r="MAO18" s="52"/>
      <c r="MAP18" s="52"/>
      <c r="MAQ18" s="52"/>
      <c r="MAR18" s="52"/>
      <c r="MAS18" s="52"/>
      <c r="MAT18" s="52"/>
      <c r="MAU18" s="52"/>
      <c r="MAV18" s="52"/>
      <c r="MAW18" s="52"/>
      <c r="MAX18" s="52"/>
      <c r="MAY18" s="52"/>
      <c r="MAZ18" s="52"/>
      <c r="MBA18" s="52"/>
      <c r="MBB18" s="52"/>
      <c r="MBC18" s="52"/>
      <c r="MBD18" s="52"/>
      <c r="MBE18" s="52"/>
      <c r="MBF18" s="52"/>
      <c r="MBG18" s="52"/>
      <c r="MBH18" s="52"/>
      <c r="MBI18" s="52"/>
      <c r="MBJ18" s="52"/>
      <c r="MBK18" s="52"/>
      <c r="MBL18" s="52"/>
      <c r="MBM18" s="52"/>
      <c r="MBN18" s="52"/>
      <c r="MBO18" s="52"/>
      <c r="MBP18" s="52"/>
      <c r="MBQ18" s="52"/>
      <c r="MBR18" s="52"/>
      <c r="MBS18" s="52"/>
      <c r="MBT18" s="52"/>
      <c r="MBU18" s="52"/>
      <c r="MBV18" s="52"/>
      <c r="MBW18" s="52"/>
      <c r="MBX18" s="52"/>
      <c r="MBY18" s="52"/>
      <c r="MBZ18" s="52"/>
      <c r="MCA18" s="52"/>
      <c r="MCB18" s="52"/>
      <c r="MCC18" s="52"/>
      <c r="MCD18" s="52"/>
      <c r="MCE18" s="52"/>
      <c r="MCF18" s="52"/>
      <c r="MCG18" s="52"/>
      <c r="MCH18" s="52"/>
      <c r="MCI18" s="52"/>
      <c r="MCJ18" s="52"/>
      <c r="MCK18" s="52"/>
      <c r="MCL18" s="52"/>
      <c r="MCM18" s="52"/>
      <c r="MCN18" s="52"/>
      <c r="MCO18" s="52"/>
      <c r="MCP18" s="52"/>
      <c r="MCQ18" s="52"/>
      <c r="MCR18" s="52"/>
      <c r="MCS18" s="52"/>
      <c r="MCT18" s="52"/>
      <c r="MCU18" s="52"/>
      <c r="MCV18" s="52"/>
      <c r="MCW18" s="52"/>
      <c r="MCX18" s="52"/>
      <c r="MCY18" s="52"/>
      <c r="MCZ18" s="52"/>
      <c r="MDA18" s="52"/>
      <c r="MDB18" s="52"/>
      <c r="MDC18" s="52"/>
      <c r="MDD18" s="52"/>
      <c r="MDE18" s="52"/>
      <c r="MDF18" s="52"/>
      <c r="MDG18" s="52"/>
      <c r="MDH18" s="52"/>
      <c r="MDI18" s="52"/>
      <c r="MDJ18" s="52"/>
      <c r="MDK18" s="52"/>
      <c r="MDL18" s="52"/>
      <c r="MDM18" s="52"/>
      <c r="MDN18" s="52"/>
      <c r="MDO18" s="52"/>
      <c r="MDP18" s="52"/>
      <c r="MDQ18" s="52"/>
      <c r="MDR18" s="52"/>
      <c r="MDS18" s="52"/>
      <c r="MDT18" s="52"/>
      <c r="MDU18" s="52"/>
      <c r="MDV18" s="52"/>
      <c r="MDW18" s="52"/>
      <c r="MDX18" s="52"/>
      <c r="MDY18" s="52"/>
      <c r="MDZ18" s="52"/>
      <c r="MEA18" s="52"/>
      <c r="MEB18" s="52"/>
      <c r="MEC18" s="52"/>
      <c r="MED18" s="52"/>
      <c r="MEE18" s="52"/>
      <c r="MEF18" s="52"/>
      <c r="MEG18" s="52"/>
      <c r="MEH18" s="52"/>
      <c r="MEI18" s="52"/>
      <c r="MEJ18" s="52"/>
      <c r="MEK18" s="52"/>
      <c r="MEL18" s="52"/>
      <c r="MEM18" s="52"/>
      <c r="MEN18" s="52"/>
      <c r="MEO18" s="52"/>
      <c r="MEP18" s="52"/>
      <c r="MEQ18" s="52"/>
      <c r="MER18" s="52"/>
      <c r="MES18" s="52"/>
      <c r="MET18" s="52"/>
      <c r="MEU18" s="52"/>
      <c r="MEV18" s="52"/>
      <c r="MEW18" s="52"/>
      <c r="MEX18" s="52"/>
      <c r="MEY18" s="52"/>
      <c r="MEZ18" s="52"/>
      <c r="MFA18" s="52"/>
      <c r="MFB18" s="52"/>
      <c r="MFC18" s="52"/>
      <c r="MFD18" s="52"/>
      <c r="MFE18" s="52"/>
      <c r="MFF18" s="52"/>
      <c r="MFG18" s="52"/>
      <c r="MFH18" s="52"/>
      <c r="MFI18" s="52"/>
      <c r="MFJ18" s="52"/>
      <c r="MFK18" s="52"/>
      <c r="MFL18" s="52"/>
      <c r="MFM18" s="52"/>
      <c r="MFN18" s="52"/>
      <c r="MFO18" s="52"/>
      <c r="MFP18" s="52"/>
      <c r="MFQ18" s="52"/>
      <c r="MFR18" s="52"/>
      <c r="MFS18" s="52"/>
      <c r="MFT18" s="52"/>
      <c r="MFU18" s="52"/>
      <c r="MFV18" s="52"/>
      <c r="MFW18" s="52"/>
      <c r="MFX18" s="52"/>
      <c r="MFY18" s="52"/>
      <c r="MFZ18" s="52"/>
      <c r="MGA18" s="52"/>
      <c r="MGB18" s="52"/>
      <c r="MGC18" s="52"/>
      <c r="MGD18" s="52"/>
      <c r="MGE18" s="52"/>
      <c r="MGF18" s="52"/>
      <c r="MGG18" s="52"/>
      <c r="MGH18" s="52"/>
      <c r="MGI18" s="52"/>
      <c r="MGJ18" s="52"/>
      <c r="MGK18" s="52"/>
      <c r="MGL18" s="52"/>
      <c r="MGM18" s="52"/>
      <c r="MGN18" s="52"/>
      <c r="MGO18" s="52"/>
      <c r="MGP18" s="52"/>
      <c r="MGQ18" s="52"/>
      <c r="MGR18" s="52"/>
      <c r="MGS18" s="52"/>
      <c r="MGT18" s="52"/>
      <c r="MGU18" s="52"/>
      <c r="MGV18" s="52"/>
      <c r="MGW18" s="52"/>
      <c r="MGX18" s="52"/>
      <c r="MGY18" s="52"/>
      <c r="MGZ18" s="52"/>
      <c r="MHA18" s="52"/>
      <c r="MHB18" s="52"/>
      <c r="MHC18" s="52"/>
      <c r="MHD18" s="52"/>
      <c r="MHE18" s="52"/>
      <c r="MHF18" s="52"/>
      <c r="MHG18" s="52"/>
      <c r="MHH18" s="52"/>
      <c r="MHI18" s="52"/>
      <c r="MHJ18" s="52"/>
      <c r="MHK18" s="52"/>
      <c r="MHL18" s="52"/>
      <c r="MHM18" s="52"/>
      <c r="MHN18" s="52"/>
      <c r="MHO18" s="52"/>
      <c r="MHP18" s="52"/>
      <c r="MHQ18" s="52"/>
      <c r="MHR18" s="52"/>
      <c r="MHS18" s="52"/>
      <c r="MHT18" s="52"/>
      <c r="MHU18" s="52"/>
      <c r="MHV18" s="52"/>
      <c r="MHW18" s="52"/>
      <c r="MHX18" s="52"/>
      <c r="MHY18" s="52"/>
      <c r="MHZ18" s="52"/>
      <c r="MIA18" s="52"/>
      <c r="MIB18" s="52"/>
      <c r="MIC18" s="52"/>
      <c r="MID18" s="52"/>
      <c r="MIE18" s="52"/>
      <c r="MIF18" s="52"/>
      <c r="MIG18" s="52"/>
      <c r="MIH18" s="52"/>
      <c r="MII18" s="52"/>
      <c r="MIJ18" s="52"/>
      <c r="MIK18" s="52"/>
      <c r="MIL18" s="52"/>
      <c r="MIM18" s="52"/>
      <c r="MIN18" s="52"/>
      <c r="MIO18" s="52"/>
      <c r="MIP18" s="52"/>
      <c r="MIQ18" s="52"/>
      <c r="MIR18" s="52"/>
      <c r="MIS18" s="52"/>
      <c r="MIT18" s="52"/>
      <c r="MIU18" s="52"/>
      <c r="MIV18" s="52"/>
      <c r="MIW18" s="52"/>
      <c r="MIX18" s="52"/>
      <c r="MIY18" s="52"/>
      <c r="MIZ18" s="52"/>
      <c r="MJA18" s="52"/>
      <c r="MJB18" s="52"/>
      <c r="MJC18" s="52"/>
      <c r="MJD18" s="52"/>
      <c r="MJE18" s="52"/>
      <c r="MJF18" s="52"/>
      <c r="MJG18" s="52"/>
      <c r="MJH18" s="52"/>
      <c r="MJI18" s="52"/>
      <c r="MJJ18" s="52"/>
      <c r="MJK18" s="52"/>
      <c r="MJL18" s="52"/>
      <c r="MJM18" s="52"/>
      <c r="MJN18" s="52"/>
      <c r="MJO18" s="52"/>
      <c r="MJP18" s="52"/>
      <c r="MJQ18" s="52"/>
      <c r="MJR18" s="52"/>
      <c r="MJS18" s="52"/>
      <c r="MJT18" s="52"/>
      <c r="MJU18" s="52"/>
      <c r="MJV18" s="52"/>
      <c r="MJW18" s="52"/>
      <c r="MJX18" s="52"/>
      <c r="MJY18" s="52"/>
      <c r="MJZ18" s="52"/>
      <c r="MKA18" s="52"/>
      <c r="MKB18" s="52"/>
      <c r="MKC18" s="52"/>
      <c r="MKD18" s="52"/>
      <c r="MKE18" s="52"/>
      <c r="MKF18" s="52"/>
      <c r="MKG18" s="52"/>
      <c r="MKH18" s="52"/>
      <c r="MKI18" s="52"/>
      <c r="MKJ18" s="52"/>
      <c r="MKK18" s="52"/>
      <c r="MKL18" s="52"/>
      <c r="MKM18" s="52"/>
      <c r="MKN18" s="52"/>
      <c r="MKO18" s="52"/>
      <c r="MKP18" s="52"/>
      <c r="MKQ18" s="52"/>
      <c r="MKR18" s="52"/>
      <c r="MKS18" s="52"/>
      <c r="MKT18" s="52"/>
      <c r="MKU18" s="52"/>
      <c r="MKV18" s="52"/>
      <c r="MKW18" s="52"/>
      <c r="MKX18" s="52"/>
      <c r="MKY18" s="52"/>
      <c r="MKZ18" s="52"/>
      <c r="MLA18" s="52"/>
      <c r="MLB18" s="52"/>
      <c r="MLC18" s="52"/>
      <c r="MLD18" s="52"/>
      <c r="MLE18" s="52"/>
      <c r="MLF18" s="52"/>
      <c r="MLG18" s="52"/>
      <c r="MLH18" s="52"/>
      <c r="MLI18" s="52"/>
      <c r="MLJ18" s="52"/>
      <c r="MLK18" s="52"/>
      <c r="MLL18" s="52"/>
      <c r="MLM18" s="52"/>
      <c r="MLN18" s="52"/>
      <c r="MLO18" s="52"/>
      <c r="MLP18" s="52"/>
      <c r="MLQ18" s="52"/>
      <c r="MLR18" s="52"/>
      <c r="MLS18" s="52"/>
      <c r="MLT18" s="52"/>
      <c r="MLU18" s="52"/>
      <c r="MLV18" s="52"/>
      <c r="MLW18" s="52"/>
      <c r="MLX18" s="52"/>
      <c r="MLY18" s="52"/>
      <c r="MLZ18" s="52"/>
      <c r="MMA18" s="52"/>
      <c r="MMB18" s="52"/>
      <c r="MMC18" s="52"/>
      <c r="MMD18" s="52"/>
      <c r="MME18" s="52"/>
      <c r="MMF18" s="52"/>
      <c r="MMG18" s="52"/>
      <c r="MMH18" s="52"/>
      <c r="MMI18" s="52"/>
      <c r="MMJ18" s="52"/>
      <c r="MMK18" s="52"/>
      <c r="MML18" s="52"/>
      <c r="MMM18" s="52"/>
      <c r="MMN18" s="52"/>
      <c r="MMO18" s="52"/>
      <c r="MMP18" s="52"/>
      <c r="MMQ18" s="52"/>
      <c r="MMR18" s="52"/>
      <c r="MMS18" s="52"/>
      <c r="MMT18" s="52"/>
      <c r="MMU18" s="52"/>
      <c r="MMV18" s="52"/>
      <c r="MMW18" s="52"/>
      <c r="MMX18" s="52"/>
      <c r="MMY18" s="52"/>
      <c r="MMZ18" s="52"/>
      <c r="MNA18" s="52"/>
      <c r="MNB18" s="52"/>
      <c r="MNC18" s="52"/>
      <c r="MND18" s="52"/>
      <c r="MNE18" s="52"/>
      <c r="MNF18" s="52"/>
      <c r="MNG18" s="52"/>
      <c r="MNH18" s="52"/>
      <c r="MNI18" s="52"/>
      <c r="MNJ18" s="52"/>
      <c r="MNK18" s="52"/>
      <c r="MNL18" s="52"/>
      <c r="MNM18" s="52"/>
      <c r="MNN18" s="52"/>
      <c r="MNO18" s="52"/>
      <c r="MNP18" s="52"/>
      <c r="MNQ18" s="52"/>
      <c r="MNR18" s="52"/>
      <c r="MNS18" s="52"/>
      <c r="MNT18" s="52"/>
      <c r="MNU18" s="52"/>
      <c r="MNV18" s="52"/>
      <c r="MNW18" s="52"/>
      <c r="MNX18" s="52"/>
      <c r="MNY18" s="52"/>
      <c r="MNZ18" s="52"/>
      <c r="MOA18" s="52"/>
      <c r="MOB18" s="52"/>
      <c r="MOC18" s="52"/>
      <c r="MOD18" s="52"/>
      <c r="MOE18" s="52"/>
      <c r="MOF18" s="52"/>
      <c r="MOG18" s="52"/>
      <c r="MOH18" s="52"/>
      <c r="MOI18" s="52"/>
      <c r="MOJ18" s="52"/>
      <c r="MOK18" s="52"/>
      <c r="MOL18" s="52"/>
      <c r="MOM18" s="52"/>
      <c r="MON18" s="52"/>
      <c r="MOO18" s="52"/>
      <c r="MOP18" s="52"/>
      <c r="MOQ18" s="52"/>
      <c r="MOR18" s="52"/>
      <c r="MOS18" s="52"/>
      <c r="MOT18" s="52"/>
      <c r="MOU18" s="52"/>
      <c r="MOV18" s="52"/>
      <c r="MOW18" s="52"/>
      <c r="MOX18" s="52"/>
      <c r="MOY18" s="52"/>
      <c r="MOZ18" s="52"/>
      <c r="MPA18" s="52"/>
      <c r="MPB18" s="52"/>
      <c r="MPC18" s="52"/>
      <c r="MPD18" s="52"/>
      <c r="MPE18" s="52"/>
      <c r="MPF18" s="52"/>
      <c r="MPG18" s="52"/>
      <c r="MPH18" s="52"/>
      <c r="MPI18" s="52"/>
      <c r="MPJ18" s="52"/>
      <c r="MPK18" s="52"/>
      <c r="MPL18" s="52"/>
      <c r="MPM18" s="52"/>
      <c r="MPN18" s="52"/>
      <c r="MPO18" s="52"/>
      <c r="MPP18" s="52"/>
      <c r="MPQ18" s="52"/>
      <c r="MPR18" s="52"/>
      <c r="MPS18" s="52"/>
      <c r="MPT18" s="52"/>
      <c r="MPU18" s="52"/>
      <c r="MPV18" s="52"/>
      <c r="MPW18" s="52"/>
      <c r="MPX18" s="52"/>
      <c r="MPY18" s="52"/>
      <c r="MPZ18" s="52"/>
      <c r="MQA18" s="52"/>
      <c r="MQB18" s="52"/>
      <c r="MQC18" s="52"/>
      <c r="MQD18" s="52"/>
      <c r="MQE18" s="52"/>
      <c r="MQF18" s="52"/>
      <c r="MQG18" s="52"/>
      <c r="MQH18" s="52"/>
      <c r="MQI18" s="52"/>
      <c r="MQJ18" s="52"/>
      <c r="MQK18" s="52"/>
      <c r="MQL18" s="52"/>
      <c r="MQM18" s="52"/>
      <c r="MQN18" s="52"/>
      <c r="MQO18" s="52"/>
      <c r="MQP18" s="52"/>
      <c r="MQQ18" s="52"/>
      <c r="MQR18" s="52"/>
      <c r="MQS18" s="52"/>
      <c r="MQT18" s="52"/>
      <c r="MQU18" s="52"/>
      <c r="MQV18" s="52"/>
      <c r="MQW18" s="52"/>
      <c r="MQX18" s="52"/>
      <c r="MQY18" s="52"/>
      <c r="MQZ18" s="52"/>
      <c r="MRA18" s="52"/>
      <c r="MRB18" s="52"/>
      <c r="MRC18" s="52"/>
      <c r="MRD18" s="52"/>
      <c r="MRE18" s="52"/>
      <c r="MRF18" s="52"/>
      <c r="MRG18" s="52"/>
      <c r="MRH18" s="52"/>
      <c r="MRI18" s="52"/>
      <c r="MRJ18" s="52"/>
      <c r="MRK18" s="52"/>
      <c r="MRL18" s="52"/>
      <c r="MRM18" s="52"/>
      <c r="MRN18" s="52"/>
      <c r="MRO18" s="52"/>
      <c r="MRP18" s="52"/>
      <c r="MRQ18" s="52"/>
      <c r="MRR18" s="52"/>
      <c r="MRS18" s="52"/>
      <c r="MRT18" s="52"/>
      <c r="MRU18" s="52"/>
      <c r="MRV18" s="52"/>
      <c r="MRW18" s="52"/>
      <c r="MRX18" s="52"/>
      <c r="MRY18" s="52"/>
      <c r="MRZ18" s="52"/>
      <c r="MSA18" s="52"/>
      <c r="MSB18" s="52"/>
      <c r="MSC18" s="52"/>
      <c r="MSD18" s="52"/>
      <c r="MSE18" s="52"/>
      <c r="MSF18" s="52"/>
      <c r="MSG18" s="52"/>
      <c r="MSH18" s="52"/>
      <c r="MSI18" s="52"/>
      <c r="MSJ18" s="52"/>
      <c r="MSK18" s="52"/>
      <c r="MSL18" s="52"/>
      <c r="MSM18" s="52"/>
      <c r="MSN18" s="52"/>
      <c r="MSO18" s="52"/>
      <c r="MSP18" s="52"/>
      <c r="MSQ18" s="52"/>
      <c r="MSR18" s="52"/>
      <c r="MSS18" s="52"/>
      <c r="MST18" s="52"/>
      <c r="MSU18" s="52"/>
      <c r="MSV18" s="52"/>
      <c r="MSW18" s="52"/>
      <c r="MSX18" s="52"/>
      <c r="MSY18" s="52"/>
      <c r="MSZ18" s="52"/>
      <c r="MTA18" s="52"/>
      <c r="MTB18" s="52"/>
      <c r="MTC18" s="52"/>
      <c r="MTD18" s="52"/>
      <c r="MTE18" s="52"/>
      <c r="MTF18" s="52"/>
      <c r="MTG18" s="52"/>
      <c r="MTH18" s="52"/>
      <c r="MTI18" s="52"/>
      <c r="MTJ18" s="52"/>
      <c r="MTK18" s="52"/>
      <c r="MTL18" s="52"/>
      <c r="MTM18" s="52"/>
      <c r="MTN18" s="52"/>
      <c r="MTO18" s="52"/>
      <c r="MTP18" s="52"/>
      <c r="MTQ18" s="52"/>
      <c r="MTR18" s="52"/>
      <c r="MTS18" s="52"/>
      <c r="MTT18" s="52"/>
      <c r="MTU18" s="52"/>
      <c r="MTV18" s="52"/>
      <c r="MTW18" s="52"/>
      <c r="MTX18" s="52"/>
      <c r="MTY18" s="52"/>
      <c r="MTZ18" s="52"/>
      <c r="MUA18" s="52"/>
      <c r="MUB18" s="52"/>
      <c r="MUC18" s="52"/>
      <c r="MUD18" s="52"/>
      <c r="MUE18" s="52"/>
      <c r="MUF18" s="52"/>
      <c r="MUG18" s="52"/>
      <c r="MUH18" s="52"/>
      <c r="MUI18" s="52"/>
      <c r="MUJ18" s="52"/>
      <c r="MUK18" s="52"/>
      <c r="MUL18" s="52"/>
      <c r="MUM18" s="52"/>
      <c r="MUN18" s="52"/>
      <c r="MUO18" s="52"/>
      <c r="MUP18" s="52"/>
      <c r="MUQ18" s="52"/>
      <c r="MUR18" s="52"/>
      <c r="MUS18" s="52"/>
      <c r="MUT18" s="52"/>
      <c r="MUU18" s="52"/>
      <c r="MUV18" s="52"/>
      <c r="MUW18" s="52"/>
      <c r="MUX18" s="52"/>
      <c r="MUY18" s="52"/>
      <c r="MUZ18" s="52"/>
      <c r="MVA18" s="52"/>
      <c r="MVB18" s="52"/>
      <c r="MVC18" s="52"/>
      <c r="MVD18" s="52"/>
      <c r="MVE18" s="52"/>
      <c r="MVF18" s="52"/>
      <c r="MVG18" s="52"/>
      <c r="MVH18" s="52"/>
      <c r="MVI18" s="52"/>
      <c r="MVJ18" s="52"/>
      <c r="MVK18" s="52"/>
      <c r="MVL18" s="52"/>
      <c r="MVM18" s="52"/>
      <c r="MVN18" s="52"/>
      <c r="MVO18" s="52"/>
      <c r="MVP18" s="52"/>
      <c r="MVQ18" s="52"/>
      <c r="MVR18" s="52"/>
      <c r="MVS18" s="52"/>
      <c r="MVT18" s="52"/>
      <c r="MVU18" s="52"/>
      <c r="MVV18" s="52"/>
      <c r="MVW18" s="52"/>
      <c r="MVX18" s="52"/>
      <c r="MVY18" s="52"/>
      <c r="MVZ18" s="52"/>
      <c r="MWA18" s="52"/>
      <c r="MWB18" s="52"/>
      <c r="MWC18" s="52"/>
      <c r="MWD18" s="52"/>
      <c r="MWE18" s="52"/>
      <c r="MWF18" s="52"/>
      <c r="MWG18" s="52"/>
      <c r="MWH18" s="52"/>
      <c r="MWI18" s="52"/>
      <c r="MWJ18" s="52"/>
      <c r="MWK18" s="52"/>
      <c r="MWL18" s="52"/>
      <c r="MWM18" s="52"/>
      <c r="MWN18" s="52"/>
      <c r="MWO18" s="52"/>
      <c r="MWP18" s="52"/>
      <c r="MWQ18" s="52"/>
      <c r="MWR18" s="52"/>
      <c r="MWS18" s="52"/>
      <c r="MWT18" s="52"/>
      <c r="MWU18" s="52"/>
      <c r="MWV18" s="52"/>
      <c r="MWW18" s="52"/>
      <c r="MWX18" s="52"/>
      <c r="MWY18" s="52"/>
      <c r="MWZ18" s="52"/>
      <c r="MXA18" s="52"/>
      <c r="MXB18" s="52"/>
      <c r="MXC18" s="52"/>
      <c r="MXD18" s="52"/>
      <c r="MXE18" s="52"/>
      <c r="MXF18" s="52"/>
      <c r="MXG18" s="52"/>
      <c r="MXH18" s="52"/>
      <c r="MXI18" s="52"/>
      <c r="MXJ18" s="52"/>
      <c r="MXK18" s="52"/>
      <c r="MXL18" s="52"/>
      <c r="MXM18" s="52"/>
      <c r="MXN18" s="52"/>
      <c r="MXO18" s="52"/>
      <c r="MXP18" s="52"/>
      <c r="MXQ18" s="52"/>
      <c r="MXR18" s="52"/>
      <c r="MXS18" s="52"/>
      <c r="MXT18" s="52"/>
      <c r="MXU18" s="52"/>
      <c r="MXV18" s="52"/>
      <c r="MXW18" s="52"/>
      <c r="MXX18" s="52"/>
      <c r="MXY18" s="52"/>
      <c r="MXZ18" s="52"/>
      <c r="MYA18" s="52"/>
      <c r="MYB18" s="52"/>
      <c r="MYC18" s="52"/>
      <c r="MYD18" s="52"/>
      <c r="MYE18" s="52"/>
      <c r="MYF18" s="52"/>
      <c r="MYG18" s="52"/>
      <c r="MYH18" s="52"/>
      <c r="MYI18" s="52"/>
      <c r="MYJ18" s="52"/>
      <c r="MYK18" s="52"/>
      <c r="MYL18" s="52"/>
      <c r="MYM18" s="52"/>
      <c r="MYN18" s="52"/>
      <c r="MYO18" s="52"/>
      <c r="MYP18" s="52"/>
      <c r="MYQ18" s="52"/>
      <c r="MYR18" s="52"/>
      <c r="MYS18" s="52"/>
      <c r="MYT18" s="52"/>
      <c r="MYU18" s="52"/>
      <c r="MYV18" s="52"/>
      <c r="MYW18" s="52"/>
      <c r="MYX18" s="52"/>
      <c r="MYY18" s="52"/>
      <c r="MYZ18" s="52"/>
      <c r="MZA18" s="52"/>
      <c r="MZB18" s="52"/>
      <c r="MZC18" s="52"/>
      <c r="MZD18" s="52"/>
      <c r="MZE18" s="52"/>
      <c r="MZF18" s="52"/>
      <c r="MZG18" s="52"/>
      <c r="MZH18" s="52"/>
      <c r="MZI18" s="52"/>
      <c r="MZJ18" s="52"/>
      <c r="MZK18" s="52"/>
      <c r="MZL18" s="52"/>
      <c r="MZM18" s="52"/>
      <c r="MZN18" s="52"/>
      <c r="MZO18" s="52"/>
      <c r="MZP18" s="52"/>
      <c r="MZQ18" s="52"/>
      <c r="MZR18" s="52"/>
      <c r="MZS18" s="52"/>
      <c r="MZT18" s="52"/>
      <c r="MZU18" s="52"/>
      <c r="MZV18" s="52"/>
      <c r="MZW18" s="52"/>
      <c r="MZX18" s="52"/>
      <c r="MZY18" s="52"/>
      <c r="MZZ18" s="52"/>
      <c r="NAA18" s="52"/>
      <c r="NAB18" s="52"/>
      <c r="NAC18" s="52"/>
      <c r="NAD18" s="52"/>
      <c r="NAE18" s="52"/>
      <c r="NAF18" s="52"/>
      <c r="NAG18" s="52"/>
      <c r="NAH18" s="52"/>
      <c r="NAI18" s="52"/>
      <c r="NAJ18" s="52"/>
      <c r="NAK18" s="52"/>
      <c r="NAL18" s="52"/>
      <c r="NAM18" s="52"/>
      <c r="NAN18" s="52"/>
      <c r="NAO18" s="52"/>
      <c r="NAP18" s="52"/>
      <c r="NAQ18" s="52"/>
      <c r="NAR18" s="52"/>
      <c r="NAS18" s="52"/>
      <c r="NAT18" s="52"/>
      <c r="NAU18" s="52"/>
      <c r="NAV18" s="52"/>
      <c r="NAW18" s="52"/>
      <c r="NAX18" s="52"/>
      <c r="NAY18" s="52"/>
      <c r="NAZ18" s="52"/>
      <c r="NBA18" s="52"/>
      <c r="NBB18" s="52"/>
      <c r="NBC18" s="52"/>
      <c r="NBD18" s="52"/>
      <c r="NBE18" s="52"/>
      <c r="NBF18" s="52"/>
      <c r="NBG18" s="52"/>
      <c r="NBH18" s="52"/>
      <c r="NBI18" s="52"/>
      <c r="NBJ18" s="52"/>
      <c r="NBK18" s="52"/>
      <c r="NBL18" s="52"/>
      <c r="NBM18" s="52"/>
      <c r="NBN18" s="52"/>
      <c r="NBO18" s="52"/>
      <c r="NBP18" s="52"/>
      <c r="NBQ18" s="52"/>
      <c r="NBR18" s="52"/>
      <c r="NBS18" s="52"/>
      <c r="NBT18" s="52"/>
      <c r="NBU18" s="52"/>
      <c r="NBV18" s="52"/>
      <c r="NBW18" s="52"/>
      <c r="NBX18" s="52"/>
      <c r="NBY18" s="52"/>
      <c r="NBZ18" s="52"/>
      <c r="NCA18" s="52"/>
      <c r="NCB18" s="52"/>
      <c r="NCC18" s="52"/>
      <c r="NCD18" s="52"/>
      <c r="NCE18" s="52"/>
      <c r="NCF18" s="52"/>
      <c r="NCG18" s="52"/>
      <c r="NCH18" s="52"/>
      <c r="NCI18" s="52"/>
      <c r="NCJ18" s="52"/>
      <c r="NCK18" s="52"/>
      <c r="NCL18" s="52"/>
      <c r="NCM18" s="52"/>
      <c r="NCN18" s="52"/>
      <c r="NCO18" s="52"/>
      <c r="NCP18" s="52"/>
      <c r="NCQ18" s="52"/>
      <c r="NCR18" s="52"/>
      <c r="NCS18" s="52"/>
      <c r="NCT18" s="52"/>
      <c r="NCU18" s="52"/>
      <c r="NCV18" s="52"/>
      <c r="NCW18" s="52"/>
      <c r="NCX18" s="52"/>
      <c r="NCY18" s="52"/>
      <c r="NCZ18" s="52"/>
      <c r="NDA18" s="52"/>
      <c r="NDB18" s="52"/>
      <c r="NDC18" s="52"/>
      <c r="NDD18" s="52"/>
      <c r="NDE18" s="52"/>
      <c r="NDF18" s="52"/>
      <c r="NDG18" s="52"/>
      <c r="NDH18" s="52"/>
      <c r="NDI18" s="52"/>
      <c r="NDJ18" s="52"/>
      <c r="NDK18" s="52"/>
      <c r="NDL18" s="52"/>
      <c r="NDM18" s="52"/>
      <c r="NDN18" s="52"/>
      <c r="NDO18" s="52"/>
      <c r="NDP18" s="52"/>
      <c r="NDQ18" s="52"/>
      <c r="NDR18" s="52"/>
      <c r="NDS18" s="52"/>
      <c r="NDT18" s="52"/>
      <c r="NDU18" s="52"/>
      <c r="NDV18" s="52"/>
      <c r="NDW18" s="52"/>
      <c r="NDX18" s="52"/>
      <c r="NDY18" s="52"/>
      <c r="NDZ18" s="52"/>
      <c r="NEA18" s="52"/>
      <c r="NEB18" s="52"/>
      <c r="NEC18" s="52"/>
      <c r="NED18" s="52"/>
      <c r="NEE18" s="52"/>
      <c r="NEF18" s="52"/>
      <c r="NEG18" s="52"/>
      <c r="NEH18" s="52"/>
      <c r="NEI18" s="52"/>
      <c r="NEJ18" s="52"/>
      <c r="NEK18" s="52"/>
      <c r="NEL18" s="52"/>
      <c r="NEM18" s="52"/>
      <c r="NEN18" s="52"/>
      <c r="NEO18" s="52"/>
      <c r="NEP18" s="52"/>
      <c r="NEQ18" s="52"/>
      <c r="NER18" s="52"/>
      <c r="NES18" s="52"/>
      <c r="NET18" s="52"/>
      <c r="NEU18" s="52"/>
      <c r="NEV18" s="52"/>
      <c r="NEW18" s="52"/>
      <c r="NEX18" s="52"/>
      <c r="NEY18" s="52"/>
      <c r="NEZ18" s="52"/>
      <c r="NFA18" s="52"/>
      <c r="NFB18" s="52"/>
      <c r="NFC18" s="52"/>
      <c r="NFD18" s="52"/>
      <c r="NFE18" s="52"/>
      <c r="NFF18" s="52"/>
      <c r="NFG18" s="52"/>
      <c r="NFH18" s="52"/>
      <c r="NFI18" s="52"/>
      <c r="NFJ18" s="52"/>
      <c r="NFK18" s="52"/>
      <c r="NFL18" s="52"/>
      <c r="NFM18" s="52"/>
      <c r="NFN18" s="52"/>
      <c r="NFO18" s="52"/>
      <c r="NFP18" s="52"/>
      <c r="NFQ18" s="52"/>
      <c r="NFR18" s="52"/>
      <c r="NFS18" s="52"/>
      <c r="NFT18" s="52"/>
      <c r="NFU18" s="52"/>
      <c r="NFV18" s="52"/>
      <c r="NFW18" s="52"/>
      <c r="NFX18" s="52"/>
      <c r="NFY18" s="52"/>
      <c r="NFZ18" s="52"/>
      <c r="NGA18" s="52"/>
      <c r="NGB18" s="52"/>
      <c r="NGC18" s="52"/>
      <c r="NGD18" s="52"/>
      <c r="NGE18" s="52"/>
      <c r="NGF18" s="52"/>
      <c r="NGG18" s="52"/>
      <c r="NGH18" s="52"/>
      <c r="NGI18" s="52"/>
      <c r="NGJ18" s="52"/>
      <c r="NGK18" s="52"/>
      <c r="NGL18" s="52"/>
      <c r="NGM18" s="52"/>
      <c r="NGN18" s="52"/>
      <c r="NGO18" s="52"/>
      <c r="NGP18" s="52"/>
      <c r="NGQ18" s="52"/>
      <c r="NGR18" s="52"/>
      <c r="NGS18" s="52"/>
      <c r="NGT18" s="52"/>
      <c r="NGU18" s="52"/>
      <c r="NGV18" s="52"/>
      <c r="NGW18" s="52"/>
      <c r="NGX18" s="52"/>
      <c r="NGY18" s="52"/>
      <c r="NGZ18" s="52"/>
      <c r="NHA18" s="52"/>
      <c r="NHB18" s="52"/>
      <c r="NHC18" s="52"/>
      <c r="NHD18" s="52"/>
      <c r="NHE18" s="52"/>
      <c r="NHF18" s="52"/>
      <c r="NHG18" s="52"/>
      <c r="NHH18" s="52"/>
      <c r="NHI18" s="52"/>
      <c r="NHJ18" s="52"/>
      <c r="NHK18" s="52"/>
      <c r="NHL18" s="52"/>
      <c r="NHM18" s="52"/>
      <c r="NHN18" s="52"/>
      <c r="NHO18" s="52"/>
      <c r="NHP18" s="52"/>
      <c r="NHQ18" s="52"/>
      <c r="NHR18" s="52"/>
      <c r="NHS18" s="52"/>
      <c r="NHT18" s="52"/>
      <c r="NHU18" s="52"/>
      <c r="NHV18" s="52"/>
      <c r="NHW18" s="52"/>
      <c r="NHX18" s="52"/>
      <c r="NHY18" s="52"/>
      <c r="NHZ18" s="52"/>
      <c r="NIA18" s="52"/>
      <c r="NIB18" s="52"/>
      <c r="NIC18" s="52"/>
      <c r="NID18" s="52"/>
      <c r="NIE18" s="52"/>
      <c r="NIF18" s="52"/>
      <c r="NIG18" s="52"/>
      <c r="NIH18" s="52"/>
      <c r="NII18" s="52"/>
      <c r="NIJ18" s="52"/>
      <c r="NIK18" s="52"/>
      <c r="NIL18" s="52"/>
      <c r="NIM18" s="52"/>
      <c r="NIN18" s="52"/>
      <c r="NIO18" s="52"/>
      <c r="NIP18" s="52"/>
      <c r="NIQ18" s="52"/>
      <c r="NIR18" s="52"/>
      <c r="NIS18" s="52"/>
      <c r="NIT18" s="52"/>
      <c r="NIU18" s="52"/>
      <c r="NIV18" s="52"/>
      <c r="NIW18" s="52"/>
      <c r="NIX18" s="52"/>
      <c r="NIY18" s="52"/>
      <c r="NIZ18" s="52"/>
      <c r="NJA18" s="52"/>
      <c r="NJB18" s="52"/>
      <c r="NJC18" s="52"/>
      <c r="NJD18" s="52"/>
      <c r="NJE18" s="52"/>
      <c r="NJF18" s="52"/>
      <c r="NJG18" s="52"/>
      <c r="NJH18" s="52"/>
      <c r="NJI18" s="52"/>
      <c r="NJJ18" s="52"/>
      <c r="NJK18" s="52"/>
      <c r="NJL18" s="52"/>
      <c r="NJM18" s="52"/>
      <c r="NJN18" s="52"/>
      <c r="NJO18" s="52"/>
      <c r="NJP18" s="52"/>
      <c r="NJQ18" s="52"/>
      <c r="NJR18" s="52"/>
      <c r="NJS18" s="52"/>
      <c r="NJT18" s="52"/>
      <c r="NJU18" s="52"/>
      <c r="NJV18" s="52"/>
      <c r="NJW18" s="52"/>
      <c r="NJX18" s="52"/>
      <c r="NJY18" s="52"/>
      <c r="NJZ18" s="52"/>
      <c r="NKA18" s="52"/>
      <c r="NKB18" s="52"/>
      <c r="NKC18" s="52"/>
      <c r="NKD18" s="52"/>
      <c r="NKE18" s="52"/>
      <c r="NKF18" s="52"/>
      <c r="NKG18" s="52"/>
      <c r="NKH18" s="52"/>
      <c r="NKI18" s="52"/>
      <c r="NKJ18" s="52"/>
      <c r="NKK18" s="52"/>
      <c r="NKL18" s="52"/>
      <c r="NKM18" s="52"/>
      <c r="NKN18" s="52"/>
      <c r="NKO18" s="52"/>
      <c r="NKP18" s="52"/>
      <c r="NKQ18" s="52"/>
      <c r="NKR18" s="52"/>
      <c r="NKS18" s="52"/>
      <c r="NKT18" s="52"/>
      <c r="NKU18" s="52"/>
      <c r="NKV18" s="52"/>
      <c r="NKW18" s="52"/>
      <c r="NKX18" s="52"/>
      <c r="NKY18" s="52"/>
      <c r="NKZ18" s="52"/>
      <c r="NLA18" s="52"/>
      <c r="NLB18" s="52"/>
      <c r="NLC18" s="52"/>
      <c r="NLD18" s="52"/>
      <c r="NLE18" s="52"/>
      <c r="NLF18" s="52"/>
      <c r="NLG18" s="52"/>
      <c r="NLH18" s="52"/>
      <c r="NLI18" s="52"/>
      <c r="NLJ18" s="52"/>
      <c r="NLK18" s="52"/>
      <c r="NLL18" s="52"/>
      <c r="NLM18" s="52"/>
      <c r="NLN18" s="52"/>
      <c r="NLO18" s="52"/>
      <c r="NLP18" s="52"/>
      <c r="NLQ18" s="52"/>
      <c r="NLR18" s="52"/>
      <c r="NLS18" s="52"/>
      <c r="NLT18" s="52"/>
      <c r="NLU18" s="52"/>
      <c r="NLV18" s="52"/>
      <c r="NLW18" s="52"/>
      <c r="NLX18" s="52"/>
      <c r="NLY18" s="52"/>
      <c r="NLZ18" s="52"/>
      <c r="NMA18" s="52"/>
      <c r="NMB18" s="52"/>
      <c r="NMC18" s="52"/>
      <c r="NMD18" s="52"/>
      <c r="NME18" s="52"/>
      <c r="NMF18" s="52"/>
      <c r="NMG18" s="52"/>
      <c r="NMH18" s="52"/>
      <c r="NMI18" s="52"/>
      <c r="NMJ18" s="52"/>
      <c r="NMK18" s="52"/>
      <c r="NML18" s="52"/>
      <c r="NMM18" s="52"/>
      <c r="NMN18" s="52"/>
      <c r="NMO18" s="52"/>
      <c r="NMP18" s="52"/>
      <c r="NMQ18" s="52"/>
      <c r="NMR18" s="52"/>
      <c r="NMS18" s="52"/>
      <c r="NMT18" s="52"/>
      <c r="NMU18" s="52"/>
      <c r="NMV18" s="52"/>
      <c r="NMW18" s="52"/>
      <c r="NMX18" s="52"/>
      <c r="NMY18" s="52"/>
      <c r="NMZ18" s="52"/>
      <c r="NNA18" s="52"/>
      <c r="NNB18" s="52"/>
      <c r="NNC18" s="52"/>
      <c r="NND18" s="52"/>
      <c r="NNE18" s="52"/>
      <c r="NNF18" s="52"/>
      <c r="NNG18" s="52"/>
      <c r="NNH18" s="52"/>
      <c r="NNI18" s="52"/>
      <c r="NNJ18" s="52"/>
      <c r="NNK18" s="52"/>
      <c r="NNL18" s="52"/>
      <c r="NNM18" s="52"/>
      <c r="NNN18" s="52"/>
      <c r="NNO18" s="52"/>
      <c r="NNP18" s="52"/>
      <c r="NNQ18" s="52"/>
      <c r="NNR18" s="52"/>
      <c r="NNS18" s="52"/>
      <c r="NNT18" s="52"/>
      <c r="NNU18" s="52"/>
      <c r="NNV18" s="52"/>
      <c r="NNW18" s="52"/>
      <c r="NNX18" s="52"/>
      <c r="NNY18" s="52"/>
      <c r="NNZ18" s="52"/>
      <c r="NOA18" s="52"/>
      <c r="NOB18" s="52"/>
      <c r="NOC18" s="52"/>
      <c r="NOD18" s="52"/>
      <c r="NOE18" s="52"/>
      <c r="NOF18" s="52"/>
      <c r="NOG18" s="52"/>
      <c r="NOH18" s="52"/>
      <c r="NOI18" s="52"/>
      <c r="NOJ18" s="52"/>
      <c r="NOK18" s="52"/>
      <c r="NOL18" s="52"/>
      <c r="NOM18" s="52"/>
      <c r="NON18" s="52"/>
      <c r="NOO18" s="52"/>
      <c r="NOP18" s="52"/>
      <c r="NOQ18" s="52"/>
      <c r="NOR18" s="52"/>
      <c r="NOS18" s="52"/>
      <c r="NOT18" s="52"/>
      <c r="NOU18" s="52"/>
      <c r="NOV18" s="52"/>
      <c r="NOW18" s="52"/>
      <c r="NOX18" s="52"/>
      <c r="NOY18" s="52"/>
      <c r="NOZ18" s="52"/>
      <c r="NPA18" s="52"/>
      <c r="NPB18" s="52"/>
      <c r="NPC18" s="52"/>
      <c r="NPD18" s="52"/>
      <c r="NPE18" s="52"/>
      <c r="NPF18" s="52"/>
      <c r="NPG18" s="52"/>
      <c r="NPH18" s="52"/>
      <c r="NPI18" s="52"/>
      <c r="NPJ18" s="52"/>
      <c r="NPK18" s="52"/>
      <c r="NPL18" s="52"/>
      <c r="NPM18" s="52"/>
      <c r="NPN18" s="52"/>
      <c r="NPO18" s="52"/>
      <c r="NPP18" s="52"/>
      <c r="NPQ18" s="52"/>
      <c r="NPR18" s="52"/>
      <c r="NPS18" s="52"/>
      <c r="NPT18" s="52"/>
      <c r="NPU18" s="52"/>
      <c r="NPV18" s="52"/>
      <c r="NPW18" s="52"/>
      <c r="NPX18" s="52"/>
      <c r="NPY18" s="52"/>
      <c r="NPZ18" s="52"/>
      <c r="NQA18" s="52"/>
      <c r="NQB18" s="52"/>
      <c r="NQC18" s="52"/>
      <c r="NQD18" s="52"/>
      <c r="NQE18" s="52"/>
      <c r="NQF18" s="52"/>
      <c r="NQG18" s="52"/>
      <c r="NQH18" s="52"/>
      <c r="NQI18" s="52"/>
      <c r="NQJ18" s="52"/>
      <c r="NQK18" s="52"/>
      <c r="NQL18" s="52"/>
      <c r="NQM18" s="52"/>
      <c r="NQN18" s="52"/>
      <c r="NQO18" s="52"/>
      <c r="NQP18" s="52"/>
      <c r="NQQ18" s="52"/>
      <c r="NQR18" s="52"/>
      <c r="NQS18" s="52"/>
      <c r="NQT18" s="52"/>
      <c r="NQU18" s="52"/>
      <c r="NQV18" s="52"/>
      <c r="NQW18" s="52"/>
      <c r="NQX18" s="52"/>
      <c r="NQY18" s="52"/>
      <c r="NQZ18" s="52"/>
      <c r="NRA18" s="52"/>
      <c r="NRB18" s="52"/>
      <c r="NRC18" s="52"/>
      <c r="NRD18" s="52"/>
      <c r="NRE18" s="52"/>
      <c r="NRF18" s="52"/>
      <c r="NRG18" s="52"/>
      <c r="NRH18" s="52"/>
      <c r="NRI18" s="52"/>
      <c r="NRJ18" s="52"/>
      <c r="NRK18" s="52"/>
      <c r="NRL18" s="52"/>
      <c r="NRM18" s="52"/>
      <c r="NRN18" s="52"/>
      <c r="NRO18" s="52"/>
      <c r="NRP18" s="52"/>
      <c r="NRQ18" s="52"/>
      <c r="NRR18" s="52"/>
      <c r="NRS18" s="52"/>
      <c r="NRT18" s="52"/>
      <c r="NRU18" s="52"/>
      <c r="NRV18" s="52"/>
      <c r="NRW18" s="52"/>
      <c r="NRX18" s="52"/>
      <c r="NRY18" s="52"/>
      <c r="NRZ18" s="52"/>
      <c r="NSA18" s="52"/>
      <c r="NSB18" s="52"/>
      <c r="NSC18" s="52"/>
      <c r="NSD18" s="52"/>
      <c r="NSE18" s="52"/>
      <c r="NSF18" s="52"/>
      <c r="NSG18" s="52"/>
      <c r="NSH18" s="52"/>
      <c r="NSI18" s="52"/>
      <c r="NSJ18" s="52"/>
      <c r="NSK18" s="52"/>
      <c r="NSL18" s="52"/>
      <c r="NSM18" s="52"/>
      <c r="NSN18" s="52"/>
      <c r="NSO18" s="52"/>
      <c r="NSP18" s="52"/>
      <c r="NSQ18" s="52"/>
      <c r="NSR18" s="52"/>
      <c r="NSS18" s="52"/>
      <c r="NST18" s="52"/>
      <c r="NSU18" s="52"/>
      <c r="NSV18" s="52"/>
      <c r="NSW18" s="52"/>
      <c r="NSX18" s="52"/>
      <c r="NSY18" s="52"/>
      <c r="NSZ18" s="52"/>
      <c r="NTA18" s="52"/>
      <c r="NTB18" s="52"/>
      <c r="NTC18" s="52"/>
      <c r="NTD18" s="52"/>
      <c r="NTE18" s="52"/>
      <c r="NTF18" s="52"/>
      <c r="NTG18" s="52"/>
      <c r="NTH18" s="52"/>
      <c r="NTI18" s="52"/>
      <c r="NTJ18" s="52"/>
      <c r="NTK18" s="52"/>
      <c r="NTL18" s="52"/>
      <c r="NTM18" s="52"/>
      <c r="NTN18" s="52"/>
      <c r="NTO18" s="52"/>
      <c r="NTP18" s="52"/>
      <c r="NTQ18" s="52"/>
      <c r="NTR18" s="52"/>
      <c r="NTS18" s="52"/>
      <c r="NTT18" s="52"/>
      <c r="NTU18" s="52"/>
      <c r="NTV18" s="52"/>
      <c r="NTW18" s="52"/>
      <c r="NTX18" s="52"/>
      <c r="NTY18" s="52"/>
      <c r="NTZ18" s="52"/>
      <c r="NUA18" s="52"/>
      <c r="NUB18" s="52"/>
      <c r="NUC18" s="52"/>
      <c r="NUD18" s="52"/>
      <c r="NUE18" s="52"/>
      <c r="NUF18" s="52"/>
      <c r="NUG18" s="52"/>
      <c r="NUH18" s="52"/>
      <c r="NUI18" s="52"/>
      <c r="NUJ18" s="52"/>
      <c r="NUK18" s="52"/>
      <c r="NUL18" s="52"/>
      <c r="NUM18" s="52"/>
      <c r="NUN18" s="52"/>
      <c r="NUO18" s="52"/>
      <c r="NUP18" s="52"/>
      <c r="NUQ18" s="52"/>
      <c r="NUR18" s="52"/>
      <c r="NUS18" s="52"/>
      <c r="NUT18" s="52"/>
      <c r="NUU18" s="52"/>
      <c r="NUV18" s="52"/>
      <c r="NUW18" s="52"/>
      <c r="NUX18" s="52"/>
      <c r="NUY18" s="52"/>
      <c r="NUZ18" s="52"/>
      <c r="NVA18" s="52"/>
      <c r="NVB18" s="52"/>
      <c r="NVC18" s="52"/>
      <c r="NVD18" s="52"/>
      <c r="NVE18" s="52"/>
      <c r="NVF18" s="52"/>
      <c r="NVG18" s="52"/>
      <c r="NVH18" s="52"/>
      <c r="NVI18" s="52"/>
      <c r="NVJ18" s="52"/>
      <c r="NVK18" s="52"/>
      <c r="NVL18" s="52"/>
      <c r="NVM18" s="52"/>
      <c r="NVN18" s="52"/>
      <c r="NVO18" s="52"/>
      <c r="NVP18" s="52"/>
      <c r="NVQ18" s="52"/>
      <c r="NVR18" s="52"/>
      <c r="NVS18" s="52"/>
      <c r="NVT18" s="52"/>
      <c r="NVU18" s="52"/>
      <c r="NVV18" s="52"/>
      <c r="NVW18" s="52"/>
      <c r="NVX18" s="52"/>
      <c r="NVY18" s="52"/>
      <c r="NVZ18" s="52"/>
      <c r="NWA18" s="52"/>
      <c r="NWB18" s="52"/>
      <c r="NWC18" s="52"/>
      <c r="NWD18" s="52"/>
      <c r="NWE18" s="52"/>
      <c r="NWF18" s="52"/>
      <c r="NWG18" s="52"/>
      <c r="NWH18" s="52"/>
      <c r="NWI18" s="52"/>
      <c r="NWJ18" s="52"/>
      <c r="NWK18" s="52"/>
      <c r="NWL18" s="52"/>
      <c r="NWM18" s="52"/>
      <c r="NWN18" s="52"/>
      <c r="NWO18" s="52"/>
      <c r="NWP18" s="52"/>
      <c r="NWQ18" s="52"/>
      <c r="NWR18" s="52"/>
      <c r="NWS18" s="52"/>
      <c r="NWT18" s="52"/>
      <c r="NWU18" s="52"/>
      <c r="NWV18" s="52"/>
      <c r="NWW18" s="52"/>
      <c r="NWX18" s="52"/>
      <c r="NWY18" s="52"/>
      <c r="NWZ18" s="52"/>
      <c r="NXA18" s="52"/>
      <c r="NXB18" s="52"/>
      <c r="NXC18" s="52"/>
      <c r="NXD18" s="52"/>
      <c r="NXE18" s="52"/>
      <c r="NXF18" s="52"/>
      <c r="NXG18" s="52"/>
      <c r="NXH18" s="52"/>
      <c r="NXI18" s="52"/>
      <c r="NXJ18" s="52"/>
      <c r="NXK18" s="52"/>
      <c r="NXL18" s="52"/>
      <c r="NXM18" s="52"/>
      <c r="NXN18" s="52"/>
      <c r="NXO18" s="52"/>
      <c r="NXP18" s="52"/>
      <c r="NXQ18" s="52"/>
      <c r="NXR18" s="52"/>
      <c r="NXS18" s="52"/>
      <c r="NXT18" s="52"/>
      <c r="NXU18" s="52"/>
      <c r="NXV18" s="52"/>
      <c r="NXW18" s="52"/>
      <c r="NXX18" s="52"/>
      <c r="NXY18" s="52"/>
      <c r="NXZ18" s="52"/>
      <c r="NYA18" s="52"/>
      <c r="NYB18" s="52"/>
      <c r="NYC18" s="52"/>
      <c r="NYD18" s="52"/>
      <c r="NYE18" s="52"/>
      <c r="NYF18" s="52"/>
      <c r="NYG18" s="52"/>
      <c r="NYH18" s="52"/>
      <c r="NYI18" s="52"/>
      <c r="NYJ18" s="52"/>
      <c r="NYK18" s="52"/>
      <c r="NYL18" s="52"/>
      <c r="NYM18" s="52"/>
      <c r="NYN18" s="52"/>
      <c r="NYO18" s="52"/>
      <c r="NYP18" s="52"/>
      <c r="NYQ18" s="52"/>
      <c r="NYR18" s="52"/>
      <c r="NYS18" s="52"/>
      <c r="NYT18" s="52"/>
      <c r="NYU18" s="52"/>
      <c r="NYV18" s="52"/>
      <c r="NYW18" s="52"/>
      <c r="NYX18" s="52"/>
      <c r="NYY18" s="52"/>
      <c r="NYZ18" s="52"/>
      <c r="NZA18" s="52"/>
      <c r="NZB18" s="52"/>
      <c r="NZC18" s="52"/>
      <c r="NZD18" s="52"/>
      <c r="NZE18" s="52"/>
      <c r="NZF18" s="52"/>
      <c r="NZG18" s="52"/>
      <c r="NZH18" s="52"/>
      <c r="NZI18" s="52"/>
      <c r="NZJ18" s="52"/>
      <c r="NZK18" s="52"/>
      <c r="NZL18" s="52"/>
      <c r="NZM18" s="52"/>
      <c r="NZN18" s="52"/>
      <c r="NZO18" s="52"/>
      <c r="NZP18" s="52"/>
      <c r="NZQ18" s="52"/>
      <c r="NZR18" s="52"/>
      <c r="NZS18" s="52"/>
      <c r="NZT18" s="52"/>
      <c r="NZU18" s="52"/>
      <c r="NZV18" s="52"/>
      <c r="NZW18" s="52"/>
      <c r="NZX18" s="52"/>
      <c r="NZY18" s="52"/>
      <c r="NZZ18" s="52"/>
      <c r="OAA18" s="52"/>
      <c r="OAB18" s="52"/>
      <c r="OAC18" s="52"/>
      <c r="OAD18" s="52"/>
      <c r="OAE18" s="52"/>
      <c r="OAF18" s="52"/>
      <c r="OAG18" s="52"/>
      <c r="OAH18" s="52"/>
      <c r="OAI18" s="52"/>
      <c r="OAJ18" s="52"/>
      <c r="OAK18" s="52"/>
      <c r="OAL18" s="52"/>
      <c r="OAM18" s="52"/>
      <c r="OAN18" s="52"/>
      <c r="OAO18" s="52"/>
      <c r="OAP18" s="52"/>
      <c r="OAQ18" s="52"/>
      <c r="OAR18" s="52"/>
      <c r="OAS18" s="52"/>
      <c r="OAT18" s="52"/>
      <c r="OAU18" s="52"/>
      <c r="OAV18" s="52"/>
      <c r="OAW18" s="52"/>
      <c r="OAX18" s="52"/>
      <c r="OAY18" s="52"/>
      <c r="OAZ18" s="52"/>
      <c r="OBA18" s="52"/>
      <c r="OBB18" s="52"/>
      <c r="OBC18" s="52"/>
      <c r="OBD18" s="52"/>
      <c r="OBE18" s="52"/>
      <c r="OBF18" s="52"/>
      <c r="OBG18" s="52"/>
      <c r="OBH18" s="52"/>
      <c r="OBI18" s="52"/>
      <c r="OBJ18" s="52"/>
      <c r="OBK18" s="52"/>
      <c r="OBL18" s="52"/>
      <c r="OBM18" s="52"/>
      <c r="OBN18" s="52"/>
      <c r="OBO18" s="52"/>
      <c r="OBP18" s="52"/>
      <c r="OBQ18" s="52"/>
      <c r="OBR18" s="52"/>
      <c r="OBS18" s="52"/>
      <c r="OBT18" s="52"/>
      <c r="OBU18" s="52"/>
      <c r="OBV18" s="52"/>
      <c r="OBW18" s="52"/>
      <c r="OBX18" s="52"/>
      <c r="OBY18" s="52"/>
      <c r="OBZ18" s="52"/>
      <c r="OCA18" s="52"/>
      <c r="OCB18" s="52"/>
      <c r="OCC18" s="52"/>
      <c r="OCD18" s="52"/>
      <c r="OCE18" s="52"/>
      <c r="OCF18" s="52"/>
      <c r="OCG18" s="52"/>
      <c r="OCH18" s="52"/>
      <c r="OCI18" s="52"/>
      <c r="OCJ18" s="52"/>
      <c r="OCK18" s="52"/>
      <c r="OCL18" s="52"/>
      <c r="OCM18" s="52"/>
      <c r="OCN18" s="52"/>
      <c r="OCO18" s="52"/>
      <c r="OCP18" s="52"/>
      <c r="OCQ18" s="52"/>
      <c r="OCR18" s="52"/>
      <c r="OCS18" s="52"/>
      <c r="OCT18" s="52"/>
      <c r="OCU18" s="52"/>
      <c r="OCV18" s="52"/>
      <c r="OCW18" s="52"/>
      <c r="OCX18" s="52"/>
      <c r="OCY18" s="52"/>
      <c r="OCZ18" s="52"/>
      <c r="ODA18" s="52"/>
      <c r="ODB18" s="52"/>
      <c r="ODC18" s="52"/>
      <c r="ODD18" s="52"/>
      <c r="ODE18" s="52"/>
      <c r="ODF18" s="52"/>
      <c r="ODG18" s="52"/>
      <c r="ODH18" s="52"/>
      <c r="ODI18" s="52"/>
      <c r="ODJ18" s="52"/>
      <c r="ODK18" s="52"/>
      <c r="ODL18" s="52"/>
      <c r="ODM18" s="52"/>
      <c r="ODN18" s="52"/>
      <c r="ODO18" s="52"/>
      <c r="ODP18" s="52"/>
      <c r="ODQ18" s="52"/>
      <c r="ODR18" s="52"/>
      <c r="ODS18" s="52"/>
      <c r="ODT18" s="52"/>
      <c r="ODU18" s="52"/>
      <c r="ODV18" s="52"/>
      <c r="ODW18" s="52"/>
      <c r="ODX18" s="52"/>
      <c r="ODY18" s="52"/>
      <c r="ODZ18" s="52"/>
      <c r="OEA18" s="52"/>
      <c r="OEB18" s="52"/>
      <c r="OEC18" s="52"/>
      <c r="OED18" s="52"/>
      <c r="OEE18" s="52"/>
      <c r="OEF18" s="52"/>
      <c r="OEG18" s="52"/>
      <c r="OEH18" s="52"/>
      <c r="OEI18" s="52"/>
      <c r="OEJ18" s="52"/>
      <c r="OEK18" s="52"/>
      <c r="OEL18" s="52"/>
      <c r="OEM18" s="52"/>
      <c r="OEN18" s="52"/>
      <c r="OEO18" s="52"/>
      <c r="OEP18" s="52"/>
      <c r="OEQ18" s="52"/>
      <c r="OER18" s="52"/>
      <c r="OES18" s="52"/>
      <c r="OET18" s="52"/>
      <c r="OEU18" s="52"/>
      <c r="OEV18" s="52"/>
      <c r="OEW18" s="52"/>
      <c r="OEX18" s="52"/>
      <c r="OEY18" s="52"/>
      <c r="OEZ18" s="52"/>
      <c r="OFA18" s="52"/>
      <c r="OFB18" s="52"/>
      <c r="OFC18" s="52"/>
      <c r="OFD18" s="52"/>
      <c r="OFE18" s="52"/>
      <c r="OFF18" s="52"/>
      <c r="OFG18" s="52"/>
      <c r="OFH18" s="52"/>
      <c r="OFI18" s="52"/>
      <c r="OFJ18" s="52"/>
      <c r="OFK18" s="52"/>
      <c r="OFL18" s="52"/>
      <c r="OFM18" s="52"/>
      <c r="OFN18" s="52"/>
      <c r="OFO18" s="52"/>
      <c r="OFP18" s="52"/>
      <c r="OFQ18" s="52"/>
      <c r="OFR18" s="52"/>
      <c r="OFS18" s="52"/>
      <c r="OFT18" s="52"/>
      <c r="OFU18" s="52"/>
      <c r="OFV18" s="52"/>
      <c r="OFW18" s="52"/>
      <c r="OFX18" s="52"/>
      <c r="OFY18" s="52"/>
      <c r="OFZ18" s="52"/>
      <c r="OGA18" s="52"/>
      <c r="OGB18" s="52"/>
      <c r="OGC18" s="52"/>
      <c r="OGD18" s="52"/>
      <c r="OGE18" s="52"/>
      <c r="OGF18" s="52"/>
      <c r="OGG18" s="52"/>
      <c r="OGH18" s="52"/>
      <c r="OGI18" s="52"/>
      <c r="OGJ18" s="52"/>
      <c r="OGK18" s="52"/>
      <c r="OGL18" s="52"/>
      <c r="OGM18" s="52"/>
      <c r="OGN18" s="52"/>
      <c r="OGO18" s="52"/>
      <c r="OGP18" s="52"/>
      <c r="OGQ18" s="52"/>
      <c r="OGR18" s="52"/>
      <c r="OGS18" s="52"/>
      <c r="OGT18" s="52"/>
      <c r="OGU18" s="52"/>
      <c r="OGV18" s="52"/>
      <c r="OGW18" s="52"/>
      <c r="OGX18" s="52"/>
      <c r="OGY18" s="52"/>
      <c r="OGZ18" s="52"/>
      <c r="OHA18" s="52"/>
      <c r="OHB18" s="52"/>
      <c r="OHC18" s="52"/>
      <c r="OHD18" s="52"/>
      <c r="OHE18" s="52"/>
      <c r="OHF18" s="52"/>
      <c r="OHG18" s="52"/>
      <c r="OHH18" s="52"/>
      <c r="OHI18" s="52"/>
      <c r="OHJ18" s="52"/>
      <c r="OHK18" s="52"/>
      <c r="OHL18" s="52"/>
      <c r="OHM18" s="52"/>
      <c r="OHN18" s="52"/>
      <c r="OHO18" s="52"/>
      <c r="OHP18" s="52"/>
      <c r="OHQ18" s="52"/>
      <c r="OHR18" s="52"/>
      <c r="OHS18" s="52"/>
      <c r="OHT18" s="52"/>
      <c r="OHU18" s="52"/>
      <c r="OHV18" s="52"/>
      <c r="OHW18" s="52"/>
      <c r="OHX18" s="52"/>
      <c r="OHY18" s="52"/>
      <c r="OHZ18" s="52"/>
      <c r="OIA18" s="52"/>
      <c r="OIB18" s="52"/>
      <c r="OIC18" s="52"/>
      <c r="OID18" s="52"/>
      <c r="OIE18" s="52"/>
      <c r="OIF18" s="52"/>
      <c r="OIG18" s="52"/>
      <c r="OIH18" s="52"/>
      <c r="OII18" s="52"/>
      <c r="OIJ18" s="52"/>
      <c r="OIK18" s="52"/>
      <c r="OIL18" s="52"/>
      <c r="OIM18" s="52"/>
      <c r="OIN18" s="52"/>
      <c r="OIO18" s="52"/>
      <c r="OIP18" s="52"/>
      <c r="OIQ18" s="52"/>
      <c r="OIR18" s="52"/>
      <c r="OIS18" s="52"/>
      <c r="OIT18" s="52"/>
      <c r="OIU18" s="52"/>
      <c r="OIV18" s="52"/>
      <c r="OIW18" s="52"/>
      <c r="OIX18" s="52"/>
      <c r="OIY18" s="52"/>
      <c r="OIZ18" s="52"/>
      <c r="OJA18" s="52"/>
      <c r="OJB18" s="52"/>
      <c r="OJC18" s="52"/>
      <c r="OJD18" s="52"/>
      <c r="OJE18" s="52"/>
      <c r="OJF18" s="52"/>
      <c r="OJG18" s="52"/>
      <c r="OJH18" s="52"/>
      <c r="OJI18" s="52"/>
      <c r="OJJ18" s="52"/>
      <c r="OJK18" s="52"/>
      <c r="OJL18" s="52"/>
      <c r="OJM18" s="52"/>
      <c r="OJN18" s="52"/>
      <c r="OJO18" s="52"/>
      <c r="OJP18" s="52"/>
      <c r="OJQ18" s="52"/>
      <c r="OJR18" s="52"/>
      <c r="OJS18" s="52"/>
      <c r="OJT18" s="52"/>
      <c r="OJU18" s="52"/>
      <c r="OJV18" s="52"/>
      <c r="OJW18" s="52"/>
      <c r="OJX18" s="52"/>
      <c r="OJY18" s="52"/>
      <c r="OJZ18" s="52"/>
      <c r="OKA18" s="52"/>
      <c r="OKB18" s="52"/>
      <c r="OKC18" s="52"/>
      <c r="OKD18" s="52"/>
      <c r="OKE18" s="52"/>
      <c r="OKF18" s="52"/>
      <c r="OKG18" s="52"/>
      <c r="OKH18" s="52"/>
      <c r="OKI18" s="52"/>
      <c r="OKJ18" s="52"/>
      <c r="OKK18" s="52"/>
      <c r="OKL18" s="52"/>
      <c r="OKM18" s="52"/>
      <c r="OKN18" s="52"/>
      <c r="OKO18" s="52"/>
      <c r="OKP18" s="52"/>
      <c r="OKQ18" s="52"/>
      <c r="OKR18" s="52"/>
      <c r="OKS18" s="52"/>
      <c r="OKT18" s="52"/>
      <c r="OKU18" s="52"/>
      <c r="OKV18" s="52"/>
      <c r="OKW18" s="52"/>
      <c r="OKX18" s="52"/>
      <c r="OKY18" s="52"/>
      <c r="OKZ18" s="52"/>
      <c r="OLA18" s="52"/>
      <c r="OLB18" s="52"/>
      <c r="OLC18" s="52"/>
      <c r="OLD18" s="52"/>
      <c r="OLE18" s="52"/>
      <c r="OLF18" s="52"/>
      <c r="OLG18" s="52"/>
      <c r="OLH18" s="52"/>
      <c r="OLI18" s="52"/>
      <c r="OLJ18" s="52"/>
      <c r="OLK18" s="52"/>
      <c r="OLL18" s="52"/>
      <c r="OLM18" s="52"/>
      <c r="OLN18" s="52"/>
      <c r="OLO18" s="52"/>
      <c r="OLP18" s="52"/>
      <c r="OLQ18" s="52"/>
      <c r="OLR18" s="52"/>
      <c r="OLS18" s="52"/>
      <c r="OLT18" s="52"/>
      <c r="OLU18" s="52"/>
      <c r="OLV18" s="52"/>
      <c r="OLW18" s="52"/>
      <c r="OLX18" s="52"/>
      <c r="OLY18" s="52"/>
      <c r="OLZ18" s="52"/>
      <c r="OMA18" s="52"/>
      <c r="OMB18" s="52"/>
      <c r="OMC18" s="52"/>
      <c r="OMD18" s="52"/>
      <c r="OME18" s="52"/>
      <c r="OMF18" s="52"/>
      <c r="OMG18" s="52"/>
      <c r="OMH18" s="52"/>
      <c r="OMI18" s="52"/>
      <c r="OMJ18" s="52"/>
      <c r="OMK18" s="52"/>
      <c r="OML18" s="52"/>
      <c r="OMM18" s="52"/>
      <c r="OMN18" s="52"/>
      <c r="OMO18" s="52"/>
      <c r="OMP18" s="52"/>
      <c r="OMQ18" s="52"/>
      <c r="OMR18" s="52"/>
      <c r="OMS18" s="52"/>
      <c r="OMT18" s="52"/>
      <c r="OMU18" s="52"/>
      <c r="OMV18" s="52"/>
      <c r="OMW18" s="52"/>
      <c r="OMX18" s="52"/>
      <c r="OMY18" s="52"/>
      <c r="OMZ18" s="52"/>
      <c r="ONA18" s="52"/>
      <c r="ONB18" s="52"/>
      <c r="ONC18" s="52"/>
      <c r="OND18" s="52"/>
      <c r="ONE18" s="52"/>
      <c r="ONF18" s="52"/>
      <c r="ONG18" s="52"/>
      <c r="ONH18" s="52"/>
      <c r="ONI18" s="52"/>
      <c r="ONJ18" s="52"/>
      <c r="ONK18" s="52"/>
      <c r="ONL18" s="52"/>
      <c r="ONM18" s="52"/>
      <c r="ONN18" s="52"/>
      <c r="ONO18" s="52"/>
      <c r="ONP18" s="52"/>
      <c r="ONQ18" s="52"/>
      <c r="ONR18" s="52"/>
      <c r="ONS18" s="52"/>
      <c r="ONT18" s="52"/>
      <c r="ONU18" s="52"/>
      <c r="ONV18" s="52"/>
      <c r="ONW18" s="52"/>
      <c r="ONX18" s="52"/>
      <c r="ONY18" s="52"/>
      <c r="ONZ18" s="52"/>
      <c r="OOA18" s="52"/>
      <c r="OOB18" s="52"/>
      <c r="OOC18" s="52"/>
      <c r="OOD18" s="52"/>
      <c r="OOE18" s="52"/>
      <c r="OOF18" s="52"/>
      <c r="OOG18" s="52"/>
      <c r="OOH18" s="52"/>
      <c r="OOI18" s="52"/>
      <c r="OOJ18" s="52"/>
      <c r="OOK18" s="52"/>
      <c r="OOL18" s="52"/>
      <c r="OOM18" s="52"/>
      <c r="OON18" s="52"/>
      <c r="OOO18" s="52"/>
      <c r="OOP18" s="52"/>
      <c r="OOQ18" s="52"/>
      <c r="OOR18" s="52"/>
      <c r="OOS18" s="52"/>
      <c r="OOT18" s="52"/>
      <c r="OOU18" s="52"/>
      <c r="OOV18" s="52"/>
      <c r="OOW18" s="52"/>
      <c r="OOX18" s="52"/>
      <c r="OOY18" s="52"/>
      <c r="OOZ18" s="52"/>
      <c r="OPA18" s="52"/>
      <c r="OPB18" s="52"/>
      <c r="OPC18" s="52"/>
      <c r="OPD18" s="52"/>
      <c r="OPE18" s="52"/>
      <c r="OPF18" s="52"/>
      <c r="OPG18" s="52"/>
      <c r="OPH18" s="52"/>
      <c r="OPI18" s="52"/>
      <c r="OPJ18" s="52"/>
      <c r="OPK18" s="52"/>
      <c r="OPL18" s="52"/>
      <c r="OPM18" s="52"/>
      <c r="OPN18" s="52"/>
      <c r="OPO18" s="52"/>
      <c r="OPP18" s="52"/>
      <c r="OPQ18" s="52"/>
      <c r="OPR18" s="52"/>
      <c r="OPS18" s="52"/>
      <c r="OPT18" s="52"/>
      <c r="OPU18" s="52"/>
      <c r="OPV18" s="52"/>
      <c r="OPW18" s="52"/>
      <c r="OPX18" s="52"/>
      <c r="OPY18" s="52"/>
      <c r="OPZ18" s="52"/>
      <c r="OQA18" s="52"/>
      <c r="OQB18" s="52"/>
      <c r="OQC18" s="52"/>
      <c r="OQD18" s="52"/>
      <c r="OQE18" s="52"/>
      <c r="OQF18" s="52"/>
      <c r="OQG18" s="52"/>
      <c r="OQH18" s="52"/>
      <c r="OQI18" s="52"/>
      <c r="OQJ18" s="52"/>
      <c r="OQK18" s="52"/>
      <c r="OQL18" s="52"/>
      <c r="OQM18" s="52"/>
      <c r="OQN18" s="52"/>
      <c r="OQO18" s="52"/>
      <c r="OQP18" s="52"/>
      <c r="OQQ18" s="52"/>
      <c r="OQR18" s="52"/>
      <c r="OQS18" s="52"/>
      <c r="OQT18" s="52"/>
      <c r="OQU18" s="52"/>
      <c r="OQV18" s="52"/>
      <c r="OQW18" s="52"/>
      <c r="OQX18" s="52"/>
      <c r="OQY18" s="52"/>
      <c r="OQZ18" s="52"/>
      <c r="ORA18" s="52"/>
      <c r="ORB18" s="52"/>
      <c r="ORC18" s="52"/>
      <c r="ORD18" s="52"/>
      <c r="ORE18" s="52"/>
      <c r="ORF18" s="52"/>
      <c r="ORG18" s="52"/>
      <c r="ORH18" s="52"/>
      <c r="ORI18" s="52"/>
      <c r="ORJ18" s="52"/>
      <c r="ORK18" s="52"/>
      <c r="ORL18" s="52"/>
      <c r="ORM18" s="52"/>
      <c r="ORN18" s="52"/>
      <c r="ORO18" s="52"/>
      <c r="ORP18" s="52"/>
      <c r="ORQ18" s="52"/>
      <c r="ORR18" s="52"/>
      <c r="ORS18" s="52"/>
      <c r="ORT18" s="52"/>
      <c r="ORU18" s="52"/>
      <c r="ORV18" s="52"/>
      <c r="ORW18" s="52"/>
      <c r="ORX18" s="52"/>
      <c r="ORY18" s="52"/>
      <c r="ORZ18" s="52"/>
      <c r="OSA18" s="52"/>
      <c r="OSB18" s="52"/>
      <c r="OSC18" s="52"/>
      <c r="OSD18" s="52"/>
      <c r="OSE18" s="52"/>
      <c r="OSF18" s="52"/>
      <c r="OSG18" s="52"/>
      <c r="OSH18" s="52"/>
      <c r="OSI18" s="52"/>
      <c r="OSJ18" s="52"/>
      <c r="OSK18" s="52"/>
      <c r="OSL18" s="52"/>
      <c r="OSM18" s="52"/>
      <c r="OSN18" s="52"/>
      <c r="OSO18" s="52"/>
      <c r="OSP18" s="52"/>
      <c r="OSQ18" s="52"/>
      <c r="OSR18" s="52"/>
      <c r="OSS18" s="52"/>
      <c r="OST18" s="52"/>
      <c r="OSU18" s="52"/>
      <c r="OSV18" s="52"/>
      <c r="OSW18" s="52"/>
      <c r="OSX18" s="52"/>
      <c r="OSY18" s="52"/>
      <c r="OSZ18" s="52"/>
      <c r="OTA18" s="52"/>
      <c r="OTB18" s="52"/>
      <c r="OTC18" s="52"/>
      <c r="OTD18" s="52"/>
      <c r="OTE18" s="52"/>
      <c r="OTF18" s="52"/>
      <c r="OTG18" s="52"/>
      <c r="OTH18" s="52"/>
      <c r="OTI18" s="52"/>
      <c r="OTJ18" s="52"/>
      <c r="OTK18" s="52"/>
      <c r="OTL18" s="52"/>
      <c r="OTM18" s="52"/>
      <c r="OTN18" s="52"/>
      <c r="OTO18" s="52"/>
      <c r="OTP18" s="52"/>
      <c r="OTQ18" s="52"/>
      <c r="OTR18" s="52"/>
      <c r="OTS18" s="52"/>
      <c r="OTT18" s="52"/>
      <c r="OTU18" s="52"/>
      <c r="OTV18" s="52"/>
      <c r="OTW18" s="52"/>
      <c r="OTX18" s="52"/>
      <c r="OTY18" s="52"/>
      <c r="OTZ18" s="52"/>
      <c r="OUA18" s="52"/>
      <c r="OUB18" s="52"/>
      <c r="OUC18" s="52"/>
      <c r="OUD18" s="52"/>
      <c r="OUE18" s="52"/>
      <c r="OUF18" s="52"/>
      <c r="OUG18" s="52"/>
      <c r="OUH18" s="52"/>
      <c r="OUI18" s="52"/>
      <c r="OUJ18" s="52"/>
      <c r="OUK18" s="52"/>
      <c r="OUL18" s="52"/>
      <c r="OUM18" s="52"/>
      <c r="OUN18" s="52"/>
      <c r="OUO18" s="52"/>
      <c r="OUP18" s="52"/>
      <c r="OUQ18" s="52"/>
      <c r="OUR18" s="52"/>
      <c r="OUS18" s="52"/>
      <c r="OUT18" s="52"/>
      <c r="OUU18" s="52"/>
      <c r="OUV18" s="52"/>
      <c r="OUW18" s="52"/>
      <c r="OUX18" s="52"/>
      <c r="OUY18" s="52"/>
      <c r="OUZ18" s="52"/>
      <c r="OVA18" s="52"/>
      <c r="OVB18" s="52"/>
      <c r="OVC18" s="52"/>
      <c r="OVD18" s="52"/>
      <c r="OVE18" s="52"/>
      <c r="OVF18" s="52"/>
      <c r="OVG18" s="52"/>
      <c r="OVH18" s="52"/>
      <c r="OVI18" s="52"/>
      <c r="OVJ18" s="52"/>
      <c r="OVK18" s="52"/>
      <c r="OVL18" s="52"/>
      <c r="OVM18" s="52"/>
      <c r="OVN18" s="52"/>
      <c r="OVO18" s="52"/>
      <c r="OVP18" s="52"/>
      <c r="OVQ18" s="52"/>
      <c r="OVR18" s="52"/>
      <c r="OVS18" s="52"/>
      <c r="OVT18" s="52"/>
      <c r="OVU18" s="52"/>
      <c r="OVV18" s="52"/>
      <c r="OVW18" s="52"/>
      <c r="OVX18" s="52"/>
      <c r="OVY18" s="52"/>
      <c r="OVZ18" s="52"/>
      <c r="OWA18" s="52"/>
      <c r="OWB18" s="52"/>
      <c r="OWC18" s="52"/>
      <c r="OWD18" s="52"/>
      <c r="OWE18" s="52"/>
      <c r="OWF18" s="52"/>
      <c r="OWG18" s="52"/>
      <c r="OWH18" s="52"/>
      <c r="OWI18" s="52"/>
      <c r="OWJ18" s="52"/>
      <c r="OWK18" s="52"/>
      <c r="OWL18" s="52"/>
      <c r="OWM18" s="52"/>
      <c r="OWN18" s="52"/>
      <c r="OWO18" s="52"/>
      <c r="OWP18" s="52"/>
      <c r="OWQ18" s="52"/>
      <c r="OWR18" s="52"/>
      <c r="OWS18" s="52"/>
      <c r="OWT18" s="52"/>
      <c r="OWU18" s="52"/>
      <c r="OWV18" s="52"/>
      <c r="OWW18" s="52"/>
      <c r="OWX18" s="52"/>
      <c r="OWY18" s="52"/>
      <c r="OWZ18" s="52"/>
      <c r="OXA18" s="52"/>
      <c r="OXB18" s="52"/>
      <c r="OXC18" s="52"/>
      <c r="OXD18" s="52"/>
      <c r="OXE18" s="52"/>
      <c r="OXF18" s="52"/>
      <c r="OXG18" s="52"/>
      <c r="OXH18" s="52"/>
      <c r="OXI18" s="52"/>
      <c r="OXJ18" s="52"/>
      <c r="OXK18" s="52"/>
      <c r="OXL18" s="52"/>
      <c r="OXM18" s="52"/>
      <c r="OXN18" s="52"/>
      <c r="OXO18" s="52"/>
      <c r="OXP18" s="52"/>
      <c r="OXQ18" s="52"/>
      <c r="OXR18" s="52"/>
      <c r="OXS18" s="52"/>
      <c r="OXT18" s="52"/>
      <c r="OXU18" s="52"/>
      <c r="OXV18" s="52"/>
      <c r="OXW18" s="52"/>
      <c r="OXX18" s="52"/>
      <c r="OXY18" s="52"/>
      <c r="OXZ18" s="52"/>
      <c r="OYA18" s="52"/>
      <c r="OYB18" s="52"/>
      <c r="OYC18" s="52"/>
      <c r="OYD18" s="52"/>
      <c r="OYE18" s="52"/>
      <c r="OYF18" s="52"/>
      <c r="OYG18" s="52"/>
      <c r="OYH18" s="52"/>
      <c r="OYI18" s="52"/>
      <c r="OYJ18" s="52"/>
      <c r="OYK18" s="52"/>
      <c r="OYL18" s="52"/>
      <c r="OYM18" s="52"/>
      <c r="OYN18" s="52"/>
      <c r="OYO18" s="52"/>
      <c r="OYP18" s="52"/>
      <c r="OYQ18" s="52"/>
      <c r="OYR18" s="52"/>
      <c r="OYS18" s="52"/>
      <c r="OYT18" s="52"/>
      <c r="OYU18" s="52"/>
      <c r="OYV18" s="52"/>
      <c r="OYW18" s="52"/>
      <c r="OYX18" s="52"/>
      <c r="OYY18" s="52"/>
      <c r="OYZ18" s="52"/>
      <c r="OZA18" s="52"/>
      <c r="OZB18" s="52"/>
      <c r="OZC18" s="52"/>
      <c r="OZD18" s="52"/>
      <c r="OZE18" s="52"/>
      <c r="OZF18" s="52"/>
      <c r="OZG18" s="52"/>
      <c r="OZH18" s="52"/>
      <c r="OZI18" s="52"/>
      <c r="OZJ18" s="52"/>
      <c r="OZK18" s="52"/>
      <c r="OZL18" s="52"/>
      <c r="OZM18" s="52"/>
      <c r="OZN18" s="52"/>
      <c r="OZO18" s="52"/>
      <c r="OZP18" s="52"/>
      <c r="OZQ18" s="52"/>
      <c r="OZR18" s="52"/>
      <c r="OZS18" s="52"/>
      <c r="OZT18" s="52"/>
      <c r="OZU18" s="52"/>
      <c r="OZV18" s="52"/>
      <c r="OZW18" s="52"/>
      <c r="OZX18" s="52"/>
      <c r="OZY18" s="52"/>
      <c r="OZZ18" s="52"/>
      <c r="PAA18" s="52"/>
      <c r="PAB18" s="52"/>
      <c r="PAC18" s="52"/>
      <c r="PAD18" s="52"/>
      <c r="PAE18" s="52"/>
      <c r="PAF18" s="52"/>
      <c r="PAG18" s="52"/>
      <c r="PAH18" s="52"/>
      <c r="PAI18" s="52"/>
      <c r="PAJ18" s="52"/>
      <c r="PAK18" s="52"/>
      <c r="PAL18" s="52"/>
      <c r="PAM18" s="52"/>
      <c r="PAN18" s="52"/>
      <c r="PAO18" s="52"/>
      <c r="PAP18" s="52"/>
      <c r="PAQ18" s="52"/>
      <c r="PAR18" s="52"/>
      <c r="PAS18" s="52"/>
      <c r="PAT18" s="52"/>
      <c r="PAU18" s="52"/>
      <c r="PAV18" s="52"/>
      <c r="PAW18" s="52"/>
      <c r="PAX18" s="52"/>
      <c r="PAY18" s="52"/>
      <c r="PAZ18" s="52"/>
      <c r="PBA18" s="52"/>
      <c r="PBB18" s="52"/>
      <c r="PBC18" s="52"/>
      <c r="PBD18" s="52"/>
      <c r="PBE18" s="52"/>
      <c r="PBF18" s="52"/>
      <c r="PBG18" s="52"/>
      <c r="PBH18" s="52"/>
      <c r="PBI18" s="52"/>
      <c r="PBJ18" s="52"/>
      <c r="PBK18" s="52"/>
      <c r="PBL18" s="52"/>
      <c r="PBM18" s="52"/>
      <c r="PBN18" s="52"/>
      <c r="PBO18" s="52"/>
      <c r="PBP18" s="52"/>
      <c r="PBQ18" s="52"/>
      <c r="PBR18" s="52"/>
      <c r="PBS18" s="52"/>
      <c r="PBT18" s="52"/>
      <c r="PBU18" s="52"/>
      <c r="PBV18" s="52"/>
      <c r="PBW18" s="52"/>
      <c r="PBX18" s="52"/>
      <c r="PBY18" s="52"/>
      <c r="PBZ18" s="52"/>
      <c r="PCA18" s="52"/>
      <c r="PCB18" s="52"/>
      <c r="PCC18" s="52"/>
      <c r="PCD18" s="52"/>
      <c r="PCE18" s="52"/>
      <c r="PCF18" s="52"/>
      <c r="PCG18" s="52"/>
      <c r="PCH18" s="52"/>
      <c r="PCI18" s="52"/>
      <c r="PCJ18" s="52"/>
      <c r="PCK18" s="52"/>
      <c r="PCL18" s="52"/>
      <c r="PCM18" s="52"/>
      <c r="PCN18" s="52"/>
      <c r="PCO18" s="52"/>
      <c r="PCP18" s="52"/>
      <c r="PCQ18" s="52"/>
      <c r="PCR18" s="52"/>
      <c r="PCS18" s="52"/>
      <c r="PCT18" s="52"/>
      <c r="PCU18" s="52"/>
      <c r="PCV18" s="52"/>
      <c r="PCW18" s="52"/>
      <c r="PCX18" s="52"/>
      <c r="PCY18" s="52"/>
      <c r="PCZ18" s="52"/>
      <c r="PDA18" s="52"/>
      <c r="PDB18" s="52"/>
      <c r="PDC18" s="52"/>
      <c r="PDD18" s="52"/>
      <c r="PDE18" s="52"/>
      <c r="PDF18" s="52"/>
      <c r="PDG18" s="52"/>
      <c r="PDH18" s="52"/>
      <c r="PDI18" s="52"/>
      <c r="PDJ18" s="52"/>
      <c r="PDK18" s="52"/>
      <c r="PDL18" s="52"/>
      <c r="PDM18" s="52"/>
      <c r="PDN18" s="52"/>
      <c r="PDO18" s="52"/>
      <c r="PDP18" s="52"/>
      <c r="PDQ18" s="52"/>
      <c r="PDR18" s="52"/>
      <c r="PDS18" s="52"/>
      <c r="PDT18" s="52"/>
      <c r="PDU18" s="52"/>
      <c r="PDV18" s="52"/>
      <c r="PDW18" s="52"/>
      <c r="PDX18" s="52"/>
      <c r="PDY18" s="52"/>
      <c r="PDZ18" s="52"/>
      <c r="PEA18" s="52"/>
      <c r="PEB18" s="52"/>
      <c r="PEC18" s="52"/>
      <c r="PED18" s="52"/>
      <c r="PEE18" s="52"/>
      <c r="PEF18" s="52"/>
      <c r="PEG18" s="52"/>
      <c r="PEH18" s="52"/>
      <c r="PEI18" s="52"/>
      <c r="PEJ18" s="52"/>
      <c r="PEK18" s="52"/>
      <c r="PEL18" s="52"/>
      <c r="PEM18" s="52"/>
      <c r="PEN18" s="52"/>
      <c r="PEO18" s="52"/>
      <c r="PEP18" s="52"/>
      <c r="PEQ18" s="52"/>
      <c r="PER18" s="52"/>
      <c r="PES18" s="52"/>
      <c r="PET18" s="52"/>
      <c r="PEU18" s="52"/>
      <c r="PEV18" s="52"/>
      <c r="PEW18" s="52"/>
      <c r="PEX18" s="52"/>
      <c r="PEY18" s="52"/>
      <c r="PEZ18" s="52"/>
      <c r="PFA18" s="52"/>
      <c r="PFB18" s="52"/>
      <c r="PFC18" s="52"/>
      <c r="PFD18" s="52"/>
      <c r="PFE18" s="52"/>
      <c r="PFF18" s="52"/>
      <c r="PFG18" s="52"/>
      <c r="PFH18" s="52"/>
      <c r="PFI18" s="52"/>
      <c r="PFJ18" s="52"/>
      <c r="PFK18" s="52"/>
      <c r="PFL18" s="52"/>
      <c r="PFM18" s="52"/>
      <c r="PFN18" s="52"/>
      <c r="PFO18" s="52"/>
      <c r="PFP18" s="52"/>
      <c r="PFQ18" s="52"/>
      <c r="PFR18" s="52"/>
      <c r="PFS18" s="52"/>
      <c r="PFT18" s="52"/>
      <c r="PFU18" s="52"/>
      <c r="PFV18" s="52"/>
      <c r="PFW18" s="52"/>
      <c r="PFX18" s="52"/>
      <c r="PFY18" s="52"/>
      <c r="PFZ18" s="52"/>
      <c r="PGA18" s="52"/>
      <c r="PGB18" s="52"/>
      <c r="PGC18" s="52"/>
      <c r="PGD18" s="52"/>
      <c r="PGE18" s="52"/>
      <c r="PGF18" s="52"/>
      <c r="PGG18" s="52"/>
      <c r="PGH18" s="52"/>
      <c r="PGI18" s="52"/>
      <c r="PGJ18" s="52"/>
      <c r="PGK18" s="52"/>
      <c r="PGL18" s="52"/>
      <c r="PGM18" s="52"/>
      <c r="PGN18" s="52"/>
      <c r="PGO18" s="52"/>
      <c r="PGP18" s="52"/>
      <c r="PGQ18" s="52"/>
      <c r="PGR18" s="52"/>
      <c r="PGS18" s="52"/>
      <c r="PGT18" s="52"/>
      <c r="PGU18" s="52"/>
      <c r="PGV18" s="52"/>
      <c r="PGW18" s="52"/>
      <c r="PGX18" s="52"/>
      <c r="PGY18" s="52"/>
      <c r="PGZ18" s="52"/>
      <c r="PHA18" s="52"/>
      <c r="PHB18" s="52"/>
      <c r="PHC18" s="52"/>
      <c r="PHD18" s="52"/>
      <c r="PHE18" s="52"/>
      <c r="PHF18" s="52"/>
      <c r="PHG18" s="52"/>
      <c r="PHH18" s="52"/>
      <c r="PHI18" s="52"/>
      <c r="PHJ18" s="52"/>
      <c r="PHK18" s="52"/>
      <c r="PHL18" s="52"/>
      <c r="PHM18" s="52"/>
      <c r="PHN18" s="52"/>
      <c r="PHO18" s="52"/>
      <c r="PHP18" s="52"/>
      <c r="PHQ18" s="52"/>
      <c r="PHR18" s="52"/>
      <c r="PHS18" s="52"/>
      <c r="PHT18" s="52"/>
      <c r="PHU18" s="52"/>
      <c r="PHV18" s="52"/>
      <c r="PHW18" s="52"/>
      <c r="PHX18" s="52"/>
      <c r="PHY18" s="52"/>
      <c r="PHZ18" s="52"/>
      <c r="PIA18" s="52"/>
      <c r="PIB18" s="52"/>
      <c r="PIC18" s="52"/>
      <c r="PID18" s="52"/>
      <c r="PIE18" s="52"/>
      <c r="PIF18" s="52"/>
      <c r="PIG18" s="52"/>
      <c r="PIH18" s="52"/>
      <c r="PII18" s="52"/>
      <c r="PIJ18" s="52"/>
      <c r="PIK18" s="52"/>
      <c r="PIL18" s="52"/>
      <c r="PIM18" s="52"/>
      <c r="PIN18" s="52"/>
      <c r="PIO18" s="52"/>
      <c r="PIP18" s="52"/>
      <c r="PIQ18" s="52"/>
      <c r="PIR18" s="52"/>
      <c r="PIS18" s="52"/>
      <c r="PIT18" s="52"/>
      <c r="PIU18" s="52"/>
      <c r="PIV18" s="52"/>
      <c r="PIW18" s="52"/>
      <c r="PIX18" s="52"/>
      <c r="PIY18" s="52"/>
      <c r="PIZ18" s="52"/>
      <c r="PJA18" s="52"/>
      <c r="PJB18" s="52"/>
      <c r="PJC18" s="52"/>
      <c r="PJD18" s="52"/>
      <c r="PJE18" s="52"/>
      <c r="PJF18" s="52"/>
      <c r="PJG18" s="52"/>
      <c r="PJH18" s="52"/>
      <c r="PJI18" s="52"/>
      <c r="PJJ18" s="52"/>
      <c r="PJK18" s="52"/>
      <c r="PJL18" s="52"/>
      <c r="PJM18" s="52"/>
      <c r="PJN18" s="52"/>
      <c r="PJO18" s="52"/>
      <c r="PJP18" s="52"/>
      <c r="PJQ18" s="52"/>
      <c r="PJR18" s="52"/>
      <c r="PJS18" s="52"/>
      <c r="PJT18" s="52"/>
      <c r="PJU18" s="52"/>
      <c r="PJV18" s="52"/>
      <c r="PJW18" s="52"/>
      <c r="PJX18" s="52"/>
      <c r="PJY18" s="52"/>
      <c r="PJZ18" s="52"/>
      <c r="PKA18" s="52"/>
      <c r="PKB18" s="52"/>
      <c r="PKC18" s="52"/>
      <c r="PKD18" s="52"/>
      <c r="PKE18" s="52"/>
      <c r="PKF18" s="52"/>
      <c r="PKG18" s="52"/>
      <c r="PKH18" s="52"/>
      <c r="PKI18" s="52"/>
      <c r="PKJ18" s="52"/>
      <c r="PKK18" s="52"/>
      <c r="PKL18" s="52"/>
      <c r="PKM18" s="52"/>
      <c r="PKN18" s="52"/>
      <c r="PKO18" s="52"/>
      <c r="PKP18" s="52"/>
      <c r="PKQ18" s="52"/>
      <c r="PKR18" s="52"/>
      <c r="PKS18" s="52"/>
      <c r="PKT18" s="52"/>
      <c r="PKU18" s="52"/>
      <c r="PKV18" s="52"/>
      <c r="PKW18" s="52"/>
      <c r="PKX18" s="52"/>
      <c r="PKY18" s="52"/>
      <c r="PKZ18" s="52"/>
      <c r="PLA18" s="52"/>
      <c r="PLB18" s="52"/>
      <c r="PLC18" s="52"/>
      <c r="PLD18" s="52"/>
      <c r="PLE18" s="52"/>
      <c r="PLF18" s="52"/>
      <c r="PLG18" s="52"/>
      <c r="PLH18" s="52"/>
      <c r="PLI18" s="52"/>
      <c r="PLJ18" s="52"/>
      <c r="PLK18" s="52"/>
      <c r="PLL18" s="52"/>
      <c r="PLM18" s="52"/>
      <c r="PLN18" s="52"/>
      <c r="PLO18" s="52"/>
      <c r="PLP18" s="52"/>
      <c r="PLQ18" s="52"/>
      <c r="PLR18" s="52"/>
      <c r="PLS18" s="52"/>
      <c r="PLT18" s="52"/>
      <c r="PLU18" s="52"/>
      <c r="PLV18" s="52"/>
      <c r="PLW18" s="52"/>
      <c r="PLX18" s="52"/>
      <c r="PLY18" s="52"/>
      <c r="PLZ18" s="52"/>
      <c r="PMA18" s="52"/>
      <c r="PMB18" s="52"/>
      <c r="PMC18" s="52"/>
      <c r="PMD18" s="52"/>
      <c r="PME18" s="52"/>
      <c r="PMF18" s="52"/>
      <c r="PMG18" s="52"/>
      <c r="PMH18" s="52"/>
      <c r="PMI18" s="52"/>
      <c r="PMJ18" s="52"/>
      <c r="PMK18" s="52"/>
      <c r="PML18" s="52"/>
      <c r="PMM18" s="52"/>
      <c r="PMN18" s="52"/>
      <c r="PMO18" s="52"/>
      <c r="PMP18" s="52"/>
      <c r="PMQ18" s="52"/>
      <c r="PMR18" s="52"/>
      <c r="PMS18" s="52"/>
      <c r="PMT18" s="52"/>
      <c r="PMU18" s="52"/>
      <c r="PMV18" s="52"/>
      <c r="PMW18" s="52"/>
      <c r="PMX18" s="52"/>
      <c r="PMY18" s="52"/>
      <c r="PMZ18" s="52"/>
      <c r="PNA18" s="52"/>
      <c r="PNB18" s="52"/>
      <c r="PNC18" s="52"/>
      <c r="PND18" s="52"/>
      <c r="PNE18" s="52"/>
      <c r="PNF18" s="52"/>
      <c r="PNG18" s="52"/>
      <c r="PNH18" s="52"/>
      <c r="PNI18" s="52"/>
      <c r="PNJ18" s="52"/>
      <c r="PNK18" s="52"/>
      <c r="PNL18" s="52"/>
      <c r="PNM18" s="52"/>
      <c r="PNN18" s="52"/>
      <c r="PNO18" s="52"/>
      <c r="PNP18" s="52"/>
      <c r="PNQ18" s="52"/>
      <c r="PNR18" s="52"/>
      <c r="PNS18" s="52"/>
      <c r="PNT18" s="52"/>
      <c r="PNU18" s="52"/>
      <c r="PNV18" s="52"/>
      <c r="PNW18" s="52"/>
      <c r="PNX18" s="52"/>
      <c r="PNY18" s="52"/>
      <c r="PNZ18" s="52"/>
      <c r="POA18" s="52"/>
      <c r="POB18" s="52"/>
      <c r="POC18" s="52"/>
      <c r="POD18" s="52"/>
      <c r="POE18" s="52"/>
      <c r="POF18" s="52"/>
      <c r="POG18" s="52"/>
      <c r="POH18" s="52"/>
      <c r="POI18" s="52"/>
      <c r="POJ18" s="52"/>
      <c r="POK18" s="52"/>
      <c r="POL18" s="52"/>
      <c r="POM18" s="52"/>
      <c r="PON18" s="52"/>
      <c r="POO18" s="52"/>
      <c r="POP18" s="52"/>
      <c r="POQ18" s="52"/>
      <c r="POR18" s="52"/>
      <c r="POS18" s="52"/>
      <c r="POT18" s="52"/>
      <c r="POU18" s="52"/>
      <c r="POV18" s="52"/>
      <c r="POW18" s="52"/>
      <c r="POX18" s="52"/>
      <c r="POY18" s="52"/>
      <c r="POZ18" s="52"/>
      <c r="PPA18" s="52"/>
      <c r="PPB18" s="52"/>
      <c r="PPC18" s="52"/>
      <c r="PPD18" s="52"/>
      <c r="PPE18" s="52"/>
      <c r="PPF18" s="52"/>
      <c r="PPG18" s="52"/>
      <c r="PPH18" s="52"/>
      <c r="PPI18" s="52"/>
      <c r="PPJ18" s="52"/>
      <c r="PPK18" s="52"/>
      <c r="PPL18" s="52"/>
      <c r="PPM18" s="52"/>
      <c r="PPN18" s="52"/>
      <c r="PPO18" s="52"/>
      <c r="PPP18" s="52"/>
      <c r="PPQ18" s="52"/>
      <c r="PPR18" s="52"/>
      <c r="PPS18" s="52"/>
      <c r="PPT18" s="52"/>
      <c r="PPU18" s="52"/>
      <c r="PPV18" s="52"/>
      <c r="PPW18" s="52"/>
      <c r="PPX18" s="52"/>
      <c r="PPY18" s="52"/>
      <c r="PPZ18" s="52"/>
      <c r="PQA18" s="52"/>
      <c r="PQB18" s="52"/>
      <c r="PQC18" s="52"/>
      <c r="PQD18" s="52"/>
      <c r="PQE18" s="52"/>
      <c r="PQF18" s="52"/>
      <c r="PQG18" s="52"/>
      <c r="PQH18" s="52"/>
      <c r="PQI18" s="52"/>
      <c r="PQJ18" s="52"/>
      <c r="PQK18" s="52"/>
      <c r="PQL18" s="52"/>
      <c r="PQM18" s="52"/>
      <c r="PQN18" s="52"/>
      <c r="PQO18" s="52"/>
      <c r="PQP18" s="52"/>
      <c r="PQQ18" s="52"/>
      <c r="PQR18" s="52"/>
      <c r="PQS18" s="52"/>
      <c r="PQT18" s="52"/>
      <c r="PQU18" s="52"/>
      <c r="PQV18" s="52"/>
      <c r="PQW18" s="52"/>
      <c r="PQX18" s="52"/>
      <c r="PQY18" s="52"/>
      <c r="PQZ18" s="52"/>
      <c r="PRA18" s="52"/>
      <c r="PRB18" s="52"/>
      <c r="PRC18" s="52"/>
      <c r="PRD18" s="52"/>
      <c r="PRE18" s="52"/>
      <c r="PRF18" s="52"/>
      <c r="PRG18" s="52"/>
      <c r="PRH18" s="52"/>
      <c r="PRI18" s="52"/>
      <c r="PRJ18" s="52"/>
      <c r="PRK18" s="52"/>
      <c r="PRL18" s="52"/>
      <c r="PRM18" s="52"/>
      <c r="PRN18" s="52"/>
      <c r="PRO18" s="52"/>
      <c r="PRP18" s="52"/>
      <c r="PRQ18" s="52"/>
      <c r="PRR18" s="52"/>
      <c r="PRS18" s="52"/>
      <c r="PRT18" s="52"/>
      <c r="PRU18" s="52"/>
      <c r="PRV18" s="52"/>
      <c r="PRW18" s="52"/>
      <c r="PRX18" s="52"/>
      <c r="PRY18" s="52"/>
      <c r="PRZ18" s="52"/>
      <c r="PSA18" s="52"/>
      <c r="PSB18" s="52"/>
      <c r="PSC18" s="52"/>
      <c r="PSD18" s="52"/>
      <c r="PSE18" s="52"/>
      <c r="PSF18" s="52"/>
      <c r="PSG18" s="52"/>
      <c r="PSH18" s="52"/>
      <c r="PSI18" s="52"/>
      <c r="PSJ18" s="52"/>
      <c r="PSK18" s="52"/>
      <c r="PSL18" s="52"/>
      <c r="PSM18" s="52"/>
      <c r="PSN18" s="52"/>
      <c r="PSO18" s="52"/>
      <c r="PSP18" s="52"/>
      <c r="PSQ18" s="52"/>
      <c r="PSR18" s="52"/>
      <c r="PSS18" s="52"/>
      <c r="PST18" s="52"/>
      <c r="PSU18" s="52"/>
      <c r="PSV18" s="52"/>
      <c r="PSW18" s="52"/>
      <c r="PSX18" s="52"/>
      <c r="PSY18" s="52"/>
      <c r="PSZ18" s="52"/>
      <c r="PTA18" s="52"/>
      <c r="PTB18" s="52"/>
      <c r="PTC18" s="52"/>
      <c r="PTD18" s="52"/>
      <c r="PTE18" s="52"/>
      <c r="PTF18" s="52"/>
      <c r="PTG18" s="52"/>
      <c r="PTH18" s="52"/>
      <c r="PTI18" s="52"/>
      <c r="PTJ18" s="52"/>
      <c r="PTK18" s="52"/>
      <c r="PTL18" s="52"/>
      <c r="PTM18" s="52"/>
      <c r="PTN18" s="52"/>
      <c r="PTO18" s="52"/>
      <c r="PTP18" s="52"/>
      <c r="PTQ18" s="52"/>
      <c r="PTR18" s="52"/>
      <c r="PTS18" s="52"/>
      <c r="PTT18" s="52"/>
      <c r="PTU18" s="52"/>
      <c r="PTV18" s="52"/>
      <c r="PTW18" s="52"/>
      <c r="PTX18" s="52"/>
      <c r="PTY18" s="52"/>
      <c r="PTZ18" s="52"/>
      <c r="PUA18" s="52"/>
      <c r="PUB18" s="52"/>
      <c r="PUC18" s="52"/>
      <c r="PUD18" s="52"/>
      <c r="PUE18" s="52"/>
      <c r="PUF18" s="52"/>
      <c r="PUG18" s="52"/>
      <c r="PUH18" s="52"/>
      <c r="PUI18" s="52"/>
      <c r="PUJ18" s="52"/>
      <c r="PUK18" s="52"/>
      <c r="PUL18" s="52"/>
      <c r="PUM18" s="52"/>
      <c r="PUN18" s="52"/>
      <c r="PUO18" s="52"/>
      <c r="PUP18" s="52"/>
      <c r="PUQ18" s="52"/>
      <c r="PUR18" s="52"/>
      <c r="PUS18" s="52"/>
      <c r="PUT18" s="52"/>
      <c r="PUU18" s="52"/>
      <c r="PUV18" s="52"/>
      <c r="PUW18" s="52"/>
      <c r="PUX18" s="52"/>
      <c r="PUY18" s="52"/>
      <c r="PUZ18" s="52"/>
      <c r="PVA18" s="52"/>
      <c r="PVB18" s="52"/>
      <c r="PVC18" s="52"/>
      <c r="PVD18" s="52"/>
      <c r="PVE18" s="52"/>
      <c r="PVF18" s="52"/>
      <c r="PVG18" s="52"/>
      <c r="PVH18" s="52"/>
      <c r="PVI18" s="52"/>
      <c r="PVJ18" s="52"/>
      <c r="PVK18" s="52"/>
      <c r="PVL18" s="52"/>
      <c r="PVM18" s="52"/>
      <c r="PVN18" s="52"/>
      <c r="PVO18" s="52"/>
      <c r="PVP18" s="52"/>
      <c r="PVQ18" s="52"/>
      <c r="PVR18" s="52"/>
      <c r="PVS18" s="52"/>
      <c r="PVT18" s="52"/>
      <c r="PVU18" s="52"/>
      <c r="PVV18" s="52"/>
      <c r="PVW18" s="52"/>
      <c r="PVX18" s="52"/>
      <c r="PVY18" s="52"/>
      <c r="PVZ18" s="52"/>
      <c r="PWA18" s="52"/>
      <c r="PWB18" s="52"/>
      <c r="PWC18" s="52"/>
      <c r="PWD18" s="52"/>
      <c r="PWE18" s="52"/>
      <c r="PWF18" s="52"/>
      <c r="PWG18" s="52"/>
      <c r="PWH18" s="52"/>
      <c r="PWI18" s="52"/>
      <c r="PWJ18" s="52"/>
      <c r="PWK18" s="52"/>
      <c r="PWL18" s="52"/>
      <c r="PWM18" s="52"/>
      <c r="PWN18" s="52"/>
      <c r="PWO18" s="52"/>
      <c r="PWP18" s="52"/>
      <c r="PWQ18" s="52"/>
      <c r="PWR18" s="52"/>
      <c r="PWS18" s="52"/>
      <c r="PWT18" s="52"/>
      <c r="PWU18" s="52"/>
      <c r="PWV18" s="52"/>
      <c r="PWW18" s="52"/>
      <c r="PWX18" s="52"/>
      <c r="PWY18" s="52"/>
      <c r="PWZ18" s="52"/>
      <c r="PXA18" s="52"/>
      <c r="PXB18" s="52"/>
      <c r="PXC18" s="52"/>
      <c r="PXD18" s="52"/>
      <c r="PXE18" s="52"/>
      <c r="PXF18" s="52"/>
      <c r="PXG18" s="52"/>
      <c r="PXH18" s="52"/>
      <c r="PXI18" s="52"/>
      <c r="PXJ18" s="52"/>
      <c r="PXK18" s="52"/>
      <c r="PXL18" s="52"/>
      <c r="PXM18" s="52"/>
      <c r="PXN18" s="52"/>
      <c r="PXO18" s="52"/>
      <c r="PXP18" s="52"/>
      <c r="PXQ18" s="52"/>
      <c r="PXR18" s="52"/>
      <c r="PXS18" s="52"/>
      <c r="PXT18" s="52"/>
      <c r="PXU18" s="52"/>
      <c r="PXV18" s="52"/>
      <c r="PXW18" s="52"/>
      <c r="PXX18" s="52"/>
      <c r="PXY18" s="52"/>
      <c r="PXZ18" s="52"/>
      <c r="PYA18" s="52"/>
      <c r="PYB18" s="52"/>
      <c r="PYC18" s="52"/>
      <c r="PYD18" s="52"/>
      <c r="PYE18" s="52"/>
      <c r="PYF18" s="52"/>
      <c r="PYG18" s="52"/>
      <c r="PYH18" s="52"/>
      <c r="PYI18" s="52"/>
      <c r="PYJ18" s="52"/>
      <c r="PYK18" s="52"/>
      <c r="PYL18" s="52"/>
      <c r="PYM18" s="52"/>
      <c r="PYN18" s="52"/>
      <c r="PYO18" s="52"/>
      <c r="PYP18" s="52"/>
      <c r="PYQ18" s="52"/>
      <c r="PYR18" s="52"/>
      <c r="PYS18" s="52"/>
      <c r="PYT18" s="52"/>
      <c r="PYU18" s="52"/>
      <c r="PYV18" s="52"/>
      <c r="PYW18" s="52"/>
      <c r="PYX18" s="52"/>
      <c r="PYY18" s="52"/>
      <c r="PYZ18" s="52"/>
      <c r="PZA18" s="52"/>
      <c r="PZB18" s="52"/>
      <c r="PZC18" s="52"/>
      <c r="PZD18" s="52"/>
      <c r="PZE18" s="52"/>
      <c r="PZF18" s="52"/>
      <c r="PZG18" s="52"/>
      <c r="PZH18" s="52"/>
      <c r="PZI18" s="52"/>
      <c r="PZJ18" s="52"/>
      <c r="PZK18" s="52"/>
      <c r="PZL18" s="52"/>
      <c r="PZM18" s="52"/>
      <c r="PZN18" s="52"/>
      <c r="PZO18" s="52"/>
      <c r="PZP18" s="52"/>
      <c r="PZQ18" s="52"/>
      <c r="PZR18" s="52"/>
      <c r="PZS18" s="52"/>
      <c r="PZT18" s="52"/>
      <c r="PZU18" s="52"/>
      <c r="PZV18" s="52"/>
      <c r="PZW18" s="52"/>
      <c r="PZX18" s="52"/>
      <c r="PZY18" s="52"/>
      <c r="PZZ18" s="52"/>
      <c r="QAA18" s="52"/>
      <c r="QAB18" s="52"/>
      <c r="QAC18" s="52"/>
      <c r="QAD18" s="52"/>
      <c r="QAE18" s="52"/>
      <c r="QAF18" s="52"/>
      <c r="QAG18" s="52"/>
      <c r="QAH18" s="52"/>
      <c r="QAI18" s="52"/>
      <c r="QAJ18" s="52"/>
      <c r="QAK18" s="52"/>
      <c r="QAL18" s="52"/>
      <c r="QAM18" s="52"/>
      <c r="QAN18" s="52"/>
      <c r="QAO18" s="52"/>
      <c r="QAP18" s="52"/>
      <c r="QAQ18" s="52"/>
      <c r="QAR18" s="52"/>
      <c r="QAS18" s="52"/>
      <c r="QAT18" s="52"/>
      <c r="QAU18" s="52"/>
      <c r="QAV18" s="52"/>
      <c r="QAW18" s="52"/>
      <c r="QAX18" s="52"/>
      <c r="QAY18" s="52"/>
      <c r="QAZ18" s="52"/>
      <c r="QBA18" s="52"/>
      <c r="QBB18" s="52"/>
      <c r="QBC18" s="52"/>
      <c r="QBD18" s="52"/>
      <c r="QBE18" s="52"/>
      <c r="QBF18" s="52"/>
      <c r="QBG18" s="52"/>
      <c r="QBH18" s="52"/>
      <c r="QBI18" s="52"/>
      <c r="QBJ18" s="52"/>
      <c r="QBK18" s="52"/>
      <c r="QBL18" s="52"/>
      <c r="QBM18" s="52"/>
      <c r="QBN18" s="52"/>
      <c r="QBO18" s="52"/>
      <c r="QBP18" s="52"/>
      <c r="QBQ18" s="52"/>
      <c r="QBR18" s="52"/>
      <c r="QBS18" s="52"/>
      <c r="QBT18" s="52"/>
      <c r="QBU18" s="52"/>
      <c r="QBV18" s="52"/>
      <c r="QBW18" s="52"/>
      <c r="QBX18" s="52"/>
      <c r="QBY18" s="52"/>
      <c r="QBZ18" s="52"/>
      <c r="QCA18" s="52"/>
      <c r="QCB18" s="52"/>
      <c r="QCC18" s="52"/>
      <c r="QCD18" s="52"/>
      <c r="QCE18" s="52"/>
      <c r="QCF18" s="52"/>
      <c r="QCG18" s="52"/>
      <c r="QCH18" s="52"/>
      <c r="QCI18" s="52"/>
      <c r="QCJ18" s="52"/>
      <c r="QCK18" s="52"/>
      <c r="QCL18" s="52"/>
      <c r="QCM18" s="52"/>
      <c r="QCN18" s="52"/>
      <c r="QCO18" s="52"/>
      <c r="QCP18" s="52"/>
      <c r="QCQ18" s="52"/>
      <c r="QCR18" s="52"/>
      <c r="QCS18" s="52"/>
      <c r="QCT18" s="52"/>
      <c r="QCU18" s="52"/>
      <c r="QCV18" s="52"/>
      <c r="QCW18" s="52"/>
      <c r="QCX18" s="52"/>
      <c r="QCY18" s="52"/>
      <c r="QCZ18" s="52"/>
      <c r="QDA18" s="52"/>
      <c r="QDB18" s="52"/>
      <c r="QDC18" s="52"/>
      <c r="QDD18" s="52"/>
      <c r="QDE18" s="52"/>
      <c r="QDF18" s="52"/>
      <c r="QDG18" s="52"/>
      <c r="QDH18" s="52"/>
      <c r="QDI18" s="52"/>
      <c r="QDJ18" s="52"/>
      <c r="QDK18" s="52"/>
      <c r="QDL18" s="52"/>
      <c r="QDM18" s="52"/>
      <c r="QDN18" s="52"/>
      <c r="QDO18" s="52"/>
      <c r="QDP18" s="52"/>
      <c r="QDQ18" s="52"/>
      <c r="QDR18" s="52"/>
      <c r="QDS18" s="52"/>
      <c r="QDT18" s="52"/>
      <c r="QDU18" s="52"/>
      <c r="QDV18" s="52"/>
      <c r="QDW18" s="52"/>
      <c r="QDX18" s="52"/>
      <c r="QDY18" s="52"/>
      <c r="QDZ18" s="52"/>
      <c r="QEA18" s="52"/>
      <c r="QEB18" s="52"/>
      <c r="QEC18" s="52"/>
      <c r="QED18" s="52"/>
      <c r="QEE18" s="52"/>
      <c r="QEF18" s="52"/>
      <c r="QEG18" s="52"/>
      <c r="QEH18" s="52"/>
      <c r="QEI18" s="52"/>
      <c r="QEJ18" s="52"/>
      <c r="QEK18" s="52"/>
      <c r="QEL18" s="52"/>
      <c r="QEM18" s="52"/>
      <c r="QEN18" s="52"/>
      <c r="QEO18" s="52"/>
      <c r="QEP18" s="52"/>
      <c r="QEQ18" s="52"/>
      <c r="QER18" s="52"/>
      <c r="QES18" s="52"/>
      <c r="QET18" s="52"/>
      <c r="QEU18" s="52"/>
      <c r="QEV18" s="52"/>
      <c r="QEW18" s="52"/>
      <c r="QEX18" s="52"/>
      <c r="QEY18" s="52"/>
      <c r="QEZ18" s="52"/>
      <c r="QFA18" s="52"/>
      <c r="QFB18" s="52"/>
      <c r="QFC18" s="52"/>
      <c r="QFD18" s="52"/>
      <c r="QFE18" s="52"/>
      <c r="QFF18" s="52"/>
      <c r="QFG18" s="52"/>
      <c r="QFH18" s="52"/>
      <c r="QFI18" s="52"/>
      <c r="QFJ18" s="52"/>
      <c r="QFK18" s="52"/>
      <c r="QFL18" s="52"/>
      <c r="QFM18" s="52"/>
      <c r="QFN18" s="52"/>
      <c r="QFO18" s="52"/>
      <c r="QFP18" s="52"/>
      <c r="QFQ18" s="52"/>
      <c r="QFR18" s="52"/>
      <c r="QFS18" s="52"/>
      <c r="QFT18" s="52"/>
      <c r="QFU18" s="52"/>
      <c r="QFV18" s="52"/>
      <c r="QFW18" s="52"/>
      <c r="QFX18" s="52"/>
      <c r="QFY18" s="52"/>
      <c r="QFZ18" s="52"/>
      <c r="QGA18" s="52"/>
      <c r="QGB18" s="52"/>
      <c r="QGC18" s="52"/>
      <c r="QGD18" s="52"/>
      <c r="QGE18" s="52"/>
      <c r="QGF18" s="52"/>
      <c r="QGG18" s="52"/>
      <c r="QGH18" s="52"/>
      <c r="QGI18" s="52"/>
      <c r="QGJ18" s="52"/>
      <c r="QGK18" s="52"/>
      <c r="QGL18" s="52"/>
      <c r="QGM18" s="52"/>
      <c r="QGN18" s="52"/>
      <c r="QGO18" s="52"/>
      <c r="QGP18" s="52"/>
      <c r="QGQ18" s="52"/>
      <c r="QGR18" s="52"/>
      <c r="QGS18" s="52"/>
      <c r="QGT18" s="52"/>
      <c r="QGU18" s="52"/>
      <c r="QGV18" s="52"/>
      <c r="QGW18" s="52"/>
      <c r="QGX18" s="52"/>
      <c r="QGY18" s="52"/>
      <c r="QGZ18" s="52"/>
      <c r="QHA18" s="52"/>
      <c r="QHB18" s="52"/>
      <c r="QHC18" s="52"/>
      <c r="QHD18" s="52"/>
      <c r="QHE18" s="52"/>
      <c r="QHF18" s="52"/>
      <c r="QHG18" s="52"/>
      <c r="QHH18" s="52"/>
      <c r="QHI18" s="52"/>
      <c r="QHJ18" s="52"/>
      <c r="QHK18" s="52"/>
      <c r="QHL18" s="52"/>
      <c r="QHM18" s="52"/>
      <c r="QHN18" s="52"/>
      <c r="QHO18" s="52"/>
      <c r="QHP18" s="52"/>
      <c r="QHQ18" s="52"/>
      <c r="QHR18" s="52"/>
      <c r="QHS18" s="52"/>
      <c r="QHT18" s="52"/>
      <c r="QHU18" s="52"/>
      <c r="QHV18" s="52"/>
      <c r="QHW18" s="52"/>
      <c r="QHX18" s="52"/>
      <c r="QHY18" s="52"/>
      <c r="QHZ18" s="52"/>
      <c r="QIA18" s="52"/>
      <c r="QIB18" s="52"/>
      <c r="QIC18" s="52"/>
      <c r="QID18" s="52"/>
      <c r="QIE18" s="52"/>
      <c r="QIF18" s="52"/>
      <c r="QIG18" s="52"/>
      <c r="QIH18" s="52"/>
      <c r="QII18" s="52"/>
      <c r="QIJ18" s="52"/>
      <c r="QIK18" s="52"/>
      <c r="QIL18" s="52"/>
      <c r="QIM18" s="52"/>
      <c r="QIN18" s="52"/>
      <c r="QIO18" s="52"/>
      <c r="QIP18" s="52"/>
      <c r="QIQ18" s="52"/>
      <c r="QIR18" s="52"/>
      <c r="QIS18" s="52"/>
      <c r="QIT18" s="52"/>
      <c r="QIU18" s="52"/>
      <c r="QIV18" s="52"/>
      <c r="QIW18" s="52"/>
      <c r="QIX18" s="52"/>
      <c r="QIY18" s="52"/>
      <c r="QIZ18" s="52"/>
      <c r="QJA18" s="52"/>
      <c r="QJB18" s="52"/>
      <c r="QJC18" s="52"/>
      <c r="QJD18" s="52"/>
      <c r="QJE18" s="52"/>
      <c r="QJF18" s="52"/>
      <c r="QJG18" s="52"/>
      <c r="QJH18" s="52"/>
      <c r="QJI18" s="52"/>
      <c r="QJJ18" s="52"/>
      <c r="QJK18" s="52"/>
      <c r="QJL18" s="52"/>
      <c r="QJM18" s="52"/>
      <c r="QJN18" s="52"/>
      <c r="QJO18" s="52"/>
      <c r="QJP18" s="52"/>
      <c r="QJQ18" s="52"/>
      <c r="QJR18" s="52"/>
      <c r="QJS18" s="52"/>
      <c r="QJT18" s="52"/>
      <c r="QJU18" s="52"/>
      <c r="QJV18" s="52"/>
      <c r="QJW18" s="52"/>
      <c r="QJX18" s="52"/>
      <c r="QJY18" s="52"/>
      <c r="QJZ18" s="52"/>
      <c r="QKA18" s="52"/>
      <c r="QKB18" s="52"/>
      <c r="QKC18" s="52"/>
      <c r="QKD18" s="52"/>
      <c r="QKE18" s="52"/>
      <c r="QKF18" s="52"/>
      <c r="QKG18" s="52"/>
      <c r="QKH18" s="52"/>
      <c r="QKI18" s="52"/>
      <c r="QKJ18" s="52"/>
      <c r="QKK18" s="52"/>
      <c r="QKL18" s="52"/>
      <c r="QKM18" s="52"/>
      <c r="QKN18" s="52"/>
      <c r="QKO18" s="52"/>
      <c r="QKP18" s="52"/>
      <c r="QKQ18" s="52"/>
      <c r="QKR18" s="52"/>
      <c r="QKS18" s="52"/>
      <c r="QKT18" s="52"/>
      <c r="QKU18" s="52"/>
      <c r="QKV18" s="52"/>
      <c r="QKW18" s="52"/>
      <c r="QKX18" s="52"/>
      <c r="QKY18" s="52"/>
      <c r="QKZ18" s="52"/>
      <c r="QLA18" s="52"/>
      <c r="QLB18" s="52"/>
      <c r="QLC18" s="52"/>
      <c r="QLD18" s="52"/>
      <c r="QLE18" s="52"/>
      <c r="QLF18" s="52"/>
      <c r="QLG18" s="52"/>
      <c r="QLH18" s="52"/>
      <c r="QLI18" s="52"/>
      <c r="QLJ18" s="52"/>
      <c r="QLK18" s="52"/>
      <c r="QLL18" s="52"/>
      <c r="QLM18" s="52"/>
      <c r="QLN18" s="52"/>
      <c r="QLO18" s="52"/>
      <c r="QLP18" s="52"/>
      <c r="QLQ18" s="52"/>
      <c r="QLR18" s="52"/>
      <c r="QLS18" s="52"/>
      <c r="QLT18" s="52"/>
      <c r="QLU18" s="52"/>
      <c r="QLV18" s="52"/>
      <c r="QLW18" s="52"/>
      <c r="QLX18" s="52"/>
      <c r="QLY18" s="52"/>
      <c r="QLZ18" s="52"/>
      <c r="QMA18" s="52"/>
      <c r="QMB18" s="52"/>
      <c r="QMC18" s="52"/>
      <c r="QMD18" s="52"/>
      <c r="QME18" s="52"/>
      <c r="QMF18" s="52"/>
      <c r="QMG18" s="52"/>
      <c r="QMH18" s="52"/>
      <c r="QMI18" s="52"/>
      <c r="QMJ18" s="52"/>
      <c r="QMK18" s="52"/>
      <c r="QML18" s="52"/>
      <c r="QMM18" s="52"/>
      <c r="QMN18" s="52"/>
      <c r="QMO18" s="52"/>
      <c r="QMP18" s="52"/>
      <c r="QMQ18" s="52"/>
      <c r="QMR18" s="52"/>
      <c r="QMS18" s="52"/>
      <c r="QMT18" s="52"/>
      <c r="QMU18" s="52"/>
      <c r="QMV18" s="52"/>
      <c r="QMW18" s="52"/>
      <c r="QMX18" s="52"/>
      <c r="QMY18" s="52"/>
      <c r="QMZ18" s="52"/>
      <c r="QNA18" s="52"/>
      <c r="QNB18" s="52"/>
      <c r="QNC18" s="52"/>
      <c r="QND18" s="52"/>
      <c r="QNE18" s="52"/>
      <c r="QNF18" s="52"/>
      <c r="QNG18" s="52"/>
      <c r="QNH18" s="52"/>
      <c r="QNI18" s="52"/>
      <c r="QNJ18" s="52"/>
      <c r="QNK18" s="52"/>
      <c r="QNL18" s="52"/>
      <c r="QNM18" s="52"/>
      <c r="QNN18" s="52"/>
      <c r="QNO18" s="52"/>
      <c r="QNP18" s="52"/>
      <c r="QNQ18" s="52"/>
      <c r="QNR18" s="52"/>
      <c r="QNS18" s="52"/>
      <c r="QNT18" s="52"/>
      <c r="QNU18" s="52"/>
      <c r="QNV18" s="52"/>
      <c r="QNW18" s="52"/>
      <c r="QNX18" s="52"/>
      <c r="QNY18" s="52"/>
      <c r="QNZ18" s="52"/>
      <c r="QOA18" s="52"/>
      <c r="QOB18" s="52"/>
      <c r="QOC18" s="52"/>
      <c r="QOD18" s="52"/>
      <c r="QOE18" s="52"/>
      <c r="QOF18" s="52"/>
      <c r="QOG18" s="52"/>
      <c r="QOH18" s="52"/>
      <c r="QOI18" s="52"/>
      <c r="QOJ18" s="52"/>
      <c r="QOK18" s="52"/>
      <c r="QOL18" s="52"/>
      <c r="QOM18" s="52"/>
      <c r="QON18" s="52"/>
      <c r="QOO18" s="52"/>
      <c r="QOP18" s="52"/>
      <c r="QOQ18" s="52"/>
      <c r="QOR18" s="52"/>
      <c r="QOS18" s="52"/>
      <c r="QOT18" s="52"/>
      <c r="QOU18" s="52"/>
      <c r="QOV18" s="52"/>
      <c r="QOW18" s="52"/>
      <c r="QOX18" s="52"/>
      <c r="QOY18" s="52"/>
      <c r="QOZ18" s="52"/>
      <c r="QPA18" s="52"/>
      <c r="QPB18" s="52"/>
      <c r="QPC18" s="52"/>
      <c r="QPD18" s="52"/>
      <c r="QPE18" s="52"/>
      <c r="QPF18" s="52"/>
      <c r="QPG18" s="52"/>
      <c r="QPH18" s="52"/>
      <c r="QPI18" s="52"/>
      <c r="QPJ18" s="52"/>
      <c r="QPK18" s="52"/>
      <c r="QPL18" s="52"/>
      <c r="QPM18" s="52"/>
      <c r="QPN18" s="52"/>
      <c r="QPO18" s="52"/>
      <c r="QPP18" s="52"/>
      <c r="QPQ18" s="52"/>
      <c r="QPR18" s="52"/>
      <c r="QPS18" s="52"/>
      <c r="QPT18" s="52"/>
      <c r="QPU18" s="52"/>
      <c r="QPV18" s="52"/>
      <c r="QPW18" s="52"/>
      <c r="QPX18" s="52"/>
      <c r="QPY18" s="52"/>
      <c r="QPZ18" s="52"/>
      <c r="QQA18" s="52"/>
      <c r="QQB18" s="52"/>
      <c r="QQC18" s="52"/>
      <c r="QQD18" s="52"/>
      <c r="QQE18" s="52"/>
      <c r="QQF18" s="52"/>
      <c r="QQG18" s="52"/>
      <c r="QQH18" s="52"/>
      <c r="QQI18" s="52"/>
      <c r="QQJ18" s="52"/>
      <c r="QQK18" s="52"/>
      <c r="QQL18" s="52"/>
      <c r="QQM18" s="52"/>
      <c r="QQN18" s="52"/>
      <c r="QQO18" s="52"/>
      <c r="QQP18" s="52"/>
      <c r="QQQ18" s="52"/>
      <c r="QQR18" s="52"/>
      <c r="QQS18" s="52"/>
      <c r="QQT18" s="52"/>
      <c r="QQU18" s="52"/>
      <c r="QQV18" s="52"/>
      <c r="QQW18" s="52"/>
      <c r="QQX18" s="52"/>
      <c r="QQY18" s="52"/>
      <c r="QQZ18" s="52"/>
      <c r="QRA18" s="52"/>
      <c r="QRB18" s="52"/>
      <c r="QRC18" s="52"/>
      <c r="QRD18" s="52"/>
      <c r="QRE18" s="52"/>
      <c r="QRF18" s="52"/>
      <c r="QRG18" s="52"/>
      <c r="QRH18" s="52"/>
      <c r="QRI18" s="52"/>
      <c r="QRJ18" s="52"/>
      <c r="QRK18" s="52"/>
      <c r="QRL18" s="52"/>
      <c r="QRM18" s="52"/>
      <c r="QRN18" s="52"/>
      <c r="QRO18" s="52"/>
      <c r="QRP18" s="52"/>
      <c r="QRQ18" s="52"/>
      <c r="QRR18" s="52"/>
      <c r="QRS18" s="52"/>
      <c r="QRT18" s="52"/>
      <c r="QRU18" s="52"/>
      <c r="QRV18" s="52"/>
      <c r="QRW18" s="52"/>
      <c r="QRX18" s="52"/>
      <c r="QRY18" s="52"/>
      <c r="QRZ18" s="52"/>
      <c r="QSA18" s="52"/>
      <c r="QSB18" s="52"/>
      <c r="QSC18" s="52"/>
      <c r="QSD18" s="52"/>
      <c r="QSE18" s="52"/>
      <c r="QSF18" s="52"/>
      <c r="QSG18" s="52"/>
      <c r="QSH18" s="52"/>
      <c r="QSI18" s="52"/>
      <c r="QSJ18" s="52"/>
      <c r="QSK18" s="52"/>
      <c r="QSL18" s="52"/>
      <c r="QSM18" s="52"/>
      <c r="QSN18" s="52"/>
      <c r="QSO18" s="52"/>
      <c r="QSP18" s="52"/>
      <c r="QSQ18" s="52"/>
      <c r="QSR18" s="52"/>
      <c r="QSS18" s="52"/>
      <c r="QST18" s="52"/>
      <c r="QSU18" s="52"/>
      <c r="QSV18" s="52"/>
      <c r="QSW18" s="52"/>
      <c r="QSX18" s="52"/>
      <c r="QSY18" s="52"/>
      <c r="QSZ18" s="52"/>
      <c r="QTA18" s="52"/>
      <c r="QTB18" s="52"/>
      <c r="QTC18" s="52"/>
      <c r="QTD18" s="52"/>
      <c r="QTE18" s="52"/>
      <c r="QTF18" s="52"/>
      <c r="QTG18" s="52"/>
      <c r="QTH18" s="52"/>
      <c r="QTI18" s="52"/>
      <c r="QTJ18" s="52"/>
      <c r="QTK18" s="52"/>
      <c r="QTL18" s="52"/>
      <c r="QTM18" s="52"/>
      <c r="QTN18" s="52"/>
      <c r="QTO18" s="52"/>
      <c r="QTP18" s="52"/>
      <c r="QTQ18" s="52"/>
      <c r="QTR18" s="52"/>
      <c r="QTS18" s="52"/>
      <c r="QTT18" s="52"/>
      <c r="QTU18" s="52"/>
      <c r="QTV18" s="52"/>
      <c r="QTW18" s="52"/>
      <c r="QTX18" s="52"/>
      <c r="QTY18" s="52"/>
      <c r="QTZ18" s="52"/>
      <c r="QUA18" s="52"/>
      <c r="QUB18" s="52"/>
      <c r="QUC18" s="52"/>
      <c r="QUD18" s="52"/>
      <c r="QUE18" s="52"/>
      <c r="QUF18" s="52"/>
      <c r="QUG18" s="52"/>
      <c r="QUH18" s="52"/>
      <c r="QUI18" s="52"/>
      <c r="QUJ18" s="52"/>
      <c r="QUK18" s="52"/>
      <c r="QUL18" s="52"/>
      <c r="QUM18" s="52"/>
      <c r="QUN18" s="52"/>
      <c r="QUO18" s="52"/>
      <c r="QUP18" s="52"/>
      <c r="QUQ18" s="52"/>
      <c r="QUR18" s="52"/>
      <c r="QUS18" s="52"/>
      <c r="QUT18" s="52"/>
      <c r="QUU18" s="52"/>
      <c r="QUV18" s="52"/>
      <c r="QUW18" s="52"/>
      <c r="QUX18" s="52"/>
      <c r="QUY18" s="52"/>
      <c r="QUZ18" s="52"/>
      <c r="QVA18" s="52"/>
      <c r="QVB18" s="52"/>
      <c r="QVC18" s="52"/>
      <c r="QVD18" s="52"/>
      <c r="QVE18" s="52"/>
      <c r="QVF18" s="52"/>
      <c r="QVG18" s="52"/>
      <c r="QVH18" s="52"/>
      <c r="QVI18" s="52"/>
      <c r="QVJ18" s="52"/>
      <c r="QVK18" s="52"/>
      <c r="QVL18" s="52"/>
      <c r="QVM18" s="52"/>
      <c r="QVN18" s="52"/>
      <c r="QVO18" s="52"/>
      <c r="QVP18" s="52"/>
      <c r="QVQ18" s="52"/>
      <c r="QVR18" s="52"/>
      <c r="QVS18" s="52"/>
      <c r="QVT18" s="52"/>
      <c r="QVU18" s="52"/>
      <c r="QVV18" s="52"/>
      <c r="QVW18" s="52"/>
      <c r="QVX18" s="52"/>
      <c r="QVY18" s="52"/>
      <c r="QVZ18" s="52"/>
      <c r="QWA18" s="52"/>
      <c r="QWB18" s="52"/>
      <c r="QWC18" s="52"/>
      <c r="QWD18" s="52"/>
      <c r="QWE18" s="52"/>
      <c r="QWF18" s="52"/>
      <c r="QWG18" s="52"/>
      <c r="QWH18" s="52"/>
      <c r="QWI18" s="52"/>
      <c r="QWJ18" s="52"/>
      <c r="QWK18" s="52"/>
      <c r="QWL18" s="52"/>
      <c r="QWM18" s="52"/>
      <c r="QWN18" s="52"/>
      <c r="QWO18" s="52"/>
      <c r="QWP18" s="52"/>
      <c r="QWQ18" s="52"/>
      <c r="QWR18" s="52"/>
      <c r="QWS18" s="52"/>
      <c r="QWT18" s="52"/>
      <c r="QWU18" s="52"/>
      <c r="QWV18" s="52"/>
      <c r="QWW18" s="52"/>
      <c r="QWX18" s="52"/>
      <c r="QWY18" s="52"/>
      <c r="QWZ18" s="52"/>
      <c r="QXA18" s="52"/>
      <c r="QXB18" s="52"/>
      <c r="QXC18" s="52"/>
      <c r="QXD18" s="52"/>
      <c r="QXE18" s="52"/>
      <c r="QXF18" s="52"/>
      <c r="QXG18" s="52"/>
      <c r="QXH18" s="52"/>
      <c r="QXI18" s="52"/>
      <c r="QXJ18" s="52"/>
      <c r="QXK18" s="52"/>
      <c r="QXL18" s="52"/>
      <c r="QXM18" s="52"/>
      <c r="QXN18" s="52"/>
      <c r="QXO18" s="52"/>
      <c r="QXP18" s="52"/>
      <c r="QXQ18" s="52"/>
      <c r="QXR18" s="52"/>
      <c r="QXS18" s="52"/>
      <c r="QXT18" s="52"/>
      <c r="QXU18" s="52"/>
      <c r="QXV18" s="52"/>
      <c r="QXW18" s="52"/>
      <c r="QXX18" s="52"/>
      <c r="QXY18" s="52"/>
      <c r="QXZ18" s="52"/>
      <c r="QYA18" s="52"/>
      <c r="QYB18" s="52"/>
      <c r="QYC18" s="52"/>
      <c r="QYD18" s="52"/>
      <c r="QYE18" s="52"/>
      <c r="QYF18" s="52"/>
      <c r="QYG18" s="52"/>
      <c r="QYH18" s="52"/>
      <c r="QYI18" s="52"/>
      <c r="QYJ18" s="52"/>
      <c r="QYK18" s="52"/>
      <c r="QYL18" s="52"/>
      <c r="QYM18" s="52"/>
      <c r="QYN18" s="52"/>
      <c r="QYO18" s="52"/>
      <c r="QYP18" s="52"/>
      <c r="QYQ18" s="52"/>
      <c r="QYR18" s="52"/>
      <c r="QYS18" s="52"/>
      <c r="QYT18" s="52"/>
      <c r="QYU18" s="52"/>
      <c r="QYV18" s="52"/>
      <c r="QYW18" s="52"/>
      <c r="QYX18" s="52"/>
      <c r="QYY18" s="52"/>
      <c r="QYZ18" s="52"/>
      <c r="QZA18" s="52"/>
      <c r="QZB18" s="52"/>
      <c r="QZC18" s="52"/>
      <c r="QZD18" s="52"/>
      <c r="QZE18" s="52"/>
      <c r="QZF18" s="52"/>
      <c r="QZG18" s="52"/>
      <c r="QZH18" s="52"/>
      <c r="QZI18" s="52"/>
      <c r="QZJ18" s="52"/>
      <c r="QZK18" s="52"/>
      <c r="QZL18" s="52"/>
      <c r="QZM18" s="52"/>
      <c r="QZN18" s="52"/>
      <c r="QZO18" s="52"/>
      <c r="QZP18" s="52"/>
      <c r="QZQ18" s="52"/>
      <c r="QZR18" s="52"/>
      <c r="QZS18" s="52"/>
      <c r="QZT18" s="52"/>
      <c r="QZU18" s="52"/>
      <c r="QZV18" s="52"/>
      <c r="QZW18" s="52"/>
      <c r="QZX18" s="52"/>
      <c r="QZY18" s="52"/>
      <c r="QZZ18" s="52"/>
      <c r="RAA18" s="52"/>
      <c r="RAB18" s="52"/>
      <c r="RAC18" s="52"/>
      <c r="RAD18" s="52"/>
      <c r="RAE18" s="52"/>
      <c r="RAF18" s="52"/>
      <c r="RAG18" s="52"/>
      <c r="RAH18" s="52"/>
      <c r="RAI18" s="52"/>
      <c r="RAJ18" s="52"/>
      <c r="RAK18" s="52"/>
      <c r="RAL18" s="52"/>
      <c r="RAM18" s="52"/>
      <c r="RAN18" s="52"/>
      <c r="RAO18" s="52"/>
      <c r="RAP18" s="52"/>
      <c r="RAQ18" s="52"/>
      <c r="RAR18" s="52"/>
      <c r="RAS18" s="52"/>
      <c r="RAT18" s="52"/>
      <c r="RAU18" s="52"/>
      <c r="RAV18" s="52"/>
      <c r="RAW18" s="52"/>
      <c r="RAX18" s="52"/>
      <c r="RAY18" s="52"/>
      <c r="RAZ18" s="52"/>
      <c r="RBA18" s="52"/>
      <c r="RBB18" s="52"/>
      <c r="RBC18" s="52"/>
      <c r="RBD18" s="52"/>
      <c r="RBE18" s="52"/>
      <c r="RBF18" s="52"/>
      <c r="RBG18" s="52"/>
      <c r="RBH18" s="52"/>
      <c r="RBI18" s="52"/>
      <c r="RBJ18" s="52"/>
      <c r="RBK18" s="52"/>
      <c r="RBL18" s="52"/>
      <c r="RBM18" s="52"/>
      <c r="RBN18" s="52"/>
      <c r="RBO18" s="52"/>
      <c r="RBP18" s="52"/>
      <c r="RBQ18" s="52"/>
      <c r="RBR18" s="52"/>
      <c r="RBS18" s="52"/>
      <c r="RBT18" s="52"/>
      <c r="RBU18" s="52"/>
      <c r="RBV18" s="52"/>
      <c r="RBW18" s="52"/>
      <c r="RBX18" s="52"/>
      <c r="RBY18" s="52"/>
      <c r="RBZ18" s="52"/>
      <c r="RCA18" s="52"/>
      <c r="RCB18" s="52"/>
      <c r="RCC18" s="52"/>
      <c r="RCD18" s="52"/>
      <c r="RCE18" s="52"/>
      <c r="RCF18" s="52"/>
      <c r="RCG18" s="52"/>
      <c r="RCH18" s="52"/>
      <c r="RCI18" s="52"/>
      <c r="RCJ18" s="52"/>
      <c r="RCK18" s="52"/>
      <c r="RCL18" s="52"/>
      <c r="RCM18" s="52"/>
      <c r="RCN18" s="52"/>
      <c r="RCO18" s="52"/>
      <c r="RCP18" s="52"/>
      <c r="RCQ18" s="52"/>
      <c r="RCR18" s="52"/>
      <c r="RCS18" s="52"/>
      <c r="RCT18" s="52"/>
      <c r="RCU18" s="52"/>
      <c r="RCV18" s="52"/>
      <c r="RCW18" s="52"/>
      <c r="RCX18" s="52"/>
      <c r="RCY18" s="52"/>
      <c r="RCZ18" s="52"/>
      <c r="RDA18" s="52"/>
      <c r="RDB18" s="52"/>
      <c r="RDC18" s="52"/>
      <c r="RDD18" s="52"/>
      <c r="RDE18" s="52"/>
      <c r="RDF18" s="52"/>
      <c r="RDG18" s="52"/>
      <c r="RDH18" s="52"/>
      <c r="RDI18" s="52"/>
      <c r="RDJ18" s="52"/>
      <c r="RDK18" s="52"/>
      <c r="RDL18" s="52"/>
      <c r="RDM18" s="52"/>
      <c r="RDN18" s="52"/>
      <c r="RDO18" s="52"/>
      <c r="RDP18" s="52"/>
      <c r="RDQ18" s="52"/>
      <c r="RDR18" s="52"/>
      <c r="RDS18" s="52"/>
      <c r="RDT18" s="52"/>
      <c r="RDU18" s="52"/>
      <c r="RDV18" s="52"/>
      <c r="RDW18" s="52"/>
      <c r="RDX18" s="52"/>
      <c r="RDY18" s="52"/>
      <c r="RDZ18" s="52"/>
      <c r="REA18" s="52"/>
      <c r="REB18" s="52"/>
      <c r="REC18" s="52"/>
      <c r="RED18" s="52"/>
      <c r="REE18" s="52"/>
      <c r="REF18" s="52"/>
      <c r="REG18" s="52"/>
      <c r="REH18" s="52"/>
      <c r="REI18" s="52"/>
      <c r="REJ18" s="52"/>
      <c r="REK18" s="52"/>
      <c r="REL18" s="52"/>
      <c r="REM18" s="52"/>
      <c r="REN18" s="52"/>
      <c r="REO18" s="52"/>
      <c r="REP18" s="52"/>
      <c r="REQ18" s="52"/>
      <c r="RER18" s="52"/>
      <c r="RES18" s="52"/>
      <c r="RET18" s="52"/>
      <c r="REU18" s="52"/>
      <c r="REV18" s="52"/>
      <c r="REW18" s="52"/>
      <c r="REX18" s="52"/>
      <c r="REY18" s="52"/>
      <c r="REZ18" s="52"/>
      <c r="RFA18" s="52"/>
      <c r="RFB18" s="52"/>
      <c r="RFC18" s="52"/>
      <c r="RFD18" s="52"/>
      <c r="RFE18" s="52"/>
      <c r="RFF18" s="52"/>
      <c r="RFG18" s="52"/>
      <c r="RFH18" s="52"/>
      <c r="RFI18" s="52"/>
      <c r="RFJ18" s="52"/>
      <c r="RFK18" s="52"/>
      <c r="RFL18" s="52"/>
      <c r="RFM18" s="52"/>
      <c r="RFN18" s="52"/>
      <c r="RFO18" s="52"/>
      <c r="RFP18" s="52"/>
      <c r="RFQ18" s="52"/>
      <c r="RFR18" s="52"/>
      <c r="RFS18" s="52"/>
      <c r="RFT18" s="52"/>
      <c r="RFU18" s="52"/>
      <c r="RFV18" s="52"/>
      <c r="RFW18" s="52"/>
      <c r="RFX18" s="52"/>
      <c r="RFY18" s="52"/>
      <c r="RFZ18" s="52"/>
      <c r="RGA18" s="52"/>
      <c r="RGB18" s="52"/>
      <c r="RGC18" s="52"/>
      <c r="RGD18" s="52"/>
      <c r="RGE18" s="52"/>
      <c r="RGF18" s="52"/>
      <c r="RGG18" s="52"/>
      <c r="RGH18" s="52"/>
      <c r="RGI18" s="52"/>
      <c r="RGJ18" s="52"/>
      <c r="RGK18" s="52"/>
      <c r="RGL18" s="52"/>
      <c r="RGM18" s="52"/>
      <c r="RGN18" s="52"/>
      <c r="RGO18" s="52"/>
      <c r="RGP18" s="52"/>
      <c r="RGQ18" s="52"/>
      <c r="RGR18" s="52"/>
      <c r="RGS18" s="52"/>
      <c r="RGT18" s="52"/>
      <c r="RGU18" s="52"/>
      <c r="RGV18" s="52"/>
      <c r="RGW18" s="52"/>
      <c r="RGX18" s="52"/>
      <c r="RGY18" s="52"/>
      <c r="RGZ18" s="52"/>
      <c r="RHA18" s="52"/>
      <c r="RHB18" s="52"/>
      <c r="RHC18" s="52"/>
      <c r="RHD18" s="52"/>
      <c r="RHE18" s="52"/>
      <c r="RHF18" s="52"/>
      <c r="RHG18" s="52"/>
      <c r="RHH18" s="52"/>
      <c r="RHI18" s="52"/>
      <c r="RHJ18" s="52"/>
      <c r="RHK18" s="52"/>
      <c r="RHL18" s="52"/>
      <c r="RHM18" s="52"/>
      <c r="RHN18" s="52"/>
      <c r="RHO18" s="52"/>
      <c r="RHP18" s="52"/>
      <c r="RHQ18" s="52"/>
      <c r="RHR18" s="52"/>
      <c r="RHS18" s="52"/>
      <c r="RHT18" s="52"/>
      <c r="RHU18" s="52"/>
      <c r="RHV18" s="52"/>
      <c r="RHW18" s="52"/>
      <c r="RHX18" s="52"/>
      <c r="RHY18" s="52"/>
      <c r="RHZ18" s="52"/>
      <c r="RIA18" s="52"/>
      <c r="RIB18" s="52"/>
      <c r="RIC18" s="52"/>
      <c r="RID18" s="52"/>
      <c r="RIE18" s="52"/>
      <c r="RIF18" s="52"/>
      <c r="RIG18" s="52"/>
      <c r="RIH18" s="52"/>
      <c r="RII18" s="52"/>
      <c r="RIJ18" s="52"/>
      <c r="RIK18" s="52"/>
      <c r="RIL18" s="52"/>
      <c r="RIM18" s="52"/>
      <c r="RIN18" s="52"/>
      <c r="RIO18" s="52"/>
      <c r="RIP18" s="52"/>
      <c r="RIQ18" s="52"/>
      <c r="RIR18" s="52"/>
      <c r="RIS18" s="52"/>
      <c r="RIT18" s="52"/>
      <c r="RIU18" s="52"/>
      <c r="RIV18" s="52"/>
      <c r="RIW18" s="52"/>
      <c r="RIX18" s="52"/>
      <c r="RIY18" s="52"/>
      <c r="RIZ18" s="52"/>
      <c r="RJA18" s="52"/>
      <c r="RJB18" s="52"/>
      <c r="RJC18" s="52"/>
      <c r="RJD18" s="52"/>
      <c r="RJE18" s="52"/>
      <c r="RJF18" s="52"/>
      <c r="RJG18" s="52"/>
      <c r="RJH18" s="52"/>
      <c r="RJI18" s="52"/>
      <c r="RJJ18" s="52"/>
      <c r="RJK18" s="52"/>
      <c r="RJL18" s="52"/>
      <c r="RJM18" s="52"/>
      <c r="RJN18" s="52"/>
      <c r="RJO18" s="52"/>
      <c r="RJP18" s="52"/>
      <c r="RJQ18" s="52"/>
      <c r="RJR18" s="52"/>
      <c r="RJS18" s="52"/>
      <c r="RJT18" s="52"/>
      <c r="RJU18" s="52"/>
      <c r="RJV18" s="52"/>
      <c r="RJW18" s="52"/>
      <c r="RJX18" s="52"/>
      <c r="RJY18" s="52"/>
      <c r="RJZ18" s="52"/>
      <c r="RKA18" s="52"/>
      <c r="RKB18" s="52"/>
      <c r="RKC18" s="52"/>
      <c r="RKD18" s="52"/>
      <c r="RKE18" s="52"/>
      <c r="RKF18" s="52"/>
      <c r="RKG18" s="52"/>
      <c r="RKH18" s="52"/>
      <c r="RKI18" s="52"/>
      <c r="RKJ18" s="52"/>
      <c r="RKK18" s="52"/>
      <c r="RKL18" s="52"/>
      <c r="RKM18" s="52"/>
      <c r="RKN18" s="52"/>
      <c r="RKO18" s="52"/>
      <c r="RKP18" s="52"/>
      <c r="RKQ18" s="52"/>
      <c r="RKR18" s="52"/>
      <c r="RKS18" s="52"/>
      <c r="RKT18" s="52"/>
      <c r="RKU18" s="52"/>
      <c r="RKV18" s="52"/>
      <c r="RKW18" s="52"/>
      <c r="RKX18" s="52"/>
      <c r="RKY18" s="52"/>
      <c r="RKZ18" s="52"/>
      <c r="RLA18" s="52"/>
      <c r="RLB18" s="52"/>
      <c r="RLC18" s="52"/>
      <c r="RLD18" s="52"/>
      <c r="RLE18" s="52"/>
      <c r="RLF18" s="52"/>
      <c r="RLG18" s="52"/>
      <c r="RLH18" s="52"/>
      <c r="RLI18" s="52"/>
      <c r="RLJ18" s="52"/>
      <c r="RLK18" s="52"/>
      <c r="RLL18" s="52"/>
      <c r="RLM18" s="52"/>
      <c r="RLN18" s="52"/>
      <c r="RLO18" s="52"/>
      <c r="RLP18" s="52"/>
      <c r="RLQ18" s="52"/>
      <c r="RLR18" s="52"/>
      <c r="RLS18" s="52"/>
      <c r="RLT18" s="52"/>
      <c r="RLU18" s="52"/>
      <c r="RLV18" s="52"/>
      <c r="RLW18" s="52"/>
      <c r="RLX18" s="52"/>
      <c r="RLY18" s="52"/>
      <c r="RLZ18" s="52"/>
      <c r="RMA18" s="52"/>
      <c r="RMB18" s="52"/>
      <c r="RMC18" s="52"/>
      <c r="RMD18" s="52"/>
      <c r="RME18" s="52"/>
      <c r="RMF18" s="52"/>
      <c r="RMG18" s="52"/>
      <c r="RMH18" s="52"/>
      <c r="RMI18" s="52"/>
      <c r="RMJ18" s="52"/>
      <c r="RMK18" s="52"/>
      <c r="RML18" s="52"/>
      <c r="RMM18" s="52"/>
      <c r="RMN18" s="52"/>
      <c r="RMO18" s="52"/>
      <c r="RMP18" s="52"/>
      <c r="RMQ18" s="52"/>
      <c r="RMR18" s="52"/>
      <c r="RMS18" s="52"/>
      <c r="RMT18" s="52"/>
      <c r="RMU18" s="52"/>
      <c r="RMV18" s="52"/>
      <c r="RMW18" s="52"/>
      <c r="RMX18" s="52"/>
      <c r="RMY18" s="52"/>
      <c r="RMZ18" s="52"/>
      <c r="RNA18" s="52"/>
      <c r="RNB18" s="52"/>
      <c r="RNC18" s="52"/>
      <c r="RND18" s="52"/>
      <c r="RNE18" s="52"/>
      <c r="RNF18" s="52"/>
      <c r="RNG18" s="52"/>
      <c r="RNH18" s="52"/>
      <c r="RNI18" s="52"/>
      <c r="RNJ18" s="52"/>
      <c r="RNK18" s="52"/>
      <c r="RNL18" s="52"/>
      <c r="RNM18" s="52"/>
      <c r="RNN18" s="52"/>
      <c r="RNO18" s="52"/>
      <c r="RNP18" s="52"/>
      <c r="RNQ18" s="52"/>
      <c r="RNR18" s="52"/>
      <c r="RNS18" s="52"/>
      <c r="RNT18" s="52"/>
      <c r="RNU18" s="52"/>
      <c r="RNV18" s="52"/>
      <c r="RNW18" s="52"/>
      <c r="RNX18" s="52"/>
      <c r="RNY18" s="52"/>
      <c r="RNZ18" s="52"/>
      <c r="ROA18" s="52"/>
      <c r="ROB18" s="52"/>
      <c r="ROC18" s="52"/>
      <c r="ROD18" s="52"/>
      <c r="ROE18" s="52"/>
      <c r="ROF18" s="52"/>
      <c r="ROG18" s="52"/>
      <c r="ROH18" s="52"/>
      <c r="ROI18" s="52"/>
      <c r="ROJ18" s="52"/>
      <c r="ROK18" s="52"/>
      <c r="ROL18" s="52"/>
      <c r="ROM18" s="52"/>
      <c r="RON18" s="52"/>
      <c r="ROO18" s="52"/>
      <c r="ROP18" s="52"/>
      <c r="ROQ18" s="52"/>
      <c r="ROR18" s="52"/>
      <c r="ROS18" s="52"/>
      <c r="ROT18" s="52"/>
      <c r="ROU18" s="52"/>
      <c r="ROV18" s="52"/>
      <c r="ROW18" s="52"/>
      <c r="ROX18" s="52"/>
      <c r="ROY18" s="52"/>
      <c r="ROZ18" s="52"/>
      <c r="RPA18" s="52"/>
      <c r="RPB18" s="52"/>
      <c r="RPC18" s="52"/>
      <c r="RPD18" s="52"/>
      <c r="RPE18" s="52"/>
      <c r="RPF18" s="52"/>
      <c r="RPG18" s="52"/>
      <c r="RPH18" s="52"/>
      <c r="RPI18" s="52"/>
      <c r="RPJ18" s="52"/>
      <c r="RPK18" s="52"/>
      <c r="RPL18" s="52"/>
      <c r="RPM18" s="52"/>
      <c r="RPN18" s="52"/>
      <c r="RPO18" s="52"/>
      <c r="RPP18" s="52"/>
      <c r="RPQ18" s="52"/>
      <c r="RPR18" s="52"/>
      <c r="RPS18" s="52"/>
      <c r="RPT18" s="52"/>
      <c r="RPU18" s="52"/>
      <c r="RPV18" s="52"/>
      <c r="RPW18" s="52"/>
      <c r="RPX18" s="52"/>
      <c r="RPY18" s="52"/>
      <c r="RPZ18" s="52"/>
      <c r="RQA18" s="52"/>
      <c r="RQB18" s="52"/>
      <c r="RQC18" s="52"/>
      <c r="RQD18" s="52"/>
      <c r="RQE18" s="52"/>
      <c r="RQF18" s="52"/>
      <c r="RQG18" s="52"/>
      <c r="RQH18" s="52"/>
      <c r="RQI18" s="52"/>
      <c r="RQJ18" s="52"/>
      <c r="RQK18" s="52"/>
      <c r="RQL18" s="52"/>
      <c r="RQM18" s="52"/>
      <c r="RQN18" s="52"/>
      <c r="RQO18" s="52"/>
      <c r="RQP18" s="52"/>
      <c r="RQQ18" s="52"/>
      <c r="RQR18" s="52"/>
      <c r="RQS18" s="52"/>
      <c r="RQT18" s="52"/>
      <c r="RQU18" s="52"/>
      <c r="RQV18" s="52"/>
      <c r="RQW18" s="52"/>
      <c r="RQX18" s="52"/>
      <c r="RQY18" s="52"/>
      <c r="RQZ18" s="52"/>
      <c r="RRA18" s="52"/>
      <c r="RRB18" s="52"/>
      <c r="RRC18" s="52"/>
      <c r="RRD18" s="52"/>
      <c r="RRE18" s="52"/>
      <c r="RRF18" s="52"/>
      <c r="RRG18" s="52"/>
      <c r="RRH18" s="52"/>
      <c r="RRI18" s="52"/>
      <c r="RRJ18" s="52"/>
      <c r="RRK18" s="52"/>
      <c r="RRL18" s="52"/>
      <c r="RRM18" s="52"/>
      <c r="RRN18" s="52"/>
      <c r="RRO18" s="52"/>
      <c r="RRP18" s="52"/>
      <c r="RRQ18" s="52"/>
      <c r="RRR18" s="52"/>
      <c r="RRS18" s="52"/>
      <c r="RRT18" s="52"/>
      <c r="RRU18" s="52"/>
      <c r="RRV18" s="52"/>
      <c r="RRW18" s="52"/>
      <c r="RRX18" s="52"/>
      <c r="RRY18" s="52"/>
      <c r="RRZ18" s="52"/>
      <c r="RSA18" s="52"/>
      <c r="RSB18" s="52"/>
      <c r="RSC18" s="52"/>
      <c r="RSD18" s="52"/>
      <c r="RSE18" s="52"/>
      <c r="RSF18" s="52"/>
      <c r="RSG18" s="52"/>
      <c r="RSH18" s="52"/>
      <c r="RSI18" s="52"/>
      <c r="RSJ18" s="52"/>
      <c r="RSK18" s="52"/>
      <c r="RSL18" s="52"/>
      <c r="RSM18" s="52"/>
      <c r="RSN18" s="52"/>
      <c r="RSO18" s="52"/>
      <c r="RSP18" s="52"/>
      <c r="RSQ18" s="52"/>
      <c r="RSR18" s="52"/>
      <c r="RSS18" s="52"/>
      <c r="RST18" s="52"/>
      <c r="RSU18" s="52"/>
      <c r="RSV18" s="52"/>
      <c r="RSW18" s="52"/>
      <c r="RSX18" s="52"/>
      <c r="RSY18" s="52"/>
      <c r="RSZ18" s="52"/>
      <c r="RTA18" s="52"/>
      <c r="RTB18" s="52"/>
      <c r="RTC18" s="52"/>
      <c r="RTD18" s="52"/>
      <c r="RTE18" s="52"/>
      <c r="RTF18" s="52"/>
      <c r="RTG18" s="52"/>
      <c r="RTH18" s="52"/>
      <c r="RTI18" s="52"/>
      <c r="RTJ18" s="52"/>
      <c r="RTK18" s="52"/>
      <c r="RTL18" s="52"/>
      <c r="RTM18" s="52"/>
      <c r="RTN18" s="52"/>
      <c r="RTO18" s="52"/>
      <c r="RTP18" s="52"/>
      <c r="RTQ18" s="52"/>
      <c r="RTR18" s="52"/>
      <c r="RTS18" s="52"/>
      <c r="RTT18" s="52"/>
      <c r="RTU18" s="52"/>
      <c r="RTV18" s="52"/>
      <c r="RTW18" s="52"/>
      <c r="RTX18" s="52"/>
      <c r="RTY18" s="52"/>
      <c r="RTZ18" s="52"/>
      <c r="RUA18" s="52"/>
      <c r="RUB18" s="52"/>
      <c r="RUC18" s="52"/>
      <c r="RUD18" s="52"/>
      <c r="RUE18" s="52"/>
      <c r="RUF18" s="52"/>
      <c r="RUG18" s="52"/>
      <c r="RUH18" s="52"/>
      <c r="RUI18" s="52"/>
      <c r="RUJ18" s="52"/>
      <c r="RUK18" s="52"/>
      <c r="RUL18" s="52"/>
      <c r="RUM18" s="52"/>
      <c r="RUN18" s="52"/>
      <c r="RUO18" s="52"/>
      <c r="RUP18" s="52"/>
      <c r="RUQ18" s="52"/>
      <c r="RUR18" s="52"/>
      <c r="RUS18" s="52"/>
      <c r="RUT18" s="52"/>
      <c r="RUU18" s="52"/>
      <c r="RUV18" s="52"/>
      <c r="RUW18" s="52"/>
      <c r="RUX18" s="52"/>
      <c r="RUY18" s="52"/>
      <c r="RUZ18" s="52"/>
      <c r="RVA18" s="52"/>
      <c r="RVB18" s="52"/>
      <c r="RVC18" s="52"/>
      <c r="RVD18" s="52"/>
      <c r="RVE18" s="52"/>
      <c r="RVF18" s="52"/>
      <c r="RVG18" s="52"/>
      <c r="RVH18" s="52"/>
      <c r="RVI18" s="52"/>
      <c r="RVJ18" s="52"/>
      <c r="RVK18" s="52"/>
      <c r="RVL18" s="52"/>
      <c r="RVM18" s="52"/>
      <c r="RVN18" s="52"/>
      <c r="RVO18" s="52"/>
      <c r="RVP18" s="52"/>
      <c r="RVQ18" s="52"/>
      <c r="RVR18" s="52"/>
      <c r="RVS18" s="52"/>
      <c r="RVT18" s="52"/>
      <c r="RVU18" s="52"/>
      <c r="RVV18" s="52"/>
      <c r="RVW18" s="52"/>
      <c r="RVX18" s="52"/>
      <c r="RVY18" s="52"/>
      <c r="RVZ18" s="52"/>
      <c r="RWA18" s="52"/>
      <c r="RWB18" s="52"/>
      <c r="RWC18" s="52"/>
      <c r="RWD18" s="52"/>
      <c r="RWE18" s="52"/>
      <c r="RWF18" s="52"/>
      <c r="RWG18" s="52"/>
      <c r="RWH18" s="52"/>
      <c r="RWI18" s="52"/>
      <c r="RWJ18" s="52"/>
      <c r="RWK18" s="52"/>
      <c r="RWL18" s="52"/>
      <c r="RWM18" s="52"/>
      <c r="RWN18" s="52"/>
      <c r="RWO18" s="52"/>
      <c r="RWP18" s="52"/>
      <c r="RWQ18" s="52"/>
      <c r="RWR18" s="52"/>
      <c r="RWS18" s="52"/>
      <c r="RWT18" s="52"/>
      <c r="RWU18" s="52"/>
      <c r="RWV18" s="52"/>
      <c r="RWW18" s="52"/>
      <c r="RWX18" s="52"/>
      <c r="RWY18" s="52"/>
      <c r="RWZ18" s="52"/>
      <c r="RXA18" s="52"/>
      <c r="RXB18" s="52"/>
      <c r="RXC18" s="52"/>
      <c r="RXD18" s="52"/>
      <c r="RXE18" s="52"/>
      <c r="RXF18" s="52"/>
      <c r="RXG18" s="52"/>
      <c r="RXH18" s="52"/>
      <c r="RXI18" s="52"/>
      <c r="RXJ18" s="52"/>
      <c r="RXK18" s="52"/>
      <c r="RXL18" s="52"/>
      <c r="RXM18" s="52"/>
      <c r="RXN18" s="52"/>
      <c r="RXO18" s="52"/>
      <c r="RXP18" s="52"/>
      <c r="RXQ18" s="52"/>
      <c r="RXR18" s="52"/>
      <c r="RXS18" s="52"/>
      <c r="RXT18" s="52"/>
      <c r="RXU18" s="52"/>
      <c r="RXV18" s="52"/>
      <c r="RXW18" s="52"/>
      <c r="RXX18" s="52"/>
      <c r="RXY18" s="52"/>
      <c r="RXZ18" s="52"/>
      <c r="RYA18" s="52"/>
      <c r="RYB18" s="52"/>
      <c r="RYC18" s="52"/>
      <c r="RYD18" s="52"/>
      <c r="RYE18" s="52"/>
      <c r="RYF18" s="52"/>
      <c r="RYG18" s="52"/>
      <c r="RYH18" s="52"/>
      <c r="RYI18" s="52"/>
      <c r="RYJ18" s="52"/>
      <c r="RYK18" s="52"/>
      <c r="RYL18" s="52"/>
      <c r="RYM18" s="52"/>
      <c r="RYN18" s="52"/>
      <c r="RYO18" s="52"/>
      <c r="RYP18" s="52"/>
      <c r="RYQ18" s="52"/>
      <c r="RYR18" s="52"/>
      <c r="RYS18" s="52"/>
      <c r="RYT18" s="52"/>
      <c r="RYU18" s="52"/>
      <c r="RYV18" s="52"/>
      <c r="RYW18" s="52"/>
      <c r="RYX18" s="52"/>
      <c r="RYY18" s="52"/>
      <c r="RYZ18" s="52"/>
      <c r="RZA18" s="52"/>
      <c r="RZB18" s="52"/>
      <c r="RZC18" s="52"/>
      <c r="RZD18" s="52"/>
      <c r="RZE18" s="52"/>
      <c r="RZF18" s="52"/>
      <c r="RZG18" s="52"/>
      <c r="RZH18" s="52"/>
      <c r="RZI18" s="52"/>
      <c r="RZJ18" s="52"/>
      <c r="RZK18" s="52"/>
      <c r="RZL18" s="52"/>
      <c r="RZM18" s="52"/>
      <c r="RZN18" s="52"/>
      <c r="RZO18" s="52"/>
      <c r="RZP18" s="52"/>
      <c r="RZQ18" s="52"/>
      <c r="RZR18" s="52"/>
      <c r="RZS18" s="52"/>
      <c r="RZT18" s="52"/>
      <c r="RZU18" s="52"/>
      <c r="RZV18" s="52"/>
      <c r="RZW18" s="52"/>
      <c r="RZX18" s="52"/>
      <c r="RZY18" s="52"/>
      <c r="RZZ18" s="52"/>
      <c r="SAA18" s="52"/>
      <c r="SAB18" s="52"/>
      <c r="SAC18" s="52"/>
      <c r="SAD18" s="52"/>
      <c r="SAE18" s="52"/>
      <c r="SAF18" s="52"/>
      <c r="SAG18" s="52"/>
      <c r="SAH18" s="52"/>
      <c r="SAI18" s="52"/>
      <c r="SAJ18" s="52"/>
      <c r="SAK18" s="52"/>
      <c r="SAL18" s="52"/>
      <c r="SAM18" s="52"/>
      <c r="SAN18" s="52"/>
      <c r="SAO18" s="52"/>
      <c r="SAP18" s="52"/>
      <c r="SAQ18" s="52"/>
      <c r="SAR18" s="52"/>
      <c r="SAS18" s="52"/>
      <c r="SAT18" s="52"/>
      <c r="SAU18" s="52"/>
      <c r="SAV18" s="52"/>
      <c r="SAW18" s="52"/>
      <c r="SAX18" s="52"/>
      <c r="SAY18" s="52"/>
      <c r="SAZ18" s="52"/>
      <c r="SBA18" s="52"/>
      <c r="SBB18" s="52"/>
      <c r="SBC18" s="52"/>
      <c r="SBD18" s="52"/>
      <c r="SBE18" s="52"/>
      <c r="SBF18" s="52"/>
      <c r="SBG18" s="52"/>
      <c r="SBH18" s="52"/>
      <c r="SBI18" s="52"/>
      <c r="SBJ18" s="52"/>
      <c r="SBK18" s="52"/>
      <c r="SBL18" s="52"/>
      <c r="SBM18" s="52"/>
      <c r="SBN18" s="52"/>
      <c r="SBO18" s="52"/>
      <c r="SBP18" s="52"/>
      <c r="SBQ18" s="52"/>
      <c r="SBR18" s="52"/>
      <c r="SBS18" s="52"/>
      <c r="SBT18" s="52"/>
      <c r="SBU18" s="52"/>
      <c r="SBV18" s="52"/>
      <c r="SBW18" s="52"/>
      <c r="SBX18" s="52"/>
      <c r="SBY18" s="52"/>
      <c r="SBZ18" s="52"/>
      <c r="SCA18" s="52"/>
      <c r="SCB18" s="52"/>
      <c r="SCC18" s="52"/>
      <c r="SCD18" s="52"/>
      <c r="SCE18" s="52"/>
      <c r="SCF18" s="52"/>
      <c r="SCG18" s="52"/>
      <c r="SCH18" s="52"/>
      <c r="SCI18" s="52"/>
      <c r="SCJ18" s="52"/>
      <c r="SCK18" s="52"/>
      <c r="SCL18" s="52"/>
      <c r="SCM18" s="52"/>
      <c r="SCN18" s="52"/>
      <c r="SCO18" s="52"/>
      <c r="SCP18" s="52"/>
      <c r="SCQ18" s="52"/>
      <c r="SCR18" s="52"/>
      <c r="SCS18" s="52"/>
      <c r="SCT18" s="52"/>
      <c r="SCU18" s="52"/>
      <c r="SCV18" s="52"/>
      <c r="SCW18" s="52"/>
      <c r="SCX18" s="52"/>
      <c r="SCY18" s="52"/>
      <c r="SCZ18" s="52"/>
      <c r="SDA18" s="52"/>
      <c r="SDB18" s="52"/>
      <c r="SDC18" s="52"/>
      <c r="SDD18" s="52"/>
      <c r="SDE18" s="52"/>
      <c r="SDF18" s="52"/>
      <c r="SDG18" s="52"/>
      <c r="SDH18" s="52"/>
      <c r="SDI18" s="52"/>
      <c r="SDJ18" s="52"/>
      <c r="SDK18" s="52"/>
      <c r="SDL18" s="52"/>
      <c r="SDM18" s="52"/>
      <c r="SDN18" s="52"/>
      <c r="SDO18" s="52"/>
      <c r="SDP18" s="52"/>
      <c r="SDQ18" s="52"/>
      <c r="SDR18" s="52"/>
      <c r="SDS18" s="52"/>
      <c r="SDT18" s="52"/>
      <c r="SDU18" s="52"/>
      <c r="SDV18" s="52"/>
      <c r="SDW18" s="52"/>
      <c r="SDX18" s="52"/>
      <c r="SDY18" s="52"/>
      <c r="SDZ18" s="52"/>
      <c r="SEA18" s="52"/>
      <c r="SEB18" s="52"/>
      <c r="SEC18" s="52"/>
      <c r="SED18" s="52"/>
      <c r="SEE18" s="52"/>
      <c r="SEF18" s="52"/>
      <c r="SEG18" s="52"/>
      <c r="SEH18" s="52"/>
      <c r="SEI18" s="52"/>
      <c r="SEJ18" s="52"/>
      <c r="SEK18" s="52"/>
      <c r="SEL18" s="52"/>
      <c r="SEM18" s="52"/>
      <c r="SEN18" s="52"/>
      <c r="SEO18" s="52"/>
      <c r="SEP18" s="52"/>
      <c r="SEQ18" s="52"/>
      <c r="SER18" s="52"/>
      <c r="SES18" s="52"/>
      <c r="SET18" s="52"/>
      <c r="SEU18" s="52"/>
      <c r="SEV18" s="52"/>
      <c r="SEW18" s="52"/>
      <c r="SEX18" s="52"/>
      <c r="SEY18" s="52"/>
      <c r="SEZ18" s="52"/>
      <c r="SFA18" s="52"/>
      <c r="SFB18" s="52"/>
      <c r="SFC18" s="52"/>
      <c r="SFD18" s="52"/>
      <c r="SFE18" s="52"/>
      <c r="SFF18" s="52"/>
      <c r="SFG18" s="52"/>
      <c r="SFH18" s="52"/>
      <c r="SFI18" s="52"/>
      <c r="SFJ18" s="52"/>
      <c r="SFK18" s="52"/>
      <c r="SFL18" s="52"/>
      <c r="SFM18" s="52"/>
      <c r="SFN18" s="52"/>
      <c r="SFO18" s="52"/>
      <c r="SFP18" s="52"/>
      <c r="SFQ18" s="52"/>
      <c r="SFR18" s="52"/>
      <c r="SFS18" s="52"/>
      <c r="SFT18" s="52"/>
      <c r="SFU18" s="52"/>
      <c r="SFV18" s="52"/>
      <c r="SFW18" s="52"/>
      <c r="SFX18" s="52"/>
      <c r="SFY18" s="52"/>
      <c r="SFZ18" s="52"/>
      <c r="SGA18" s="52"/>
      <c r="SGB18" s="52"/>
      <c r="SGC18" s="52"/>
      <c r="SGD18" s="52"/>
      <c r="SGE18" s="52"/>
      <c r="SGF18" s="52"/>
      <c r="SGG18" s="52"/>
      <c r="SGH18" s="52"/>
      <c r="SGI18" s="52"/>
      <c r="SGJ18" s="52"/>
      <c r="SGK18" s="52"/>
      <c r="SGL18" s="52"/>
      <c r="SGM18" s="52"/>
      <c r="SGN18" s="52"/>
      <c r="SGO18" s="52"/>
      <c r="SGP18" s="52"/>
      <c r="SGQ18" s="52"/>
      <c r="SGR18" s="52"/>
      <c r="SGS18" s="52"/>
      <c r="SGT18" s="52"/>
      <c r="SGU18" s="52"/>
      <c r="SGV18" s="52"/>
      <c r="SGW18" s="52"/>
      <c r="SGX18" s="52"/>
      <c r="SGY18" s="52"/>
      <c r="SGZ18" s="52"/>
      <c r="SHA18" s="52"/>
      <c r="SHB18" s="52"/>
      <c r="SHC18" s="52"/>
      <c r="SHD18" s="52"/>
      <c r="SHE18" s="52"/>
      <c r="SHF18" s="52"/>
      <c r="SHG18" s="52"/>
      <c r="SHH18" s="52"/>
      <c r="SHI18" s="52"/>
      <c r="SHJ18" s="52"/>
      <c r="SHK18" s="52"/>
      <c r="SHL18" s="52"/>
      <c r="SHM18" s="52"/>
      <c r="SHN18" s="52"/>
      <c r="SHO18" s="52"/>
      <c r="SHP18" s="52"/>
      <c r="SHQ18" s="52"/>
      <c r="SHR18" s="52"/>
      <c r="SHS18" s="52"/>
      <c r="SHT18" s="52"/>
      <c r="SHU18" s="52"/>
      <c r="SHV18" s="52"/>
      <c r="SHW18" s="52"/>
      <c r="SHX18" s="52"/>
      <c r="SHY18" s="52"/>
      <c r="SHZ18" s="52"/>
      <c r="SIA18" s="52"/>
      <c r="SIB18" s="52"/>
      <c r="SIC18" s="52"/>
      <c r="SID18" s="52"/>
      <c r="SIE18" s="52"/>
      <c r="SIF18" s="52"/>
      <c r="SIG18" s="52"/>
      <c r="SIH18" s="52"/>
      <c r="SII18" s="52"/>
      <c r="SIJ18" s="52"/>
      <c r="SIK18" s="52"/>
      <c r="SIL18" s="52"/>
      <c r="SIM18" s="52"/>
      <c r="SIN18" s="52"/>
      <c r="SIO18" s="52"/>
      <c r="SIP18" s="52"/>
      <c r="SIQ18" s="52"/>
      <c r="SIR18" s="52"/>
      <c r="SIS18" s="52"/>
      <c r="SIT18" s="52"/>
      <c r="SIU18" s="52"/>
      <c r="SIV18" s="52"/>
      <c r="SIW18" s="52"/>
      <c r="SIX18" s="52"/>
      <c r="SIY18" s="52"/>
      <c r="SIZ18" s="52"/>
      <c r="SJA18" s="52"/>
      <c r="SJB18" s="52"/>
      <c r="SJC18" s="52"/>
      <c r="SJD18" s="52"/>
      <c r="SJE18" s="52"/>
      <c r="SJF18" s="52"/>
      <c r="SJG18" s="52"/>
      <c r="SJH18" s="52"/>
      <c r="SJI18" s="52"/>
      <c r="SJJ18" s="52"/>
      <c r="SJK18" s="52"/>
      <c r="SJL18" s="52"/>
      <c r="SJM18" s="52"/>
      <c r="SJN18" s="52"/>
      <c r="SJO18" s="52"/>
      <c r="SJP18" s="52"/>
      <c r="SJQ18" s="52"/>
      <c r="SJR18" s="52"/>
      <c r="SJS18" s="52"/>
      <c r="SJT18" s="52"/>
      <c r="SJU18" s="52"/>
      <c r="SJV18" s="52"/>
      <c r="SJW18" s="52"/>
      <c r="SJX18" s="52"/>
      <c r="SJY18" s="52"/>
      <c r="SJZ18" s="52"/>
      <c r="SKA18" s="52"/>
      <c r="SKB18" s="52"/>
      <c r="SKC18" s="52"/>
      <c r="SKD18" s="52"/>
      <c r="SKE18" s="52"/>
      <c r="SKF18" s="52"/>
      <c r="SKG18" s="52"/>
      <c r="SKH18" s="52"/>
      <c r="SKI18" s="52"/>
      <c r="SKJ18" s="52"/>
      <c r="SKK18" s="52"/>
      <c r="SKL18" s="52"/>
      <c r="SKM18" s="52"/>
      <c r="SKN18" s="52"/>
      <c r="SKO18" s="52"/>
      <c r="SKP18" s="52"/>
      <c r="SKQ18" s="52"/>
      <c r="SKR18" s="52"/>
      <c r="SKS18" s="52"/>
      <c r="SKT18" s="52"/>
      <c r="SKU18" s="52"/>
      <c r="SKV18" s="52"/>
      <c r="SKW18" s="52"/>
      <c r="SKX18" s="52"/>
      <c r="SKY18" s="52"/>
      <c r="SKZ18" s="52"/>
      <c r="SLA18" s="52"/>
      <c r="SLB18" s="52"/>
      <c r="SLC18" s="52"/>
      <c r="SLD18" s="52"/>
      <c r="SLE18" s="52"/>
      <c r="SLF18" s="52"/>
      <c r="SLG18" s="52"/>
      <c r="SLH18" s="52"/>
      <c r="SLI18" s="52"/>
      <c r="SLJ18" s="52"/>
      <c r="SLK18" s="52"/>
      <c r="SLL18" s="52"/>
      <c r="SLM18" s="52"/>
      <c r="SLN18" s="52"/>
      <c r="SLO18" s="52"/>
      <c r="SLP18" s="52"/>
      <c r="SLQ18" s="52"/>
      <c r="SLR18" s="52"/>
      <c r="SLS18" s="52"/>
      <c r="SLT18" s="52"/>
      <c r="SLU18" s="52"/>
      <c r="SLV18" s="52"/>
      <c r="SLW18" s="52"/>
      <c r="SLX18" s="52"/>
      <c r="SLY18" s="52"/>
      <c r="SLZ18" s="52"/>
      <c r="SMA18" s="52"/>
      <c r="SMB18" s="52"/>
      <c r="SMC18" s="52"/>
      <c r="SMD18" s="52"/>
      <c r="SME18" s="52"/>
      <c r="SMF18" s="52"/>
      <c r="SMG18" s="52"/>
      <c r="SMH18" s="52"/>
      <c r="SMI18" s="52"/>
      <c r="SMJ18" s="52"/>
      <c r="SMK18" s="52"/>
      <c r="SML18" s="52"/>
      <c r="SMM18" s="52"/>
      <c r="SMN18" s="52"/>
      <c r="SMO18" s="52"/>
      <c r="SMP18" s="52"/>
      <c r="SMQ18" s="52"/>
      <c r="SMR18" s="52"/>
      <c r="SMS18" s="52"/>
      <c r="SMT18" s="52"/>
      <c r="SMU18" s="52"/>
      <c r="SMV18" s="52"/>
      <c r="SMW18" s="52"/>
      <c r="SMX18" s="52"/>
      <c r="SMY18" s="52"/>
      <c r="SMZ18" s="52"/>
      <c r="SNA18" s="52"/>
      <c r="SNB18" s="52"/>
      <c r="SNC18" s="52"/>
      <c r="SND18" s="52"/>
      <c r="SNE18" s="52"/>
      <c r="SNF18" s="52"/>
      <c r="SNG18" s="52"/>
      <c r="SNH18" s="52"/>
      <c r="SNI18" s="52"/>
      <c r="SNJ18" s="52"/>
      <c r="SNK18" s="52"/>
      <c r="SNL18" s="52"/>
      <c r="SNM18" s="52"/>
      <c r="SNN18" s="52"/>
      <c r="SNO18" s="52"/>
      <c r="SNP18" s="52"/>
      <c r="SNQ18" s="52"/>
      <c r="SNR18" s="52"/>
      <c r="SNS18" s="52"/>
      <c r="SNT18" s="52"/>
      <c r="SNU18" s="52"/>
      <c r="SNV18" s="52"/>
      <c r="SNW18" s="52"/>
      <c r="SNX18" s="52"/>
      <c r="SNY18" s="52"/>
      <c r="SNZ18" s="52"/>
      <c r="SOA18" s="52"/>
      <c r="SOB18" s="52"/>
      <c r="SOC18" s="52"/>
      <c r="SOD18" s="52"/>
      <c r="SOE18" s="52"/>
      <c r="SOF18" s="52"/>
      <c r="SOG18" s="52"/>
      <c r="SOH18" s="52"/>
      <c r="SOI18" s="52"/>
      <c r="SOJ18" s="52"/>
      <c r="SOK18" s="52"/>
      <c r="SOL18" s="52"/>
      <c r="SOM18" s="52"/>
      <c r="SON18" s="52"/>
      <c r="SOO18" s="52"/>
      <c r="SOP18" s="52"/>
      <c r="SOQ18" s="52"/>
      <c r="SOR18" s="52"/>
      <c r="SOS18" s="52"/>
      <c r="SOT18" s="52"/>
      <c r="SOU18" s="52"/>
      <c r="SOV18" s="52"/>
      <c r="SOW18" s="52"/>
      <c r="SOX18" s="52"/>
      <c r="SOY18" s="52"/>
      <c r="SOZ18" s="52"/>
      <c r="SPA18" s="52"/>
      <c r="SPB18" s="52"/>
      <c r="SPC18" s="52"/>
      <c r="SPD18" s="52"/>
      <c r="SPE18" s="52"/>
      <c r="SPF18" s="52"/>
      <c r="SPG18" s="52"/>
      <c r="SPH18" s="52"/>
      <c r="SPI18" s="52"/>
      <c r="SPJ18" s="52"/>
      <c r="SPK18" s="52"/>
      <c r="SPL18" s="52"/>
      <c r="SPM18" s="52"/>
      <c r="SPN18" s="52"/>
      <c r="SPO18" s="52"/>
      <c r="SPP18" s="52"/>
      <c r="SPQ18" s="52"/>
      <c r="SPR18" s="52"/>
      <c r="SPS18" s="52"/>
      <c r="SPT18" s="52"/>
      <c r="SPU18" s="52"/>
      <c r="SPV18" s="52"/>
      <c r="SPW18" s="52"/>
      <c r="SPX18" s="52"/>
      <c r="SPY18" s="52"/>
      <c r="SPZ18" s="52"/>
      <c r="SQA18" s="52"/>
      <c r="SQB18" s="52"/>
      <c r="SQC18" s="52"/>
      <c r="SQD18" s="52"/>
      <c r="SQE18" s="52"/>
      <c r="SQF18" s="52"/>
      <c r="SQG18" s="52"/>
      <c r="SQH18" s="52"/>
      <c r="SQI18" s="52"/>
      <c r="SQJ18" s="52"/>
      <c r="SQK18" s="52"/>
      <c r="SQL18" s="52"/>
      <c r="SQM18" s="52"/>
      <c r="SQN18" s="52"/>
      <c r="SQO18" s="52"/>
      <c r="SQP18" s="52"/>
      <c r="SQQ18" s="52"/>
      <c r="SQR18" s="52"/>
      <c r="SQS18" s="52"/>
      <c r="SQT18" s="52"/>
      <c r="SQU18" s="52"/>
      <c r="SQV18" s="52"/>
      <c r="SQW18" s="52"/>
      <c r="SQX18" s="52"/>
      <c r="SQY18" s="52"/>
      <c r="SQZ18" s="52"/>
      <c r="SRA18" s="52"/>
      <c r="SRB18" s="52"/>
      <c r="SRC18" s="52"/>
      <c r="SRD18" s="52"/>
      <c r="SRE18" s="52"/>
      <c r="SRF18" s="52"/>
      <c r="SRG18" s="52"/>
      <c r="SRH18" s="52"/>
      <c r="SRI18" s="52"/>
      <c r="SRJ18" s="52"/>
      <c r="SRK18" s="52"/>
      <c r="SRL18" s="52"/>
      <c r="SRM18" s="52"/>
      <c r="SRN18" s="52"/>
      <c r="SRO18" s="52"/>
      <c r="SRP18" s="52"/>
      <c r="SRQ18" s="52"/>
      <c r="SRR18" s="52"/>
      <c r="SRS18" s="52"/>
      <c r="SRT18" s="52"/>
      <c r="SRU18" s="52"/>
      <c r="SRV18" s="52"/>
      <c r="SRW18" s="52"/>
      <c r="SRX18" s="52"/>
      <c r="SRY18" s="52"/>
      <c r="SRZ18" s="52"/>
      <c r="SSA18" s="52"/>
      <c r="SSB18" s="52"/>
      <c r="SSC18" s="52"/>
      <c r="SSD18" s="52"/>
      <c r="SSE18" s="52"/>
      <c r="SSF18" s="52"/>
      <c r="SSG18" s="52"/>
      <c r="SSH18" s="52"/>
      <c r="SSI18" s="52"/>
      <c r="SSJ18" s="52"/>
      <c r="SSK18" s="52"/>
      <c r="SSL18" s="52"/>
      <c r="SSM18" s="52"/>
      <c r="SSN18" s="52"/>
      <c r="SSO18" s="52"/>
      <c r="SSP18" s="52"/>
      <c r="SSQ18" s="52"/>
      <c r="SSR18" s="52"/>
      <c r="SSS18" s="52"/>
      <c r="SST18" s="52"/>
      <c r="SSU18" s="52"/>
      <c r="SSV18" s="52"/>
      <c r="SSW18" s="52"/>
      <c r="SSX18" s="52"/>
      <c r="SSY18" s="52"/>
      <c r="SSZ18" s="52"/>
      <c r="STA18" s="52"/>
      <c r="STB18" s="52"/>
      <c r="STC18" s="52"/>
      <c r="STD18" s="52"/>
      <c r="STE18" s="52"/>
      <c r="STF18" s="52"/>
      <c r="STG18" s="52"/>
      <c r="STH18" s="52"/>
      <c r="STI18" s="52"/>
      <c r="STJ18" s="52"/>
      <c r="STK18" s="52"/>
      <c r="STL18" s="52"/>
      <c r="STM18" s="52"/>
      <c r="STN18" s="52"/>
      <c r="STO18" s="52"/>
      <c r="STP18" s="52"/>
      <c r="STQ18" s="52"/>
      <c r="STR18" s="52"/>
      <c r="STS18" s="52"/>
      <c r="STT18" s="52"/>
      <c r="STU18" s="52"/>
      <c r="STV18" s="52"/>
      <c r="STW18" s="52"/>
      <c r="STX18" s="52"/>
      <c r="STY18" s="52"/>
      <c r="STZ18" s="52"/>
      <c r="SUA18" s="52"/>
      <c r="SUB18" s="52"/>
      <c r="SUC18" s="52"/>
      <c r="SUD18" s="52"/>
      <c r="SUE18" s="52"/>
      <c r="SUF18" s="52"/>
      <c r="SUG18" s="52"/>
      <c r="SUH18" s="52"/>
      <c r="SUI18" s="52"/>
      <c r="SUJ18" s="52"/>
      <c r="SUK18" s="52"/>
      <c r="SUL18" s="52"/>
      <c r="SUM18" s="52"/>
      <c r="SUN18" s="52"/>
      <c r="SUO18" s="52"/>
      <c r="SUP18" s="52"/>
      <c r="SUQ18" s="52"/>
      <c r="SUR18" s="52"/>
      <c r="SUS18" s="52"/>
      <c r="SUT18" s="52"/>
      <c r="SUU18" s="52"/>
      <c r="SUV18" s="52"/>
      <c r="SUW18" s="52"/>
      <c r="SUX18" s="52"/>
      <c r="SUY18" s="52"/>
      <c r="SUZ18" s="52"/>
      <c r="SVA18" s="52"/>
      <c r="SVB18" s="52"/>
      <c r="SVC18" s="52"/>
      <c r="SVD18" s="52"/>
      <c r="SVE18" s="52"/>
      <c r="SVF18" s="52"/>
      <c r="SVG18" s="52"/>
      <c r="SVH18" s="52"/>
      <c r="SVI18" s="52"/>
      <c r="SVJ18" s="52"/>
      <c r="SVK18" s="52"/>
      <c r="SVL18" s="52"/>
      <c r="SVM18" s="52"/>
      <c r="SVN18" s="52"/>
      <c r="SVO18" s="52"/>
      <c r="SVP18" s="52"/>
      <c r="SVQ18" s="52"/>
      <c r="SVR18" s="52"/>
      <c r="SVS18" s="52"/>
      <c r="SVT18" s="52"/>
      <c r="SVU18" s="52"/>
      <c r="SVV18" s="52"/>
      <c r="SVW18" s="52"/>
      <c r="SVX18" s="52"/>
      <c r="SVY18" s="52"/>
      <c r="SVZ18" s="52"/>
      <c r="SWA18" s="52"/>
      <c r="SWB18" s="52"/>
      <c r="SWC18" s="52"/>
      <c r="SWD18" s="52"/>
      <c r="SWE18" s="52"/>
      <c r="SWF18" s="52"/>
      <c r="SWG18" s="52"/>
      <c r="SWH18" s="52"/>
      <c r="SWI18" s="52"/>
      <c r="SWJ18" s="52"/>
      <c r="SWK18" s="52"/>
      <c r="SWL18" s="52"/>
      <c r="SWM18" s="52"/>
      <c r="SWN18" s="52"/>
      <c r="SWO18" s="52"/>
      <c r="SWP18" s="52"/>
      <c r="SWQ18" s="52"/>
      <c r="SWR18" s="52"/>
      <c r="SWS18" s="52"/>
      <c r="SWT18" s="52"/>
      <c r="SWU18" s="52"/>
      <c r="SWV18" s="52"/>
      <c r="SWW18" s="52"/>
      <c r="SWX18" s="52"/>
      <c r="SWY18" s="52"/>
      <c r="SWZ18" s="52"/>
      <c r="SXA18" s="52"/>
      <c r="SXB18" s="52"/>
      <c r="SXC18" s="52"/>
      <c r="SXD18" s="52"/>
      <c r="SXE18" s="52"/>
      <c r="SXF18" s="52"/>
      <c r="SXG18" s="52"/>
      <c r="SXH18" s="52"/>
      <c r="SXI18" s="52"/>
      <c r="SXJ18" s="52"/>
      <c r="SXK18" s="52"/>
      <c r="SXL18" s="52"/>
      <c r="SXM18" s="52"/>
      <c r="SXN18" s="52"/>
      <c r="SXO18" s="52"/>
      <c r="SXP18" s="52"/>
      <c r="SXQ18" s="52"/>
      <c r="SXR18" s="52"/>
      <c r="SXS18" s="52"/>
      <c r="SXT18" s="52"/>
      <c r="SXU18" s="52"/>
      <c r="SXV18" s="52"/>
      <c r="SXW18" s="52"/>
      <c r="SXX18" s="52"/>
      <c r="SXY18" s="52"/>
      <c r="SXZ18" s="52"/>
      <c r="SYA18" s="52"/>
      <c r="SYB18" s="52"/>
      <c r="SYC18" s="52"/>
      <c r="SYD18" s="52"/>
      <c r="SYE18" s="52"/>
      <c r="SYF18" s="52"/>
      <c r="SYG18" s="52"/>
      <c r="SYH18" s="52"/>
      <c r="SYI18" s="52"/>
      <c r="SYJ18" s="52"/>
      <c r="SYK18" s="52"/>
      <c r="SYL18" s="52"/>
      <c r="SYM18" s="52"/>
      <c r="SYN18" s="52"/>
      <c r="SYO18" s="52"/>
      <c r="SYP18" s="52"/>
      <c r="SYQ18" s="52"/>
      <c r="SYR18" s="52"/>
      <c r="SYS18" s="52"/>
      <c r="SYT18" s="52"/>
      <c r="SYU18" s="52"/>
      <c r="SYV18" s="52"/>
      <c r="SYW18" s="52"/>
      <c r="SYX18" s="52"/>
      <c r="SYY18" s="52"/>
      <c r="SYZ18" s="52"/>
      <c r="SZA18" s="52"/>
      <c r="SZB18" s="52"/>
      <c r="SZC18" s="52"/>
      <c r="SZD18" s="52"/>
      <c r="SZE18" s="52"/>
      <c r="SZF18" s="52"/>
      <c r="SZG18" s="52"/>
      <c r="SZH18" s="52"/>
      <c r="SZI18" s="52"/>
      <c r="SZJ18" s="52"/>
      <c r="SZK18" s="52"/>
      <c r="SZL18" s="52"/>
      <c r="SZM18" s="52"/>
      <c r="SZN18" s="52"/>
      <c r="SZO18" s="52"/>
      <c r="SZP18" s="52"/>
      <c r="SZQ18" s="52"/>
      <c r="SZR18" s="52"/>
      <c r="SZS18" s="52"/>
      <c r="SZT18" s="52"/>
      <c r="SZU18" s="52"/>
      <c r="SZV18" s="52"/>
      <c r="SZW18" s="52"/>
      <c r="SZX18" s="52"/>
      <c r="SZY18" s="52"/>
      <c r="SZZ18" s="52"/>
      <c r="TAA18" s="52"/>
      <c r="TAB18" s="52"/>
      <c r="TAC18" s="52"/>
      <c r="TAD18" s="52"/>
      <c r="TAE18" s="52"/>
      <c r="TAF18" s="52"/>
      <c r="TAG18" s="52"/>
      <c r="TAH18" s="52"/>
      <c r="TAI18" s="52"/>
      <c r="TAJ18" s="52"/>
      <c r="TAK18" s="52"/>
      <c r="TAL18" s="52"/>
      <c r="TAM18" s="52"/>
      <c r="TAN18" s="52"/>
      <c r="TAO18" s="52"/>
      <c r="TAP18" s="52"/>
      <c r="TAQ18" s="52"/>
      <c r="TAR18" s="52"/>
      <c r="TAS18" s="52"/>
      <c r="TAT18" s="52"/>
      <c r="TAU18" s="52"/>
      <c r="TAV18" s="52"/>
      <c r="TAW18" s="52"/>
      <c r="TAX18" s="52"/>
      <c r="TAY18" s="52"/>
      <c r="TAZ18" s="52"/>
      <c r="TBA18" s="52"/>
      <c r="TBB18" s="52"/>
      <c r="TBC18" s="52"/>
      <c r="TBD18" s="52"/>
      <c r="TBE18" s="52"/>
      <c r="TBF18" s="52"/>
      <c r="TBG18" s="52"/>
      <c r="TBH18" s="52"/>
      <c r="TBI18" s="52"/>
      <c r="TBJ18" s="52"/>
      <c r="TBK18" s="52"/>
      <c r="TBL18" s="52"/>
      <c r="TBM18" s="52"/>
      <c r="TBN18" s="52"/>
      <c r="TBO18" s="52"/>
      <c r="TBP18" s="52"/>
      <c r="TBQ18" s="52"/>
      <c r="TBR18" s="52"/>
      <c r="TBS18" s="52"/>
      <c r="TBT18" s="52"/>
      <c r="TBU18" s="52"/>
      <c r="TBV18" s="52"/>
      <c r="TBW18" s="52"/>
      <c r="TBX18" s="52"/>
      <c r="TBY18" s="52"/>
      <c r="TBZ18" s="52"/>
      <c r="TCA18" s="52"/>
      <c r="TCB18" s="52"/>
      <c r="TCC18" s="52"/>
      <c r="TCD18" s="52"/>
      <c r="TCE18" s="52"/>
      <c r="TCF18" s="52"/>
      <c r="TCG18" s="52"/>
      <c r="TCH18" s="52"/>
      <c r="TCI18" s="52"/>
      <c r="TCJ18" s="52"/>
      <c r="TCK18" s="52"/>
      <c r="TCL18" s="52"/>
      <c r="TCM18" s="52"/>
      <c r="TCN18" s="52"/>
      <c r="TCO18" s="52"/>
      <c r="TCP18" s="52"/>
      <c r="TCQ18" s="52"/>
      <c r="TCR18" s="52"/>
      <c r="TCS18" s="52"/>
      <c r="TCT18" s="52"/>
      <c r="TCU18" s="52"/>
      <c r="TCV18" s="52"/>
      <c r="TCW18" s="52"/>
      <c r="TCX18" s="52"/>
      <c r="TCY18" s="52"/>
      <c r="TCZ18" s="52"/>
      <c r="TDA18" s="52"/>
      <c r="TDB18" s="52"/>
      <c r="TDC18" s="52"/>
      <c r="TDD18" s="52"/>
      <c r="TDE18" s="52"/>
      <c r="TDF18" s="52"/>
      <c r="TDG18" s="52"/>
      <c r="TDH18" s="52"/>
      <c r="TDI18" s="52"/>
      <c r="TDJ18" s="52"/>
      <c r="TDK18" s="52"/>
      <c r="TDL18" s="52"/>
      <c r="TDM18" s="52"/>
      <c r="TDN18" s="52"/>
      <c r="TDO18" s="52"/>
      <c r="TDP18" s="52"/>
      <c r="TDQ18" s="52"/>
      <c r="TDR18" s="52"/>
      <c r="TDS18" s="52"/>
      <c r="TDT18" s="52"/>
      <c r="TDU18" s="52"/>
      <c r="TDV18" s="52"/>
      <c r="TDW18" s="52"/>
      <c r="TDX18" s="52"/>
      <c r="TDY18" s="52"/>
      <c r="TDZ18" s="52"/>
      <c r="TEA18" s="52"/>
      <c r="TEB18" s="52"/>
      <c r="TEC18" s="52"/>
      <c r="TED18" s="52"/>
      <c r="TEE18" s="52"/>
      <c r="TEF18" s="52"/>
      <c r="TEG18" s="52"/>
      <c r="TEH18" s="52"/>
      <c r="TEI18" s="52"/>
      <c r="TEJ18" s="52"/>
      <c r="TEK18" s="52"/>
      <c r="TEL18" s="52"/>
      <c r="TEM18" s="52"/>
      <c r="TEN18" s="52"/>
      <c r="TEO18" s="52"/>
      <c r="TEP18" s="52"/>
      <c r="TEQ18" s="52"/>
      <c r="TER18" s="52"/>
      <c r="TES18" s="52"/>
      <c r="TET18" s="52"/>
      <c r="TEU18" s="52"/>
      <c r="TEV18" s="52"/>
      <c r="TEW18" s="52"/>
      <c r="TEX18" s="52"/>
      <c r="TEY18" s="52"/>
      <c r="TEZ18" s="52"/>
      <c r="TFA18" s="52"/>
      <c r="TFB18" s="52"/>
      <c r="TFC18" s="52"/>
      <c r="TFD18" s="52"/>
      <c r="TFE18" s="52"/>
      <c r="TFF18" s="52"/>
      <c r="TFG18" s="52"/>
      <c r="TFH18" s="52"/>
      <c r="TFI18" s="52"/>
      <c r="TFJ18" s="52"/>
      <c r="TFK18" s="52"/>
      <c r="TFL18" s="52"/>
      <c r="TFM18" s="52"/>
      <c r="TFN18" s="52"/>
      <c r="TFO18" s="52"/>
      <c r="TFP18" s="52"/>
      <c r="TFQ18" s="52"/>
      <c r="TFR18" s="52"/>
      <c r="TFS18" s="52"/>
      <c r="TFT18" s="52"/>
      <c r="TFU18" s="52"/>
      <c r="TFV18" s="52"/>
      <c r="TFW18" s="52"/>
      <c r="TFX18" s="52"/>
      <c r="TFY18" s="52"/>
      <c r="TFZ18" s="52"/>
      <c r="TGA18" s="52"/>
      <c r="TGB18" s="52"/>
      <c r="TGC18" s="52"/>
      <c r="TGD18" s="52"/>
      <c r="TGE18" s="52"/>
      <c r="TGF18" s="52"/>
      <c r="TGG18" s="52"/>
      <c r="TGH18" s="52"/>
      <c r="TGI18" s="52"/>
      <c r="TGJ18" s="52"/>
      <c r="TGK18" s="52"/>
      <c r="TGL18" s="52"/>
      <c r="TGM18" s="52"/>
      <c r="TGN18" s="52"/>
      <c r="TGO18" s="52"/>
      <c r="TGP18" s="52"/>
      <c r="TGQ18" s="52"/>
      <c r="TGR18" s="52"/>
      <c r="TGS18" s="52"/>
      <c r="TGT18" s="52"/>
      <c r="TGU18" s="52"/>
      <c r="TGV18" s="52"/>
      <c r="TGW18" s="52"/>
      <c r="TGX18" s="52"/>
      <c r="TGY18" s="52"/>
      <c r="TGZ18" s="52"/>
      <c r="THA18" s="52"/>
      <c r="THB18" s="52"/>
      <c r="THC18" s="52"/>
      <c r="THD18" s="52"/>
      <c r="THE18" s="52"/>
      <c r="THF18" s="52"/>
      <c r="THG18" s="52"/>
      <c r="THH18" s="52"/>
      <c r="THI18" s="52"/>
      <c r="THJ18" s="52"/>
      <c r="THK18" s="52"/>
      <c r="THL18" s="52"/>
      <c r="THM18" s="52"/>
      <c r="THN18" s="52"/>
      <c r="THO18" s="52"/>
      <c r="THP18" s="52"/>
      <c r="THQ18" s="52"/>
      <c r="THR18" s="52"/>
      <c r="THS18" s="52"/>
      <c r="THT18" s="52"/>
      <c r="THU18" s="52"/>
      <c r="THV18" s="52"/>
      <c r="THW18" s="52"/>
      <c r="THX18" s="52"/>
      <c r="THY18" s="52"/>
      <c r="THZ18" s="52"/>
      <c r="TIA18" s="52"/>
      <c r="TIB18" s="52"/>
      <c r="TIC18" s="52"/>
      <c r="TID18" s="52"/>
      <c r="TIE18" s="52"/>
      <c r="TIF18" s="52"/>
      <c r="TIG18" s="52"/>
      <c r="TIH18" s="52"/>
      <c r="TII18" s="52"/>
      <c r="TIJ18" s="52"/>
      <c r="TIK18" s="52"/>
      <c r="TIL18" s="52"/>
      <c r="TIM18" s="52"/>
      <c r="TIN18" s="52"/>
      <c r="TIO18" s="52"/>
      <c r="TIP18" s="52"/>
      <c r="TIQ18" s="52"/>
      <c r="TIR18" s="52"/>
      <c r="TIS18" s="52"/>
      <c r="TIT18" s="52"/>
      <c r="TIU18" s="52"/>
      <c r="TIV18" s="52"/>
      <c r="TIW18" s="52"/>
      <c r="TIX18" s="52"/>
      <c r="TIY18" s="52"/>
      <c r="TIZ18" s="52"/>
      <c r="TJA18" s="52"/>
      <c r="TJB18" s="52"/>
      <c r="TJC18" s="52"/>
      <c r="TJD18" s="52"/>
      <c r="TJE18" s="52"/>
      <c r="TJF18" s="52"/>
      <c r="TJG18" s="52"/>
      <c r="TJH18" s="52"/>
      <c r="TJI18" s="52"/>
      <c r="TJJ18" s="52"/>
      <c r="TJK18" s="52"/>
      <c r="TJL18" s="52"/>
      <c r="TJM18" s="52"/>
      <c r="TJN18" s="52"/>
      <c r="TJO18" s="52"/>
      <c r="TJP18" s="52"/>
      <c r="TJQ18" s="52"/>
      <c r="TJR18" s="52"/>
      <c r="TJS18" s="52"/>
      <c r="TJT18" s="52"/>
      <c r="TJU18" s="52"/>
      <c r="TJV18" s="52"/>
      <c r="TJW18" s="52"/>
      <c r="TJX18" s="52"/>
      <c r="TJY18" s="52"/>
      <c r="TJZ18" s="52"/>
      <c r="TKA18" s="52"/>
      <c r="TKB18" s="52"/>
      <c r="TKC18" s="52"/>
      <c r="TKD18" s="52"/>
      <c r="TKE18" s="52"/>
      <c r="TKF18" s="52"/>
      <c r="TKG18" s="52"/>
      <c r="TKH18" s="52"/>
      <c r="TKI18" s="52"/>
      <c r="TKJ18" s="52"/>
      <c r="TKK18" s="52"/>
      <c r="TKL18" s="52"/>
      <c r="TKM18" s="52"/>
      <c r="TKN18" s="52"/>
      <c r="TKO18" s="52"/>
      <c r="TKP18" s="52"/>
      <c r="TKQ18" s="52"/>
      <c r="TKR18" s="52"/>
      <c r="TKS18" s="52"/>
      <c r="TKT18" s="52"/>
      <c r="TKU18" s="52"/>
      <c r="TKV18" s="52"/>
      <c r="TKW18" s="52"/>
      <c r="TKX18" s="52"/>
      <c r="TKY18" s="52"/>
      <c r="TKZ18" s="52"/>
      <c r="TLA18" s="52"/>
      <c r="TLB18" s="52"/>
      <c r="TLC18" s="52"/>
      <c r="TLD18" s="52"/>
      <c r="TLE18" s="52"/>
      <c r="TLF18" s="52"/>
      <c r="TLG18" s="52"/>
      <c r="TLH18" s="52"/>
      <c r="TLI18" s="52"/>
      <c r="TLJ18" s="52"/>
      <c r="TLK18" s="52"/>
      <c r="TLL18" s="52"/>
      <c r="TLM18" s="52"/>
      <c r="TLN18" s="52"/>
      <c r="TLO18" s="52"/>
      <c r="TLP18" s="52"/>
      <c r="TLQ18" s="52"/>
      <c r="TLR18" s="52"/>
      <c r="TLS18" s="52"/>
      <c r="TLT18" s="52"/>
      <c r="TLU18" s="52"/>
      <c r="TLV18" s="52"/>
      <c r="TLW18" s="52"/>
      <c r="TLX18" s="52"/>
      <c r="TLY18" s="52"/>
      <c r="TLZ18" s="52"/>
      <c r="TMA18" s="52"/>
      <c r="TMB18" s="52"/>
      <c r="TMC18" s="52"/>
      <c r="TMD18" s="52"/>
      <c r="TME18" s="52"/>
      <c r="TMF18" s="52"/>
      <c r="TMG18" s="52"/>
      <c r="TMH18" s="52"/>
      <c r="TMI18" s="52"/>
      <c r="TMJ18" s="52"/>
      <c r="TMK18" s="52"/>
      <c r="TML18" s="52"/>
      <c r="TMM18" s="52"/>
      <c r="TMN18" s="52"/>
      <c r="TMO18" s="52"/>
      <c r="TMP18" s="52"/>
      <c r="TMQ18" s="52"/>
      <c r="TMR18" s="52"/>
      <c r="TMS18" s="52"/>
      <c r="TMT18" s="52"/>
      <c r="TMU18" s="52"/>
      <c r="TMV18" s="52"/>
      <c r="TMW18" s="52"/>
      <c r="TMX18" s="52"/>
      <c r="TMY18" s="52"/>
      <c r="TMZ18" s="52"/>
      <c r="TNA18" s="52"/>
      <c r="TNB18" s="52"/>
      <c r="TNC18" s="52"/>
      <c r="TND18" s="52"/>
      <c r="TNE18" s="52"/>
      <c r="TNF18" s="52"/>
      <c r="TNG18" s="52"/>
      <c r="TNH18" s="52"/>
      <c r="TNI18" s="52"/>
      <c r="TNJ18" s="52"/>
      <c r="TNK18" s="52"/>
      <c r="TNL18" s="52"/>
      <c r="TNM18" s="52"/>
      <c r="TNN18" s="52"/>
      <c r="TNO18" s="52"/>
      <c r="TNP18" s="52"/>
      <c r="TNQ18" s="52"/>
      <c r="TNR18" s="52"/>
      <c r="TNS18" s="52"/>
      <c r="TNT18" s="52"/>
      <c r="TNU18" s="52"/>
      <c r="TNV18" s="52"/>
      <c r="TNW18" s="52"/>
      <c r="TNX18" s="52"/>
      <c r="TNY18" s="52"/>
      <c r="TNZ18" s="52"/>
      <c r="TOA18" s="52"/>
      <c r="TOB18" s="52"/>
      <c r="TOC18" s="52"/>
      <c r="TOD18" s="52"/>
      <c r="TOE18" s="52"/>
      <c r="TOF18" s="52"/>
      <c r="TOG18" s="52"/>
      <c r="TOH18" s="52"/>
      <c r="TOI18" s="52"/>
      <c r="TOJ18" s="52"/>
      <c r="TOK18" s="52"/>
      <c r="TOL18" s="52"/>
      <c r="TOM18" s="52"/>
      <c r="TON18" s="52"/>
      <c r="TOO18" s="52"/>
      <c r="TOP18" s="52"/>
      <c r="TOQ18" s="52"/>
      <c r="TOR18" s="52"/>
      <c r="TOS18" s="52"/>
      <c r="TOT18" s="52"/>
      <c r="TOU18" s="52"/>
      <c r="TOV18" s="52"/>
      <c r="TOW18" s="52"/>
      <c r="TOX18" s="52"/>
      <c r="TOY18" s="52"/>
      <c r="TOZ18" s="52"/>
      <c r="TPA18" s="52"/>
      <c r="TPB18" s="52"/>
      <c r="TPC18" s="52"/>
      <c r="TPD18" s="52"/>
      <c r="TPE18" s="52"/>
      <c r="TPF18" s="52"/>
      <c r="TPG18" s="52"/>
      <c r="TPH18" s="52"/>
      <c r="TPI18" s="52"/>
      <c r="TPJ18" s="52"/>
      <c r="TPK18" s="52"/>
      <c r="TPL18" s="52"/>
      <c r="TPM18" s="52"/>
      <c r="TPN18" s="52"/>
      <c r="TPO18" s="52"/>
      <c r="TPP18" s="52"/>
      <c r="TPQ18" s="52"/>
      <c r="TPR18" s="52"/>
      <c r="TPS18" s="52"/>
      <c r="TPT18" s="52"/>
      <c r="TPU18" s="52"/>
      <c r="TPV18" s="52"/>
      <c r="TPW18" s="52"/>
      <c r="TPX18" s="52"/>
      <c r="TPY18" s="52"/>
      <c r="TPZ18" s="52"/>
      <c r="TQA18" s="52"/>
      <c r="TQB18" s="52"/>
      <c r="TQC18" s="52"/>
      <c r="TQD18" s="52"/>
      <c r="TQE18" s="52"/>
      <c r="TQF18" s="52"/>
      <c r="TQG18" s="52"/>
      <c r="TQH18" s="52"/>
      <c r="TQI18" s="52"/>
      <c r="TQJ18" s="52"/>
      <c r="TQK18" s="52"/>
      <c r="TQL18" s="52"/>
      <c r="TQM18" s="52"/>
      <c r="TQN18" s="52"/>
      <c r="TQO18" s="52"/>
      <c r="TQP18" s="52"/>
      <c r="TQQ18" s="52"/>
      <c r="TQR18" s="52"/>
      <c r="TQS18" s="52"/>
      <c r="TQT18" s="52"/>
      <c r="TQU18" s="52"/>
      <c r="TQV18" s="52"/>
      <c r="TQW18" s="52"/>
      <c r="TQX18" s="52"/>
      <c r="TQY18" s="52"/>
      <c r="TQZ18" s="52"/>
      <c r="TRA18" s="52"/>
      <c r="TRB18" s="52"/>
      <c r="TRC18" s="52"/>
      <c r="TRD18" s="52"/>
      <c r="TRE18" s="52"/>
      <c r="TRF18" s="52"/>
      <c r="TRG18" s="52"/>
      <c r="TRH18" s="52"/>
      <c r="TRI18" s="52"/>
      <c r="TRJ18" s="52"/>
      <c r="TRK18" s="52"/>
      <c r="TRL18" s="52"/>
      <c r="TRM18" s="52"/>
      <c r="TRN18" s="52"/>
      <c r="TRO18" s="52"/>
      <c r="TRP18" s="52"/>
      <c r="TRQ18" s="52"/>
      <c r="TRR18" s="52"/>
      <c r="TRS18" s="52"/>
      <c r="TRT18" s="52"/>
      <c r="TRU18" s="52"/>
      <c r="TRV18" s="52"/>
      <c r="TRW18" s="52"/>
      <c r="TRX18" s="52"/>
      <c r="TRY18" s="52"/>
      <c r="TRZ18" s="52"/>
      <c r="TSA18" s="52"/>
      <c r="TSB18" s="52"/>
      <c r="TSC18" s="52"/>
      <c r="TSD18" s="52"/>
      <c r="TSE18" s="52"/>
      <c r="TSF18" s="52"/>
      <c r="TSG18" s="52"/>
      <c r="TSH18" s="52"/>
      <c r="TSI18" s="52"/>
      <c r="TSJ18" s="52"/>
      <c r="TSK18" s="52"/>
      <c r="TSL18" s="52"/>
      <c r="TSM18" s="52"/>
      <c r="TSN18" s="52"/>
      <c r="TSO18" s="52"/>
      <c r="TSP18" s="52"/>
      <c r="TSQ18" s="52"/>
      <c r="TSR18" s="52"/>
      <c r="TSS18" s="52"/>
      <c r="TST18" s="52"/>
      <c r="TSU18" s="52"/>
      <c r="TSV18" s="52"/>
      <c r="TSW18" s="52"/>
      <c r="TSX18" s="52"/>
      <c r="TSY18" s="52"/>
      <c r="TSZ18" s="52"/>
      <c r="TTA18" s="52"/>
      <c r="TTB18" s="52"/>
      <c r="TTC18" s="52"/>
      <c r="TTD18" s="52"/>
      <c r="TTE18" s="52"/>
      <c r="TTF18" s="52"/>
      <c r="TTG18" s="52"/>
      <c r="TTH18" s="52"/>
      <c r="TTI18" s="52"/>
      <c r="TTJ18" s="52"/>
      <c r="TTK18" s="52"/>
      <c r="TTL18" s="52"/>
      <c r="TTM18" s="52"/>
      <c r="TTN18" s="52"/>
      <c r="TTO18" s="52"/>
      <c r="TTP18" s="52"/>
      <c r="TTQ18" s="52"/>
      <c r="TTR18" s="52"/>
      <c r="TTS18" s="52"/>
      <c r="TTT18" s="52"/>
      <c r="TTU18" s="52"/>
      <c r="TTV18" s="52"/>
      <c r="TTW18" s="52"/>
      <c r="TTX18" s="52"/>
      <c r="TTY18" s="52"/>
      <c r="TTZ18" s="52"/>
      <c r="TUA18" s="52"/>
      <c r="TUB18" s="52"/>
      <c r="TUC18" s="52"/>
      <c r="TUD18" s="52"/>
      <c r="TUE18" s="52"/>
      <c r="TUF18" s="52"/>
      <c r="TUG18" s="52"/>
      <c r="TUH18" s="52"/>
      <c r="TUI18" s="52"/>
      <c r="TUJ18" s="52"/>
      <c r="TUK18" s="52"/>
      <c r="TUL18" s="52"/>
      <c r="TUM18" s="52"/>
      <c r="TUN18" s="52"/>
      <c r="TUO18" s="52"/>
      <c r="TUP18" s="52"/>
      <c r="TUQ18" s="52"/>
      <c r="TUR18" s="52"/>
      <c r="TUS18" s="52"/>
      <c r="TUT18" s="52"/>
      <c r="TUU18" s="52"/>
      <c r="TUV18" s="52"/>
      <c r="TUW18" s="52"/>
      <c r="TUX18" s="52"/>
      <c r="TUY18" s="52"/>
      <c r="TUZ18" s="52"/>
      <c r="TVA18" s="52"/>
      <c r="TVB18" s="52"/>
      <c r="TVC18" s="52"/>
      <c r="TVD18" s="52"/>
      <c r="TVE18" s="52"/>
      <c r="TVF18" s="52"/>
      <c r="TVG18" s="52"/>
      <c r="TVH18" s="52"/>
      <c r="TVI18" s="52"/>
      <c r="TVJ18" s="52"/>
      <c r="TVK18" s="52"/>
      <c r="TVL18" s="52"/>
      <c r="TVM18" s="52"/>
      <c r="TVN18" s="52"/>
      <c r="TVO18" s="52"/>
      <c r="TVP18" s="52"/>
      <c r="TVQ18" s="52"/>
      <c r="TVR18" s="52"/>
      <c r="TVS18" s="52"/>
      <c r="TVT18" s="52"/>
      <c r="TVU18" s="52"/>
      <c r="TVV18" s="52"/>
      <c r="TVW18" s="52"/>
      <c r="TVX18" s="52"/>
      <c r="TVY18" s="52"/>
      <c r="TVZ18" s="52"/>
      <c r="TWA18" s="52"/>
      <c r="TWB18" s="52"/>
      <c r="TWC18" s="52"/>
      <c r="TWD18" s="52"/>
      <c r="TWE18" s="52"/>
      <c r="TWF18" s="52"/>
      <c r="TWG18" s="52"/>
      <c r="TWH18" s="52"/>
      <c r="TWI18" s="52"/>
      <c r="TWJ18" s="52"/>
      <c r="TWK18" s="52"/>
      <c r="TWL18" s="52"/>
      <c r="TWM18" s="52"/>
      <c r="TWN18" s="52"/>
      <c r="TWO18" s="52"/>
      <c r="TWP18" s="52"/>
      <c r="TWQ18" s="52"/>
      <c r="TWR18" s="52"/>
      <c r="TWS18" s="52"/>
      <c r="TWT18" s="52"/>
      <c r="TWU18" s="52"/>
      <c r="TWV18" s="52"/>
      <c r="TWW18" s="52"/>
      <c r="TWX18" s="52"/>
      <c r="TWY18" s="52"/>
      <c r="TWZ18" s="52"/>
      <c r="TXA18" s="52"/>
      <c r="TXB18" s="52"/>
      <c r="TXC18" s="52"/>
      <c r="TXD18" s="52"/>
      <c r="TXE18" s="52"/>
      <c r="TXF18" s="52"/>
      <c r="TXG18" s="52"/>
      <c r="TXH18" s="52"/>
      <c r="TXI18" s="52"/>
      <c r="TXJ18" s="52"/>
      <c r="TXK18" s="52"/>
      <c r="TXL18" s="52"/>
      <c r="TXM18" s="52"/>
      <c r="TXN18" s="52"/>
      <c r="TXO18" s="52"/>
      <c r="TXP18" s="52"/>
      <c r="TXQ18" s="52"/>
      <c r="TXR18" s="52"/>
      <c r="TXS18" s="52"/>
      <c r="TXT18" s="52"/>
      <c r="TXU18" s="52"/>
      <c r="TXV18" s="52"/>
      <c r="TXW18" s="52"/>
      <c r="TXX18" s="52"/>
      <c r="TXY18" s="52"/>
      <c r="TXZ18" s="52"/>
      <c r="TYA18" s="52"/>
      <c r="TYB18" s="52"/>
      <c r="TYC18" s="52"/>
      <c r="TYD18" s="52"/>
      <c r="TYE18" s="52"/>
      <c r="TYF18" s="52"/>
      <c r="TYG18" s="52"/>
      <c r="TYH18" s="52"/>
      <c r="TYI18" s="52"/>
      <c r="TYJ18" s="52"/>
      <c r="TYK18" s="52"/>
      <c r="TYL18" s="52"/>
      <c r="TYM18" s="52"/>
      <c r="TYN18" s="52"/>
      <c r="TYO18" s="52"/>
      <c r="TYP18" s="52"/>
      <c r="TYQ18" s="52"/>
      <c r="TYR18" s="52"/>
      <c r="TYS18" s="52"/>
      <c r="TYT18" s="52"/>
      <c r="TYU18" s="52"/>
      <c r="TYV18" s="52"/>
      <c r="TYW18" s="52"/>
      <c r="TYX18" s="52"/>
      <c r="TYY18" s="52"/>
      <c r="TYZ18" s="52"/>
      <c r="TZA18" s="52"/>
      <c r="TZB18" s="52"/>
      <c r="TZC18" s="52"/>
      <c r="TZD18" s="52"/>
      <c r="TZE18" s="52"/>
      <c r="TZF18" s="52"/>
      <c r="TZG18" s="52"/>
      <c r="TZH18" s="52"/>
      <c r="TZI18" s="52"/>
      <c r="TZJ18" s="52"/>
      <c r="TZK18" s="52"/>
      <c r="TZL18" s="52"/>
      <c r="TZM18" s="52"/>
      <c r="TZN18" s="52"/>
      <c r="TZO18" s="52"/>
      <c r="TZP18" s="52"/>
      <c r="TZQ18" s="52"/>
      <c r="TZR18" s="52"/>
      <c r="TZS18" s="52"/>
      <c r="TZT18" s="52"/>
      <c r="TZU18" s="52"/>
      <c r="TZV18" s="52"/>
      <c r="TZW18" s="52"/>
      <c r="TZX18" s="52"/>
      <c r="TZY18" s="52"/>
      <c r="TZZ18" s="52"/>
      <c r="UAA18" s="52"/>
      <c r="UAB18" s="52"/>
      <c r="UAC18" s="52"/>
      <c r="UAD18" s="52"/>
      <c r="UAE18" s="52"/>
      <c r="UAF18" s="52"/>
      <c r="UAG18" s="52"/>
      <c r="UAH18" s="52"/>
      <c r="UAI18" s="52"/>
      <c r="UAJ18" s="52"/>
      <c r="UAK18" s="52"/>
      <c r="UAL18" s="52"/>
      <c r="UAM18" s="52"/>
      <c r="UAN18" s="52"/>
      <c r="UAO18" s="52"/>
      <c r="UAP18" s="52"/>
      <c r="UAQ18" s="52"/>
      <c r="UAR18" s="52"/>
      <c r="UAS18" s="52"/>
      <c r="UAT18" s="52"/>
      <c r="UAU18" s="52"/>
      <c r="UAV18" s="52"/>
      <c r="UAW18" s="52"/>
      <c r="UAX18" s="52"/>
      <c r="UAY18" s="52"/>
      <c r="UAZ18" s="52"/>
      <c r="UBA18" s="52"/>
      <c r="UBB18" s="52"/>
      <c r="UBC18" s="52"/>
      <c r="UBD18" s="52"/>
      <c r="UBE18" s="52"/>
      <c r="UBF18" s="52"/>
      <c r="UBG18" s="52"/>
      <c r="UBH18" s="52"/>
      <c r="UBI18" s="52"/>
      <c r="UBJ18" s="52"/>
      <c r="UBK18" s="52"/>
      <c r="UBL18" s="52"/>
      <c r="UBM18" s="52"/>
      <c r="UBN18" s="52"/>
      <c r="UBO18" s="52"/>
      <c r="UBP18" s="52"/>
      <c r="UBQ18" s="52"/>
      <c r="UBR18" s="52"/>
      <c r="UBS18" s="52"/>
      <c r="UBT18" s="52"/>
      <c r="UBU18" s="52"/>
      <c r="UBV18" s="52"/>
      <c r="UBW18" s="52"/>
      <c r="UBX18" s="52"/>
      <c r="UBY18" s="52"/>
      <c r="UBZ18" s="52"/>
      <c r="UCA18" s="52"/>
      <c r="UCB18" s="52"/>
      <c r="UCC18" s="52"/>
      <c r="UCD18" s="52"/>
      <c r="UCE18" s="52"/>
      <c r="UCF18" s="52"/>
      <c r="UCG18" s="52"/>
      <c r="UCH18" s="52"/>
      <c r="UCI18" s="52"/>
      <c r="UCJ18" s="52"/>
      <c r="UCK18" s="52"/>
      <c r="UCL18" s="52"/>
      <c r="UCM18" s="52"/>
      <c r="UCN18" s="52"/>
      <c r="UCO18" s="52"/>
      <c r="UCP18" s="52"/>
      <c r="UCQ18" s="52"/>
      <c r="UCR18" s="52"/>
      <c r="UCS18" s="52"/>
      <c r="UCT18" s="52"/>
      <c r="UCU18" s="52"/>
      <c r="UCV18" s="52"/>
      <c r="UCW18" s="52"/>
      <c r="UCX18" s="52"/>
      <c r="UCY18" s="52"/>
      <c r="UCZ18" s="52"/>
      <c r="UDA18" s="52"/>
      <c r="UDB18" s="52"/>
      <c r="UDC18" s="52"/>
      <c r="UDD18" s="52"/>
      <c r="UDE18" s="52"/>
      <c r="UDF18" s="52"/>
      <c r="UDG18" s="52"/>
      <c r="UDH18" s="52"/>
      <c r="UDI18" s="52"/>
      <c r="UDJ18" s="52"/>
      <c r="UDK18" s="52"/>
      <c r="UDL18" s="52"/>
      <c r="UDM18" s="52"/>
      <c r="UDN18" s="52"/>
      <c r="UDO18" s="52"/>
      <c r="UDP18" s="52"/>
      <c r="UDQ18" s="52"/>
      <c r="UDR18" s="52"/>
      <c r="UDS18" s="52"/>
      <c r="UDT18" s="52"/>
      <c r="UDU18" s="52"/>
      <c r="UDV18" s="52"/>
      <c r="UDW18" s="52"/>
      <c r="UDX18" s="52"/>
      <c r="UDY18" s="52"/>
      <c r="UDZ18" s="52"/>
      <c r="UEA18" s="52"/>
      <c r="UEB18" s="52"/>
      <c r="UEC18" s="52"/>
      <c r="UED18" s="52"/>
      <c r="UEE18" s="52"/>
      <c r="UEF18" s="52"/>
      <c r="UEG18" s="52"/>
      <c r="UEH18" s="52"/>
      <c r="UEI18" s="52"/>
      <c r="UEJ18" s="52"/>
      <c r="UEK18" s="52"/>
      <c r="UEL18" s="52"/>
      <c r="UEM18" s="52"/>
      <c r="UEN18" s="52"/>
      <c r="UEO18" s="52"/>
      <c r="UEP18" s="52"/>
      <c r="UEQ18" s="52"/>
      <c r="UER18" s="52"/>
      <c r="UES18" s="52"/>
      <c r="UET18" s="52"/>
      <c r="UEU18" s="52"/>
      <c r="UEV18" s="52"/>
      <c r="UEW18" s="52"/>
      <c r="UEX18" s="52"/>
      <c r="UEY18" s="52"/>
      <c r="UEZ18" s="52"/>
      <c r="UFA18" s="52"/>
      <c r="UFB18" s="52"/>
      <c r="UFC18" s="52"/>
      <c r="UFD18" s="52"/>
      <c r="UFE18" s="52"/>
      <c r="UFF18" s="52"/>
      <c r="UFG18" s="52"/>
      <c r="UFH18" s="52"/>
      <c r="UFI18" s="52"/>
      <c r="UFJ18" s="52"/>
      <c r="UFK18" s="52"/>
      <c r="UFL18" s="52"/>
      <c r="UFM18" s="52"/>
      <c r="UFN18" s="52"/>
      <c r="UFO18" s="52"/>
      <c r="UFP18" s="52"/>
      <c r="UFQ18" s="52"/>
      <c r="UFR18" s="52"/>
      <c r="UFS18" s="52"/>
      <c r="UFT18" s="52"/>
      <c r="UFU18" s="52"/>
      <c r="UFV18" s="52"/>
      <c r="UFW18" s="52"/>
      <c r="UFX18" s="52"/>
      <c r="UFY18" s="52"/>
      <c r="UFZ18" s="52"/>
      <c r="UGA18" s="52"/>
      <c r="UGB18" s="52"/>
      <c r="UGC18" s="52"/>
      <c r="UGD18" s="52"/>
      <c r="UGE18" s="52"/>
      <c r="UGF18" s="52"/>
      <c r="UGG18" s="52"/>
      <c r="UGH18" s="52"/>
      <c r="UGI18" s="52"/>
      <c r="UGJ18" s="52"/>
      <c r="UGK18" s="52"/>
      <c r="UGL18" s="52"/>
      <c r="UGM18" s="52"/>
      <c r="UGN18" s="52"/>
      <c r="UGO18" s="52"/>
      <c r="UGP18" s="52"/>
      <c r="UGQ18" s="52"/>
      <c r="UGR18" s="52"/>
      <c r="UGS18" s="52"/>
      <c r="UGT18" s="52"/>
      <c r="UGU18" s="52"/>
      <c r="UGV18" s="52"/>
      <c r="UGW18" s="52"/>
      <c r="UGX18" s="52"/>
      <c r="UGY18" s="52"/>
      <c r="UGZ18" s="52"/>
      <c r="UHA18" s="52"/>
      <c r="UHB18" s="52"/>
      <c r="UHC18" s="52"/>
      <c r="UHD18" s="52"/>
      <c r="UHE18" s="52"/>
      <c r="UHF18" s="52"/>
      <c r="UHG18" s="52"/>
      <c r="UHH18" s="52"/>
      <c r="UHI18" s="52"/>
      <c r="UHJ18" s="52"/>
      <c r="UHK18" s="52"/>
      <c r="UHL18" s="52"/>
      <c r="UHM18" s="52"/>
      <c r="UHN18" s="52"/>
      <c r="UHO18" s="52"/>
      <c r="UHP18" s="52"/>
      <c r="UHQ18" s="52"/>
      <c r="UHR18" s="52"/>
      <c r="UHS18" s="52"/>
      <c r="UHT18" s="52"/>
      <c r="UHU18" s="52"/>
      <c r="UHV18" s="52"/>
      <c r="UHW18" s="52"/>
      <c r="UHX18" s="52"/>
      <c r="UHY18" s="52"/>
      <c r="UHZ18" s="52"/>
      <c r="UIA18" s="52"/>
      <c r="UIB18" s="52"/>
      <c r="UIC18" s="52"/>
      <c r="UID18" s="52"/>
      <c r="UIE18" s="52"/>
      <c r="UIF18" s="52"/>
      <c r="UIG18" s="52"/>
      <c r="UIH18" s="52"/>
      <c r="UII18" s="52"/>
      <c r="UIJ18" s="52"/>
      <c r="UIK18" s="52"/>
      <c r="UIL18" s="52"/>
      <c r="UIM18" s="52"/>
      <c r="UIN18" s="52"/>
      <c r="UIO18" s="52"/>
      <c r="UIP18" s="52"/>
      <c r="UIQ18" s="52"/>
      <c r="UIR18" s="52"/>
      <c r="UIS18" s="52"/>
      <c r="UIT18" s="52"/>
      <c r="UIU18" s="52"/>
      <c r="UIV18" s="52"/>
      <c r="UIW18" s="52"/>
      <c r="UIX18" s="52"/>
      <c r="UIY18" s="52"/>
      <c r="UIZ18" s="52"/>
      <c r="UJA18" s="52"/>
      <c r="UJB18" s="52"/>
      <c r="UJC18" s="52"/>
      <c r="UJD18" s="52"/>
      <c r="UJE18" s="52"/>
      <c r="UJF18" s="52"/>
      <c r="UJG18" s="52"/>
      <c r="UJH18" s="52"/>
      <c r="UJI18" s="52"/>
      <c r="UJJ18" s="52"/>
      <c r="UJK18" s="52"/>
      <c r="UJL18" s="52"/>
      <c r="UJM18" s="52"/>
      <c r="UJN18" s="52"/>
      <c r="UJO18" s="52"/>
      <c r="UJP18" s="52"/>
      <c r="UJQ18" s="52"/>
      <c r="UJR18" s="52"/>
      <c r="UJS18" s="52"/>
      <c r="UJT18" s="52"/>
      <c r="UJU18" s="52"/>
      <c r="UJV18" s="52"/>
      <c r="UJW18" s="52"/>
      <c r="UJX18" s="52"/>
      <c r="UJY18" s="52"/>
      <c r="UJZ18" s="52"/>
      <c r="UKA18" s="52"/>
      <c r="UKB18" s="52"/>
      <c r="UKC18" s="52"/>
      <c r="UKD18" s="52"/>
      <c r="UKE18" s="52"/>
      <c r="UKF18" s="52"/>
      <c r="UKG18" s="52"/>
      <c r="UKH18" s="52"/>
      <c r="UKI18" s="52"/>
      <c r="UKJ18" s="52"/>
      <c r="UKK18" s="52"/>
      <c r="UKL18" s="52"/>
      <c r="UKM18" s="52"/>
      <c r="UKN18" s="52"/>
      <c r="UKO18" s="52"/>
      <c r="UKP18" s="52"/>
      <c r="UKQ18" s="52"/>
      <c r="UKR18" s="52"/>
      <c r="UKS18" s="52"/>
      <c r="UKT18" s="52"/>
      <c r="UKU18" s="52"/>
      <c r="UKV18" s="52"/>
      <c r="UKW18" s="52"/>
      <c r="UKX18" s="52"/>
      <c r="UKY18" s="52"/>
      <c r="UKZ18" s="52"/>
      <c r="ULA18" s="52"/>
      <c r="ULB18" s="52"/>
      <c r="ULC18" s="52"/>
      <c r="ULD18" s="52"/>
      <c r="ULE18" s="52"/>
      <c r="ULF18" s="52"/>
      <c r="ULG18" s="52"/>
      <c r="ULH18" s="52"/>
      <c r="ULI18" s="52"/>
      <c r="ULJ18" s="52"/>
      <c r="ULK18" s="52"/>
      <c r="ULL18" s="52"/>
      <c r="ULM18" s="52"/>
      <c r="ULN18" s="52"/>
      <c r="ULO18" s="52"/>
      <c r="ULP18" s="52"/>
      <c r="ULQ18" s="52"/>
      <c r="ULR18" s="52"/>
      <c r="ULS18" s="52"/>
      <c r="ULT18" s="52"/>
      <c r="ULU18" s="52"/>
      <c r="ULV18" s="52"/>
      <c r="ULW18" s="52"/>
      <c r="ULX18" s="52"/>
      <c r="ULY18" s="52"/>
      <c r="ULZ18" s="52"/>
      <c r="UMA18" s="52"/>
      <c r="UMB18" s="52"/>
      <c r="UMC18" s="52"/>
      <c r="UMD18" s="52"/>
      <c r="UME18" s="52"/>
      <c r="UMF18" s="52"/>
      <c r="UMG18" s="52"/>
      <c r="UMH18" s="52"/>
      <c r="UMI18" s="52"/>
      <c r="UMJ18" s="52"/>
      <c r="UMK18" s="52"/>
      <c r="UML18" s="52"/>
      <c r="UMM18" s="52"/>
      <c r="UMN18" s="52"/>
      <c r="UMO18" s="52"/>
      <c r="UMP18" s="52"/>
      <c r="UMQ18" s="52"/>
      <c r="UMR18" s="52"/>
      <c r="UMS18" s="52"/>
      <c r="UMT18" s="52"/>
      <c r="UMU18" s="52"/>
      <c r="UMV18" s="52"/>
      <c r="UMW18" s="52"/>
      <c r="UMX18" s="52"/>
      <c r="UMY18" s="52"/>
      <c r="UMZ18" s="52"/>
      <c r="UNA18" s="52"/>
      <c r="UNB18" s="52"/>
      <c r="UNC18" s="52"/>
      <c r="UND18" s="52"/>
      <c r="UNE18" s="52"/>
      <c r="UNF18" s="52"/>
      <c r="UNG18" s="52"/>
      <c r="UNH18" s="52"/>
      <c r="UNI18" s="52"/>
      <c r="UNJ18" s="52"/>
      <c r="UNK18" s="52"/>
      <c r="UNL18" s="52"/>
      <c r="UNM18" s="52"/>
      <c r="UNN18" s="52"/>
      <c r="UNO18" s="52"/>
      <c r="UNP18" s="52"/>
      <c r="UNQ18" s="52"/>
      <c r="UNR18" s="52"/>
      <c r="UNS18" s="52"/>
      <c r="UNT18" s="52"/>
      <c r="UNU18" s="52"/>
      <c r="UNV18" s="52"/>
      <c r="UNW18" s="52"/>
      <c r="UNX18" s="52"/>
      <c r="UNY18" s="52"/>
      <c r="UNZ18" s="52"/>
      <c r="UOA18" s="52"/>
      <c r="UOB18" s="52"/>
      <c r="UOC18" s="52"/>
      <c r="UOD18" s="52"/>
      <c r="UOE18" s="52"/>
      <c r="UOF18" s="52"/>
      <c r="UOG18" s="52"/>
      <c r="UOH18" s="52"/>
      <c r="UOI18" s="52"/>
      <c r="UOJ18" s="52"/>
      <c r="UOK18" s="52"/>
      <c r="UOL18" s="52"/>
      <c r="UOM18" s="52"/>
      <c r="UON18" s="52"/>
      <c r="UOO18" s="52"/>
      <c r="UOP18" s="52"/>
      <c r="UOQ18" s="52"/>
      <c r="UOR18" s="52"/>
      <c r="UOS18" s="52"/>
      <c r="UOT18" s="52"/>
      <c r="UOU18" s="52"/>
      <c r="UOV18" s="52"/>
      <c r="UOW18" s="52"/>
      <c r="UOX18" s="52"/>
      <c r="UOY18" s="52"/>
      <c r="UOZ18" s="52"/>
      <c r="UPA18" s="52"/>
      <c r="UPB18" s="52"/>
      <c r="UPC18" s="52"/>
      <c r="UPD18" s="52"/>
      <c r="UPE18" s="52"/>
      <c r="UPF18" s="52"/>
      <c r="UPG18" s="52"/>
      <c r="UPH18" s="52"/>
      <c r="UPI18" s="52"/>
      <c r="UPJ18" s="52"/>
      <c r="UPK18" s="52"/>
      <c r="UPL18" s="52"/>
      <c r="UPM18" s="52"/>
      <c r="UPN18" s="52"/>
      <c r="UPO18" s="52"/>
      <c r="UPP18" s="52"/>
      <c r="UPQ18" s="52"/>
      <c r="UPR18" s="52"/>
      <c r="UPS18" s="52"/>
      <c r="UPT18" s="52"/>
      <c r="UPU18" s="52"/>
      <c r="UPV18" s="52"/>
      <c r="UPW18" s="52"/>
      <c r="UPX18" s="52"/>
      <c r="UPY18" s="52"/>
      <c r="UPZ18" s="52"/>
      <c r="UQA18" s="52"/>
      <c r="UQB18" s="52"/>
      <c r="UQC18" s="52"/>
      <c r="UQD18" s="52"/>
      <c r="UQE18" s="52"/>
      <c r="UQF18" s="52"/>
      <c r="UQG18" s="52"/>
      <c r="UQH18" s="52"/>
      <c r="UQI18" s="52"/>
      <c r="UQJ18" s="52"/>
      <c r="UQK18" s="52"/>
      <c r="UQL18" s="52"/>
      <c r="UQM18" s="52"/>
      <c r="UQN18" s="52"/>
      <c r="UQO18" s="52"/>
      <c r="UQP18" s="52"/>
      <c r="UQQ18" s="52"/>
      <c r="UQR18" s="52"/>
      <c r="UQS18" s="52"/>
      <c r="UQT18" s="52"/>
      <c r="UQU18" s="52"/>
      <c r="UQV18" s="52"/>
      <c r="UQW18" s="52"/>
      <c r="UQX18" s="52"/>
      <c r="UQY18" s="52"/>
      <c r="UQZ18" s="52"/>
      <c r="URA18" s="52"/>
      <c r="URB18" s="52"/>
      <c r="URC18" s="52"/>
      <c r="URD18" s="52"/>
      <c r="URE18" s="52"/>
      <c r="URF18" s="52"/>
      <c r="URG18" s="52"/>
      <c r="URH18" s="52"/>
      <c r="URI18" s="52"/>
      <c r="URJ18" s="52"/>
      <c r="URK18" s="52"/>
      <c r="URL18" s="52"/>
      <c r="URM18" s="52"/>
      <c r="URN18" s="52"/>
      <c r="URO18" s="52"/>
      <c r="URP18" s="52"/>
      <c r="URQ18" s="52"/>
      <c r="URR18" s="52"/>
      <c r="URS18" s="52"/>
      <c r="URT18" s="52"/>
      <c r="URU18" s="52"/>
      <c r="URV18" s="52"/>
      <c r="URW18" s="52"/>
      <c r="URX18" s="52"/>
      <c r="URY18" s="52"/>
      <c r="URZ18" s="52"/>
      <c r="USA18" s="52"/>
      <c r="USB18" s="52"/>
      <c r="USC18" s="52"/>
      <c r="USD18" s="52"/>
      <c r="USE18" s="52"/>
      <c r="USF18" s="52"/>
      <c r="USG18" s="52"/>
      <c r="USH18" s="52"/>
      <c r="USI18" s="52"/>
      <c r="USJ18" s="52"/>
      <c r="USK18" s="52"/>
      <c r="USL18" s="52"/>
      <c r="USM18" s="52"/>
      <c r="USN18" s="52"/>
      <c r="USO18" s="52"/>
      <c r="USP18" s="52"/>
      <c r="USQ18" s="52"/>
      <c r="USR18" s="52"/>
      <c r="USS18" s="52"/>
      <c r="UST18" s="52"/>
      <c r="USU18" s="52"/>
      <c r="USV18" s="52"/>
      <c r="USW18" s="52"/>
      <c r="USX18" s="52"/>
      <c r="USY18" s="52"/>
      <c r="USZ18" s="52"/>
      <c r="UTA18" s="52"/>
      <c r="UTB18" s="52"/>
      <c r="UTC18" s="52"/>
      <c r="UTD18" s="52"/>
      <c r="UTE18" s="52"/>
      <c r="UTF18" s="52"/>
      <c r="UTG18" s="52"/>
      <c r="UTH18" s="52"/>
      <c r="UTI18" s="52"/>
      <c r="UTJ18" s="52"/>
      <c r="UTK18" s="52"/>
      <c r="UTL18" s="52"/>
      <c r="UTM18" s="52"/>
      <c r="UTN18" s="52"/>
      <c r="UTO18" s="52"/>
      <c r="UTP18" s="52"/>
      <c r="UTQ18" s="52"/>
      <c r="UTR18" s="52"/>
      <c r="UTS18" s="52"/>
      <c r="UTT18" s="52"/>
      <c r="UTU18" s="52"/>
      <c r="UTV18" s="52"/>
      <c r="UTW18" s="52"/>
      <c r="UTX18" s="52"/>
      <c r="UTY18" s="52"/>
      <c r="UTZ18" s="52"/>
      <c r="UUA18" s="52"/>
      <c r="UUB18" s="52"/>
      <c r="UUC18" s="52"/>
      <c r="UUD18" s="52"/>
      <c r="UUE18" s="52"/>
      <c r="UUF18" s="52"/>
      <c r="UUG18" s="52"/>
      <c r="UUH18" s="52"/>
      <c r="UUI18" s="52"/>
      <c r="UUJ18" s="52"/>
      <c r="UUK18" s="52"/>
      <c r="UUL18" s="52"/>
      <c r="UUM18" s="52"/>
      <c r="UUN18" s="52"/>
      <c r="UUO18" s="52"/>
      <c r="UUP18" s="52"/>
      <c r="UUQ18" s="52"/>
      <c r="UUR18" s="52"/>
      <c r="UUS18" s="52"/>
      <c r="UUT18" s="52"/>
      <c r="UUU18" s="52"/>
      <c r="UUV18" s="52"/>
      <c r="UUW18" s="52"/>
      <c r="UUX18" s="52"/>
      <c r="UUY18" s="52"/>
      <c r="UUZ18" s="52"/>
      <c r="UVA18" s="52"/>
      <c r="UVB18" s="52"/>
      <c r="UVC18" s="52"/>
      <c r="UVD18" s="52"/>
      <c r="UVE18" s="52"/>
      <c r="UVF18" s="52"/>
      <c r="UVG18" s="52"/>
      <c r="UVH18" s="52"/>
      <c r="UVI18" s="52"/>
      <c r="UVJ18" s="52"/>
      <c r="UVK18" s="52"/>
      <c r="UVL18" s="52"/>
      <c r="UVM18" s="52"/>
      <c r="UVN18" s="52"/>
      <c r="UVO18" s="52"/>
      <c r="UVP18" s="52"/>
      <c r="UVQ18" s="52"/>
      <c r="UVR18" s="52"/>
      <c r="UVS18" s="52"/>
      <c r="UVT18" s="52"/>
      <c r="UVU18" s="52"/>
      <c r="UVV18" s="52"/>
      <c r="UVW18" s="52"/>
      <c r="UVX18" s="52"/>
      <c r="UVY18" s="52"/>
      <c r="UVZ18" s="52"/>
      <c r="UWA18" s="52"/>
      <c r="UWB18" s="52"/>
      <c r="UWC18" s="52"/>
      <c r="UWD18" s="52"/>
      <c r="UWE18" s="52"/>
      <c r="UWF18" s="52"/>
      <c r="UWG18" s="52"/>
      <c r="UWH18" s="52"/>
      <c r="UWI18" s="52"/>
      <c r="UWJ18" s="52"/>
      <c r="UWK18" s="52"/>
      <c r="UWL18" s="52"/>
      <c r="UWM18" s="52"/>
      <c r="UWN18" s="52"/>
      <c r="UWO18" s="52"/>
      <c r="UWP18" s="52"/>
      <c r="UWQ18" s="52"/>
      <c r="UWR18" s="52"/>
      <c r="UWS18" s="52"/>
      <c r="UWT18" s="52"/>
      <c r="UWU18" s="52"/>
      <c r="UWV18" s="52"/>
      <c r="UWW18" s="52"/>
      <c r="UWX18" s="52"/>
      <c r="UWY18" s="52"/>
      <c r="UWZ18" s="52"/>
      <c r="UXA18" s="52"/>
      <c r="UXB18" s="52"/>
      <c r="UXC18" s="52"/>
      <c r="UXD18" s="52"/>
      <c r="UXE18" s="52"/>
      <c r="UXF18" s="52"/>
      <c r="UXG18" s="52"/>
      <c r="UXH18" s="52"/>
      <c r="UXI18" s="52"/>
      <c r="UXJ18" s="52"/>
      <c r="UXK18" s="52"/>
      <c r="UXL18" s="52"/>
      <c r="UXM18" s="52"/>
      <c r="UXN18" s="52"/>
      <c r="UXO18" s="52"/>
      <c r="UXP18" s="52"/>
      <c r="UXQ18" s="52"/>
      <c r="UXR18" s="52"/>
      <c r="UXS18" s="52"/>
      <c r="UXT18" s="52"/>
      <c r="UXU18" s="52"/>
      <c r="UXV18" s="52"/>
      <c r="UXW18" s="52"/>
      <c r="UXX18" s="52"/>
      <c r="UXY18" s="52"/>
      <c r="UXZ18" s="52"/>
      <c r="UYA18" s="52"/>
      <c r="UYB18" s="52"/>
      <c r="UYC18" s="52"/>
      <c r="UYD18" s="52"/>
      <c r="UYE18" s="52"/>
      <c r="UYF18" s="52"/>
      <c r="UYG18" s="52"/>
      <c r="UYH18" s="52"/>
      <c r="UYI18" s="52"/>
      <c r="UYJ18" s="52"/>
      <c r="UYK18" s="52"/>
      <c r="UYL18" s="52"/>
      <c r="UYM18" s="52"/>
      <c r="UYN18" s="52"/>
      <c r="UYO18" s="52"/>
      <c r="UYP18" s="52"/>
      <c r="UYQ18" s="52"/>
      <c r="UYR18" s="52"/>
      <c r="UYS18" s="52"/>
      <c r="UYT18" s="52"/>
      <c r="UYU18" s="52"/>
      <c r="UYV18" s="52"/>
      <c r="UYW18" s="52"/>
      <c r="UYX18" s="52"/>
      <c r="UYY18" s="52"/>
      <c r="UYZ18" s="52"/>
      <c r="UZA18" s="52"/>
      <c r="UZB18" s="52"/>
      <c r="UZC18" s="52"/>
      <c r="UZD18" s="52"/>
      <c r="UZE18" s="52"/>
      <c r="UZF18" s="52"/>
      <c r="UZG18" s="52"/>
      <c r="UZH18" s="52"/>
      <c r="UZI18" s="52"/>
      <c r="UZJ18" s="52"/>
      <c r="UZK18" s="52"/>
      <c r="UZL18" s="52"/>
      <c r="UZM18" s="52"/>
      <c r="UZN18" s="52"/>
      <c r="UZO18" s="52"/>
      <c r="UZP18" s="52"/>
      <c r="UZQ18" s="52"/>
      <c r="UZR18" s="52"/>
      <c r="UZS18" s="52"/>
      <c r="UZT18" s="52"/>
      <c r="UZU18" s="52"/>
      <c r="UZV18" s="52"/>
      <c r="UZW18" s="52"/>
      <c r="UZX18" s="52"/>
      <c r="UZY18" s="52"/>
      <c r="UZZ18" s="52"/>
      <c r="VAA18" s="52"/>
      <c r="VAB18" s="52"/>
      <c r="VAC18" s="52"/>
      <c r="VAD18" s="52"/>
      <c r="VAE18" s="52"/>
      <c r="VAF18" s="52"/>
      <c r="VAG18" s="52"/>
      <c r="VAH18" s="52"/>
      <c r="VAI18" s="52"/>
      <c r="VAJ18" s="52"/>
      <c r="VAK18" s="52"/>
      <c r="VAL18" s="52"/>
      <c r="VAM18" s="52"/>
      <c r="VAN18" s="52"/>
      <c r="VAO18" s="52"/>
      <c r="VAP18" s="52"/>
      <c r="VAQ18" s="52"/>
      <c r="VAR18" s="52"/>
      <c r="VAS18" s="52"/>
      <c r="VAT18" s="52"/>
      <c r="VAU18" s="52"/>
      <c r="VAV18" s="52"/>
      <c r="VAW18" s="52"/>
      <c r="VAX18" s="52"/>
      <c r="VAY18" s="52"/>
      <c r="VAZ18" s="52"/>
      <c r="VBA18" s="52"/>
      <c r="VBB18" s="52"/>
      <c r="VBC18" s="52"/>
      <c r="VBD18" s="52"/>
      <c r="VBE18" s="52"/>
      <c r="VBF18" s="52"/>
      <c r="VBG18" s="52"/>
      <c r="VBH18" s="52"/>
      <c r="VBI18" s="52"/>
      <c r="VBJ18" s="52"/>
      <c r="VBK18" s="52"/>
      <c r="VBL18" s="52"/>
      <c r="VBM18" s="52"/>
      <c r="VBN18" s="52"/>
      <c r="VBO18" s="52"/>
      <c r="VBP18" s="52"/>
      <c r="VBQ18" s="52"/>
      <c r="VBR18" s="52"/>
      <c r="VBS18" s="52"/>
      <c r="VBT18" s="52"/>
      <c r="VBU18" s="52"/>
      <c r="VBV18" s="52"/>
      <c r="VBW18" s="52"/>
      <c r="VBX18" s="52"/>
      <c r="VBY18" s="52"/>
      <c r="VBZ18" s="52"/>
      <c r="VCA18" s="52"/>
      <c r="VCB18" s="52"/>
      <c r="VCC18" s="52"/>
      <c r="VCD18" s="52"/>
      <c r="VCE18" s="52"/>
      <c r="VCF18" s="52"/>
      <c r="VCG18" s="52"/>
      <c r="VCH18" s="52"/>
      <c r="VCI18" s="52"/>
      <c r="VCJ18" s="52"/>
      <c r="VCK18" s="52"/>
      <c r="VCL18" s="52"/>
      <c r="VCM18" s="52"/>
      <c r="VCN18" s="52"/>
      <c r="VCO18" s="52"/>
      <c r="VCP18" s="52"/>
      <c r="VCQ18" s="52"/>
      <c r="VCR18" s="52"/>
      <c r="VCS18" s="52"/>
      <c r="VCT18" s="52"/>
      <c r="VCU18" s="52"/>
      <c r="VCV18" s="52"/>
      <c r="VCW18" s="52"/>
      <c r="VCX18" s="52"/>
      <c r="VCY18" s="52"/>
      <c r="VCZ18" s="52"/>
      <c r="VDA18" s="52"/>
      <c r="VDB18" s="52"/>
      <c r="VDC18" s="52"/>
      <c r="VDD18" s="52"/>
      <c r="VDE18" s="52"/>
      <c r="VDF18" s="52"/>
      <c r="VDG18" s="52"/>
      <c r="VDH18" s="52"/>
      <c r="VDI18" s="52"/>
      <c r="VDJ18" s="52"/>
      <c r="VDK18" s="52"/>
      <c r="VDL18" s="52"/>
      <c r="VDM18" s="52"/>
      <c r="VDN18" s="52"/>
      <c r="VDO18" s="52"/>
      <c r="VDP18" s="52"/>
      <c r="VDQ18" s="52"/>
      <c r="VDR18" s="52"/>
      <c r="VDS18" s="52"/>
      <c r="VDT18" s="52"/>
      <c r="VDU18" s="52"/>
      <c r="VDV18" s="52"/>
      <c r="VDW18" s="52"/>
      <c r="VDX18" s="52"/>
      <c r="VDY18" s="52"/>
      <c r="VDZ18" s="52"/>
      <c r="VEA18" s="52"/>
      <c r="VEB18" s="52"/>
      <c r="VEC18" s="52"/>
      <c r="VED18" s="52"/>
      <c r="VEE18" s="52"/>
      <c r="VEF18" s="52"/>
      <c r="VEG18" s="52"/>
      <c r="VEH18" s="52"/>
      <c r="VEI18" s="52"/>
      <c r="VEJ18" s="52"/>
      <c r="VEK18" s="52"/>
      <c r="VEL18" s="52"/>
      <c r="VEM18" s="52"/>
      <c r="VEN18" s="52"/>
      <c r="VEO18" s="52"/>
      <c r="VEP18" s="52"/>
      <c r="VEQ18" s="52"/>
      <c r="VER18" s="52"/>
      <c r="VES18" s="52"/>
      <c r="VET18" s="52"/>
      <c r="VEU18" s="52"/>
      <c r="VEV18" s="52"/>
      <c r="VEW18" s="52"/>
      <c r="VEX18" s="52"/>
      <c r="VEY18" s="52"/>
      <c r="VEZ18" s="52"/>
      <c r="VFA18" s="52"/>
      <c r="VFB18" s="52"/>
      <c r="VFC18" s="52"/>
      <c r="VFD18" s="52"/>
      <c r="VFE18" s="52"/>
      <c r="VFF18" s="52"/>
      <c r="VFG18" s="52"/>
      <c r="VFH18" s="52"/>
      <c r="VFI18" s="52"/>
      <c r="VFJ18" s="52"/>
      <c r="VFK18" s="52"/>
      <c r="VFL18" s="52"/>
      <c r="VFM18" s="52"/>
      <c r="VFN18" s="52"/>
      <c r="VFO18" s="52"/>
      <c r="VFP18" s="52"/>
      <c r="VFQ18" s="52"/>
      <c r="VFR18" s="52"/>
      <c r="VFS18" s="52"/>
      <c r="VFT18" s="52"/>
      <c r="VFU18" s="52"/>
      <c r="VFV18" s="52"/>
      <c r="VFW18" s="52"/>
      <c r="VFX18" s="52"/>
      <c r="VFY18" s="52"/>
      <c r="VFZ18" s="52"/>
      <c r="VGA18" s="52"/>
      <c r="VGB18" s="52"/>
      <c r="VGC18" s="52"/>
      <c r="VGD18" s="52"/>
      <c r="VGE18" s="52"/>
      <c r="VGF18" s="52"/>
      <c r="VGG18" s="52"/>
      <c r="VGH18" s="52"/>
      <c r="VGI18" s="52"/>
      <c r="VGJ18" s="52"/>
      <c r="VGK18" s="52"/>
      <c r="VGL18" s="52"/>
      <c r="VGM18" s="52"/>
      <c r="VGN18" s="52"/>
      <c r="VGO18" s="52"/>
      <c r="VGP18" s="52"/>
      <c r="VGQ18" s="52"/>
      <c r="VGR18" s="52"/>
      <c r="VGS18" s="52"/>
      <c r="VGT18" s="52"/>
      <c r="VGU18" s="52"/>
      <c r="VGV18" s="52"/>
      <c r="VGW18" s="52"/>
      <c r="VGX18" s="52"/>
      <c r="VGY18" s="52"/>
      <c r="VGZ18" s="52"/>
      <c r="VHA18" s="52"/>
      <c r="VHB18" s="52"/>
      <c r="VHC18" s="52"/>
      <c r="VHD18" s="52"/>
      <c r="VHE18" s="52"/>
      <c r="VHF18" s="52"/>
      <c r="VHG18" s="52"/>
      <c r="VHH18" s="52"/>
      <c r="VHI18" s="52"/>
      <c r="VHJ18" s="52"/>
      <c r="VHK18" s="52"/>
      <c r="VHL18" s="52"/>
      <c r="VHM18" s="52"/>
      <c r="VHN18" s="52"/>
      <c r="VHO18" s="52"/>
      <c r="VHP18" s="52"/>
      <c r="VHQ18" s="52"/>
      <c r="VHR18" s="52"/>
      <c r="VHS18" s="52"/>
      <c r="VHT18" s="52"/>
      <c r="VHU18" s="52"/>
      <c r="VHV18" s="52"/>
      <c r="VHW18" s="52"/>
      <c r="VHX18" s="52"/>
      <c r="VHY18" s="52"/>
      <c r="VHZ18" s="52"/>
      <c r="VIA18" s="52"/>
      <c r="VIB18" s="52"/>
      <c r="VIC18" s="52"/>
      <c r="VID18" s="52"/>
      <c r="VIE18" s="52"/>
      <c r="VIF18" s="52"/>
      <c r="VIG18" s="52"/>
      <c r="VIH18" s="52"/>
      <c r="VII18" s="52"/>
      <c r="VIJ18" s="52"/>
      <c r="VIK18" s="52"/>
      <c r="VIL18" s="52"/>
      <c r="VIM18" s="52"/>
      <c r="VIN18" s="52"/>
      <c r="VIO18" s="52"/>
      <c r="VIP18" s="52"/>
      <c r="VIQ18" s="52"/>
      <c r="VIR18" s="52"/>
      <c r="VIS18" s="52"/>
      <c r="VIT18" s="52"/>
      <c r="VIU18" s="52"/>
      <c r="VIV18" s="52"/>
      <c r="VIW18" s="52"/>
      <c r="VIX18" s="52"/>
      <c r="VIY18" s="52"/>
      <c r="VIZ18" s="52"/>
      <c r="VJA18" s="52"/>
      <c r="VJB18" s="52"/>
      <c r="VJC18" s="52"/>
      <c r="VJD18" s="52"/>
      <c r="VJE18" s="52"/>
      <c r="VJF18" s="52"/>
      <c r="VJG18" s="52"/>
      <c r="VJH18" s="52"/>
      <c r="VJI18" s="52"/>
      <c r="VJJ18" s="52"/>
      <c r="VJK18" s="52"/>
      <c r="VJL18" s="52"/>
      <c r="VJM18" s="52"/>
      <c r="VJN18" s="52"/>
      <c r="VJO18" s="52"/>
      <c r="VJP18" s="52"/>
      <c r="VJQ18" s="52"/>
      <c r="VJR18" s="52"/>
      <c r="VJS18" s="52"/>
      <c r="VJT18" s="52"/>
      <c r="VJU18" s="52"/>
      <c r="VJV18" s="52"/>
      <c r="VJW18" s="52"/>
      <c r="VJX18" s="52"/>
      <c r="VJY18" s="52"/>
      <c r="VJZ18" s="52"/>
      <c r="VKA18" s="52"/>
      <c r="VKB18" s="52"/>
      <c r="VKC18" s="52"/>
      <c r="VKD18" s="52"/>
      <c r="VKE18" s="52"/>
      <c r="VKF18" s="52"/>
      <c r="VKG18" s="52"/>
      <c r="VKH18" s="52"/>
      <c r="VKI18" s="52"/>
      <c r="VKJ18" s="52"/>
      <c r="VKK18" s="52"/>
      <c r="VKL18" s="52"/>
      <c r="VKM18" s="52"/>
      <c r="VKN18" s="52"/>
      <c r="VKO18" s="52"/>
      <c r="VKP18" s="52"/>
      <c r="VKQ18" s="52"/>
      <c r="VKR18" s="52"/>
      <c r="VKS18" s="52"/>
      <c r="VKT18" s="52"/>
      <c r="VKU18" s="52"/>
      <c r="VKV18" s="52"/>
      <c r="VKW18" s="52"/>
      <c r="VKX18" s="52"/>
      <c r="VKY18" s="52"/>
      <c r="VKZ18" s="52"/>
      <c r="VLA18" s="52"/>
      <c r="VLB18" s="52"/>
      <c r="VLC18" s="52"/>
      <c r="VLD18" s="52"/>
      <c r="VLE18" s="52"/>
      <c r="VLF18" s="52"/>
      <c r="VLG18" s="52"/>
      <c r="VLH18" s="52"/>
      <c r="VLI18" s="52"/>
      <c r="VLJ18" s="52"/>
      <c r="VLK18" s="52"/>
      <c r="VLL18" s="52"/>
      <c r="VLM18" s="52"/>
      <c r="VLN18" s="52"/>
      <c r="VLO18" s="52"/>
      <c r="VLP18" s="52"/>
      <c r="VLQ18" s="52"/>
      <c r="VLR18" s="52"/>
      <c r="VLS18" s="52"/>
      <c r="VLT18" s="52"/>
      <c r="VLU18" s="52"/>
      <c r="VLV18" s="52"/>
      <c r="VLW18" s="52"/>
      <c r="VLX18" s="52"/>
      <c r="VLY18" s="52"/>
      <c r="VLZ18" s="52"/>
      <c r="VMA18" s="52"/>
      <c r="VMB18" s="52"/>
      <c r="VMC18" s="52"/>
      <c r="VMD18" s="52"/>
      <c r="VME18" s="52"/>
      <c r="VMF18" s="52"/>
      <c r="VMG18" s="52"/>
      <c r="VMH18" s="52"/>
      <c r="VMI18" s="52"/>
      <c r="VMJ18" s="52"/>
      <c r="VMK18" s="52"/>
      <c r="VML18" s="52"/>
      <c r="VMM18" s="52"/>
      <c r="VMN18" s="52"/>
      <c r="VMO18" s="52"/>
      <c r="VMP18" s="52"/>
      <c r="VMQ18" s="52"/>
      <c r="VMR18" s="52"/>
      <c r="VMS18" s="52"/>
      <c r="VMT18" s="52"/>
      <c r="VMU18" s="52"/>
      <c r="VMV18" s="52"/>
      <c r="VMW18" s="52"/>
      <c r="VMX18" s="52"/>
      <c r="VMY18" s="52"/>
      <c r="VMZ18" s="52"/>
      <c r="VNA18" s="52"/>
      <c r="VNB18" s="52"/>
      <c r="VNC18" s="52"/>
      <c r="VND18" s="52"/>
      <c r="VNE18" s="52"/>
      <c r="VNF18" s="52"/>
      <c r="VNG18" s="52"/>
      <c r="VNH18" s="52"/>
      <c r="VNI18" s="52"/>
      <c r="VNJ18" s="52"/>
      <c r="VNK18" s="52"/>
      <c r="VNL18" s="52"/>
      <c r="VNM18" s="52"/>
      <c r="VNN18" s="52"/>
      <c r="VNO18" s="52"/>
      <c r="VNP18" s="52"/>
      <c r="VNQ18" s="52"/>
      <c r="VNR18" s="52"/>
      <c r="VNS18" s="52"/>
      <c r="VNT18" s="52"/>
      <c r="VNU18" s="52"/>
      <c r="VNV18" s="52"/>
      <c r="VNW18" s="52"/>
      <c r="VNX18" s="52"/>
      <c r="VNY18" s="52"/>
      <c r="VNZ18" s="52"/>
      <c r="VOA18" s="52"/>
      <c r="VOB18" s="52"/>
      <c r="VOC18" s="52"/>
      <c r="VOD18" s="52"/>
      <c r="VOE18" s="52"/>
      <c r="VOF18" s="52"/>
      <c r="VOG18" s="52"/>
      <c r="VOH18" s="52"/>
      <c r="VOI18" s="52"/>
      <c r="VOJ18" s="52"/>
      <c r="VOK18" s="52"/>
      <c r="VOL18" s="52"/>
      <c r="VOM18" s="52"/>
      <c r="VON18" s="52"/>
      <c r="VOO18" s="52"/>
      <c r="VOP18" s="52"/>
      <c r="VOQ18" s="52"/>
      <c r="VOR18" s="52"/>
      <c r="VOS18" s="52"/>
      <c r="VOT18" s="52"/>
      <c r="VOU18" s="52"/>
      <c r="VOV18" s="52"/>
      <c r="VOW18" s="52"/>
      <c r="VOX18" s="52"/>
      <c r="VOY18" s="52"/>
      <c r="VOZ18" s="52"/>
      <c r="VPA18" s="52"/>
      <c r="VPB18" s="52"/>
      <c r="VPC18" s="52"/>
      <c r="VPD18" s="52"/>
      <c r="VPE18" s="52"/>
      <c r="VPF18" s="52"/>
      <c r="VPG18" s="52"/>
      <c r="VPH18" s="52"/>
      <c r="VPI18" s="52"/>
      <c r="VPJ18" s="52"/>
      <c r="VPK18" s="52"/>
      <c r="VPL18" s="52"/>
      <c r="VPM18" s="52"/>
      <c r="VPN18" s="52"/>
      <c r="VPO18" s="52"/>
      <c r="VPP18" s="52"/>
      <c r="VPQ18" s="52"/>
      <c r="VPR18" s="52"/>
      <c r="VPS18" s="52"/>
      <c r="VPT18" s="52"/>
      <c r="VPU18" s="52"/>
      <c r="VPV18" s="52"/>
      <c r="VPW18" s="52"/>
      <c r="VPX18" s="52"/>
      <c r="VPY18" s="52"/>
      <c r="VPZ18" s="52"/>
      <c r="VQA18" s="52"/>
      <c r="VQB18" s="52"/>
      <c r="VQC18" s="52"/>
      <c r="VQD18" s="52"/>
      <c r="VQE18" s="52"/>
      <c r="VQF18" s="52"/>
      <c r="VQG18" s="52"/>
      <c r="VQH18" s="52"/>
      <c r="VQI18" s="52"/>
      <c r="VQJ18" s="52"/>
      <c r="VQK18" s="52"/>
      <c r="VQL18" s="52"/>
      <c r="VQM18" s="52"/>
      <c r="VQN18" s="52"/>
      <c r="VQO18" s="52"/>
      <c r="VQP18" s="52"/>
      <c r="VQQ18" s="52"/>
      <c r="VQR18" s="52"/>
      <c r="VQS18" s="52"/>
      <c r="VQT18" s="52"/>
      <c r="VQU18" s="52"/>
      <c r="VQV18" s="52"/>
      <c r="VQW18" s="52"/>
      <c r="VQX18" s="52"/>
      <c r="VQY18" s="52"/>
      <c r="VQZ18" s="52"/>
      <c r="VRA18" s="52"/>
      <c r="VRB18" s="52"/>
      <c r="VRC18" s="52"/>
      <c r="VRD18" s="52"/>
      <c r="VRE18" s="52"/>
      <c r="VRF18" s="52"/>
      <c r="VRG18" s="52"/>
      <c r="VRH18" s="52"/>
      <c r="VRI18" s="52"/>
      <c r="VRJ18" s="52"/>
      <c r="VRK18" s="52"/>
      <c r="VRL18" s="52"/>
      <c r="VRM18" s="52"/>
      <c r="VRN18" s="52"/>
      <c r="VRO18" s="52"/>
      <c r="VRP18" s="52"/>
      <c r="VRQ18" s="52"/>
      <c r="VRR18" s="52"/>
      <c r="VRS18" s="52"/>
      <c r="VRT18" s="52"/>
      <c r="VRU18" s="52"/>
      <c r="VRV18" s="52"/>
      <c r="VRW18" s="52"/>
      <c r="VRX18" s="52"/>
      <c r="VRY18" s="52"/>
      <c r="VRZ18" s="52"/>
      <c r="VSA18" s="52"/>
      <c r="VSB18" s="52"/>
      <c r="VSC18" s="52"/>
      <c r="VSD18" s="52"/>
      <c r="VSE18" s="52"/>
      <c r="VSF18" s="52"/>
      <c r="VSG18" s="52"/>
      <c r="VSH18" s="52"/>
      <c r="VSI18" s="52"/>
      <c r="VSJ18" s="52"/>
      <c r="VSK18" s="52"/>
      <c r="VSL18" s="52"/>
      <c r="VSM18" s="52"/>
      <c r="VSN18" s="52"/>
      <c r="VSO18" s="52"/>
      <c r="VSP18" s="52"/>
      <c r="VSQ18" s="52"/>
      <c r="VSR18" s="52"/>
      <c r="VSS18" s="52"/>
      <c r="VST18" s="52"/>
      <c r="VSU18" s="52"/>
      <c r="VSV18" s="52"/>
      <c r="VSW18" s="52"/>
      <c r="VSX18" s="52"/>
      <c r="VSY18" s="52"/>
      <c r="VSZ18" s="52"/>
      <c r="VTA18" s="52"/>
      <c r="VTB18" s="52"/>
      <c r="VTC18" s="52"/>
      <c r="VTD18" s="52"/>
      <c r="VTE18" s="52"/>
      <c r="VTF18" s="52"/>
      <c r="VTG18" s="52"/>
      <c r="VTH18" s="52"/>
      <c r="VTI18" s="52"/>
      <c r="VTJ18" s="52"/>
      <c r="VTK18" s="52"/>
      <c r="VTL18" s="52"/>
      <c r="VTM18" s="52"/>
      <c r="VTN18" s="52"/>
      <c r="VTO18" s="52"/>
      <c r="VTP18" s="52"/>
      <c r="VTQ18" s="52"/>
      <c r="VTR18" s="52"/>
      <c r="VTS18" s="52"/>
      <c r="VTT18" s="52"/>
      <c r="VTU18" s="52"/>
      <c r="VTV18" s="52"/>
      <c r="VTW18" s="52"/>
      <c r="VTX18" s="52"/>
      <c r="VTY18" s="52"/>
      <c r="VTZ18" s="52"/>
      <c r="VUA18" s="52"/>
      <c r="VUB18" s="52"/>
      <c r="VUC18" s="52"/>
      <c r="VUD18" s="52"/>
      <c r="VUE18" s="52"/>
      <c r="VUF18" s="52"/>
      <c r="VUG18" s="52"/>
      <c r="VUH18" s="52"/>
      <c r="VUI18" s="52"/>
      <c r="VUJ18" s="52"/>
      <c r="VUK18" s="52"/>
      <c r="VUL18" s="52"/>
      <c r="VUM18" s="52"/>
      <c r="VUN18" s="52"/>
      <c r="VUO18" s="52"/>
      <c r="VUP18" s="52"/>
      <c r="VUQ18" s="52"/>
      <c r="VUR18" s="52"/>
      <c r="VUS18" s="52"/>
      <c r="VUT18" s="52"/>
      <c r="VUU18" s="52"/>
      <c r="VUV18" s="52"/>
      <c r="VUW18" s="52"/>
      <c r="VUX18" s="52"/>
      <c r="VUY18" s="52"/>
      <c r="VUZ18" s="52"/>
      <c r="VVA18" s="52"/>
      <c r="VVB18" s="52"/>
      <c r="VVC18" s="52"/>
      <c r="VVD18" s="52"/>
      <c r="VVE18" s="52"/>
      <c r="VVF18" s="52"/>
      <c r="VVG18" s="52"/>
      <c r="VVH18" s="52"/>
      <c r="VVI18" s="52"/>
      <c r="VVJ18" s="52"/>
      <c r="VVK18" s="52"/>
      <c r="VVL18" s="52"/>
      <c r="VVM18" s="52"/>
      <c r="VVN18" s="52"/>
      <c r="VVO18" s="52"/>
      <c r="VVP18" s="52"/>
      <c r="VVQ18" s="52"/>
      <c r="VVR18" s="52"/>
      <c r="VVS18" s="52"/>
      <c r="VVT18" s="52"/>
      <c r="VVU18" s="52"/>
      <c r="VVV18" s="52"/>
      <c r="VVW18" s="52"/>
      <c r="VVX18" s="52"/>
      <c r="VVY18" s="52"/>
      <c r="VVZ18" s="52"/>
      <c r="VWA18" s="52"/>
      <c r="VWB18" s="52"/>
      <c r="VWC18" s="52"/>
      <c r="VWD18" s="52"/>
      <c r="VWE18" s="52"/>
      <c r="VWF18" s="52"/>
      <c r="VWG18" s="52"/>
      <c r="VWH18" s="52"/>
      <c r="VWI18" s="52"/>
      <c r="VWJ18" s="52"/>
      <c r="VWK18" s="52"/>
      <c r="VWL18" s="52"/>
      <c r="VWM18" s="52"/>
      <c r="VWN18" s="52"/>
      <c r="VWO18" s="52"/>
      <c r="VWP18" s="52"/>
      <c r="VWQ18" s="52"/>
      <c r="VWR18" s="52"/>
      <c r="VWS18" s="52"/>
      <c r="VWT18" s="52"/>
      <c r="VWU18" s="52"/>
      <c r="VWV18" s="52"/>
      <c r="VWW18" s="52"/>
      <c r="VWX18" s="52"/>
      <c r="VWY18" s="52"/>
      <c r="VWZ18" s="52"/>
      <c r="VXA18" s="52"/>
      <c r="VXB18" s="52"/>
      <c r="VXC18" s="52"/>
      <c r="VXD18" s="52"/>
      <c r="VXE18" s="52"/>
      <c r="VXF18" s="52"/>
      <c r="VXG18" s="52"/>
      <c r="VXH18" s="52"/>
      <c r="VXI18" s="52"/>
      <c r="VXJ18" s="52"/>
      <c r="VXK18" s="52"/>
      <c r="VXL18" s="52"/>
      <c r="VXM18" s="52"/>
      <c r="VXN18" s="52"/>
      <c r="VXO18" s="52"/>
      <c r="VXP18" s="52"/>
      <c r="VXQ18" s="52"/>
      <c r="VXR18" s="52"/>
      <c r="VXS18" s="52"/>
      <c r="VXT18" s="52"/>
      <c r="VXU18" s="52"/>
      <c r="VXV18" s="52"/>
      <c r="VXW18" s="52"/>
      <c r="VXX18" s="52"/>
      <c r="VXY18" s="52"/>
      <c r="VXZ18" s="52"/>
      <c r="VYA18" s="52"/>
      <c r="VYB18" s="52"/>
      <c r="VYC18" s="52"/>
      <c r="VYD18" s="52"/>
      <c r="VYE18" s="52"/>
      <c r="VYF18" s="52"/>
      <c r="VYG18" s="52"/>
      <c r="VYH18" s="52"/>
      <c r="VYI18" s="52"/>
      <c r="VYJ18" s="52"/>
      <c r="VYK18" s="52"/>
      <c r="VYL18" s="52"/>
      <c r="VYM18" s="52"/>
      <c r="VYN18" s="52"/>
      <c r="VYO18" s="52"/>
      <c r="VYP18" s="52"/>
      <c r="VYQ18" s="52"/>
      <c r="VYR18" s="52"/>
      <c r="VYS18" s="52"/>
      <c r="VYT18" s="52"/>
      <c r="VYU18" s="52"/>
      <c r="VYV18" s="52"/>
      <c r="VYW18" s="52"/>
      <c r="VYX18" s="52"/>
      <c r="VYY18" s="52"/>
      <c r="VYZ18" s="52"/>
      <c r="VZA18" s="52"/>
      <c r="VZB18" s="52"/>
      <c r="VZC18" s="52"/>
      <c r="VZD18" s="52"/>
      <c r="VZE18" s="52"/>
      <c r="VZF18" s="52"/>
      <c r="VZG18" s="52"/>
      <c r="VZH18" s="52"/>
      <c r="VZI18" s="52"/>
      <c r="VZJ18" s="52"/>
      <c r="VZK18" s="52"/>
      <c r="VZL18" s="52"/>
      <c r="VZM18" s="52"/>
      <c r="VZN18" s="52"/>
      <c r="VZO18" s="52"/>
      <c r="VZP18" s="52"/>
      <c r="VZQ18" s="52"/>
      <c r="VZR18" s="52"/>
      <c r="VZS18" s="52"/>
      <c r="VZT18" s="52"/>
      <c r="VZU18" s="52"/>
      <c r="VZV18" s="52"/>
      <c r="VZW18" s="52"/>
      <c r="VZX18" s="52"/>
      <c r="VZY18" s="52"/>
      <c r="VZZ18" s="52"/>
      <c r="WAA18" s="52"/>
      <c r="WAB18" s="52"/>
      <c r="WAC18" s="52"/>
      <c r="WAD18" s="52"/>
      <c r="WAE18" s="52"/>
      <c r="WAF18" s="52"/>
      <c r="WAG18" s="52"/>
      <c r="WAH18" s="52"/>
      <c r="WAI18" s="52"/>
      <c r="WAJ18" s="52"/>
      <c r="WAK18" s="52"/>
      <c r="WAL18" s="52"/>
      <c r="WAM18" s="52"/>
      <c r="WAN18" s="52"/>
      <c r="WAO18" s="52"/>
      <c r="WAP18" s="52"/>
      <c r="WAQ18" s="52"/>
      <c r="WAR18" s="52"/>
      <c r="WAS18" s="52"/>
      <c r="WAT18" s="52"/>
      <c r="WAU18" s="52"/>
      <c r="WAV18" s="52"/>
      <c r="WAW18" s="52"/>
      <c r="WAX18" s="52"/>
      <c r="WAY18" s="52"/>
      <c r="WAZ18" s="52"/>
      <c r="WBA18" s="52"/>
      <c r="WBB18" s="52"/>
      <c r="WBC18" s="52"/>
      <c r="WBD18" s="52"/>
      <c r="WBE18" s="52"/>
      <c r="WBF18" s="52"/>
      <c r="WBG18" s="52"/>
      <c r="WBH18" s="52"/>
      <c r="WBI18" s="52"/>
      <c r="WBJ18" s="52"/>
      <c r="WBK18" s="52"/>
      <c r="WBL18" s="52"/>
      <c r="WBM18" s="52"/>
      <c r="WBN18" s="52"/>
      <c r="WBO18" s="52"/>
      <c r="WBP18" s="52"/>
      <c r="WBQ18" s="52"/>
      <c r="WBR18" s="52"/>
      <c r="WBS18" s="52"/>
      <c r="WBT18" s="52"/>
      <c r="WBU18" s="52"/>
      <c r="WBV18" s="52"/>
      <c r="WBW18" s="52"/>
      <c r="WBX18" s="52"/>
      <c r="WBY18" s="52"/>
      <c r="WBZ18" s="52"/>
      <c r="WCA18" s="52"/>
      <c r="WCB18" s="52"/>
      <c r="WCC18" s="52"/>
      <c r="WCD18" s="52"/>
      <c r="WCE18" s="52"/>
      <c r="WCF18" s="52"/>
      <c r="WCG18" s="52"/>
      <c r="WCH18" s="52"/>
      <c r="WCI18" s="52"/>
      <c r="WCJ18" s="52"/>
      <c r="WCK18" s="52"/>
      <c r="WCL18" s="52"/>
      <c r="WCM18" s="52"/>
      <c r="WCN18" s="52"/>
      <c r="WCO18" s="52"/>
      <c r="WCP18" s="52"/>
      <c r="WCQ18" s="52"/>
      <c r="WCR18" s="52"/>
      <c r="WCS18" s="52"/>
      <c r="WCT18" s="52"/>
      <c r="WCU18" s="52"/>
      <c r="WCV18" s="52"/>
      <c r="WCW18" s="52"/>
      <c r="WCX18" s="52"/>
      <c r="WCY18" s="52"/>
      <c r="WCZ18" s="52"/>
      <c r="WDA18" s="52"/>
      <c r="WDB18" s="52"/>
      <c r="WDC18" s="52"/>
      <c r="WDD18" s="52"/>
      <c r="WDE18" s="52"/>
      <c r="WDF18" s="52"/>
      <c r="WDG18" s="52"/>
      <c r="WDH18" s="52"/>
      <c r="WDI18" s="52"/>
      <c r="WDJ18" s="52"/>
      <c r="WDK18" s="52"/>
      <c r="WDL18" s="52"/>
      <c r="WDM18" s="52"/>
      <c r="WDN18" s="52"/>
      <c r="WDO18" s="52"/>
      <c r="WDP18" s="52"/>
      <c r="WDQ18" s="52"/>
      <c r="WDR18" s="52"/>
      <c r="WDS18" s="52"/>
      <c r="WDT18" s="52"/>
      <c r="WDU18" s="52"/>
      <c r="WDV18" s="52"/>
      <c r="WDW18" s="52"/>
      <c r="WDX18" s="52"/>
      <c r="WDY18" s="52"/>
      <c r="WDZ18" s="52"/>
      <c r="WEA18" s="52"/>
      <c r="WEB18" s="52"/>
      <c r="WEC18" s="52"/>
      <c r="WED18" s="52"/>
      <c r="WEE18" s="52"/>
      <c r="WEF18" s="52"/>
      <c r="WEG18" s="52"/>
      <c r="WEH18" s="52"/>
      <c r="WEI18" s="52"/>
      <c r="WEJ18" s="52"/>
      <c r="WEK18" s="52"/>
      <c r="WEL18" s="52"/>
      <c r="WEM18" s="52"/>
      <c r="WEN18" s="52"/>
      <c r="WEO18" s="52"/>
      <c r="WEP18" s="52"/>
      <c r="WEQ18" s="52"/>
      <c r="WER18" s="52"/>
      <c r="WES18" s="52"/>
      <c r="WET18" s="52"/>
      <c r="WEU18" s="52"/>
      <c r="WEV18" s="52"/>
      <c r="WEW18" s="52"/>
      <c r="WEX18" s="52"/>
      <c r="WEY18" s="52"/>
      <c r="WEZ18" s="52"/>
      <c r="WFA18" s="52"/>
      <c r="WFB18" s="52"/>
      <c r="WFC18" s="52"/>
      <c r="WFD18" s="52"/>
      <c r="WFE18" s="52"/>
      <c r="WFF18" s="52"/>
      <c r="WFG18" s="52"/>
      <c r="WFH18" s="52"/>
      <c r="WFI18" s="52"/>
      <c r="WFJ18" s="52"/>
      <c r="WFK18" s="52"/>
      <c r="WFL18" s="52"/>
      <c r="WFM18" s="52"/>
      <c r="WFN18" s="52"/>
      <c r="WFO18" s="52"/>
      <c r="WFP18" s="52"/>
      <c r="WFQ18" s="52"/>
      <c r="WFR18" s="52"/>
      <c r="WFS18" s="52"/>
      <c r="WFT18" s="52"/>
      <c r="WFU18" s="52"/>
      <c r="WFV18" s="52"/>
      <c r="WFW18" s="52"/>
      <c r="WFX18" s="52"/>
      <c r="WFY18" s="52"/>
      <c r="WFZ18" s="52"/>
      <c r="WGA18" s="52"/>
      <c r="WGB18" s="52"/>
      <c r="WGC18" s="52"/>
      <c r="WGD18" s="52"/>
      <c r="WGE18" s="52"/>
      <c r="WGF18" s="52"/>
      <c r="WGG18" s="52"/>
      <c r="WGH18" s="52"/>
      <c r="WGI18" s="52"/>
      <c r="WGJ18" s="52"/>
      <c r="WGK18" s="52"/>
      <c r="WGL18" s="52"/>
      <c r="WGM18" s="52"/>
      <c r="WGN18" s="52"/>
      <c r="WGO18" s="52"/>
      <c r="WGP18" s="52"/>
      <c r="WGQ18" s="52"/>
      <c r="WGR18" s="52"/>
      <c r="WGS18" s="52"/>
      <c r="WGT18" s="52"/>
      <c r="WGU18" s="52"/>
      <c r="WGV18" s="52"/>
      <c r="WGW18" s="52"/>
      <c r="WGX18" s="52"/>
      <c r="WGY18" s="52"/>
      <c r="WGZ18" s="52"/>
      <c r="WHA18" s="52"/>
      <c r="WHB18" s="52"/>
      <c r="WHC18" s="52"/>
      <c r="WHD18" s="52"/>
      <c r="WHE18" s="52"/>
      <c r="WHF18" s="52"/>
      <c r="WHG18" s="52"/>
      <c r="WHH18" s="52"/>
      <c r="WHI18" s="52"/>
      <c r="WHJ18" s="52"/>
      <c r="WHK18" s="52"/>
      <c r="WHL18" s="52"/>
      <c r="WHM18" s="52"/>
      <c r="WHN18" s="52"/>
      <c r="WHO18" s="52"/>
      <c r="WHP18" s="52"/>
      <c r="WHQ18" s="52"/>
      <c r="WHR18" s="52"/>
      <c r="WHS18" s="52"/>
      <c r="WHT18" s="52"/>
      <c r="WHU18" s="52"/>
      <c r="WHV18" s="52"/>
      <c r="WHW18" s="52"/>
      <c r="WHX18" s="52"/>
      <c r="WHY18" s="52"/>
      <c r="WHZ18" s="52"/>
      <c r="WIA18" s="52"/>
      <c r="WIB18" s="52"/>
      <c r="WIC18" s="52"/>
      <c r="WID18" s="52"/>
      <c r="WIE18" s="52"/>
      <c r="WIF18" s="52"/>
      <c r="WIG18" s="52"/>
      <c r="WIH18" s="52"/>
      <c r="WII18" s="52"/>
      <c r="WIJ18" s="52"/>
      <c r="WIK18" s="52"/>
      <c r="WIL18" s="52"/>
      <c r="WIM18" s="52"/>
      <c r="WIN18" s="52"/>
      <c r="WIO18" s="52"/>
      <c r="WIP18" s="52"/>
      <c r="WIQ18" s="52"/>
      <c r="WIR18" s="52"/>
      <c r="WIS18" s="52"/>
      <c r="WIT18" s="52"/>
      <c r="WIU18" s="52"/>
      <c r="WIV18" s="52"/>
      <c r="WIW18" s="52"/>
      <c r="WIX18" s="52"/>
      <c r="WIY18" s="52"/>
      <c r="WIZ18" s="52"/>
      <c r="WJA18" s="52"/>
      <c r="WJB18" s="52"/>
      <c r="WJC18" s="52"/>
      <c r="WJD18" s="52"/>
      <c r="WJE18" s="52"/>
      <c r="WJF18" s="52"/>
      <c r="WJG18" s="52"/>
      <c r="WJH18" s="52"/>
      <c r="WJI18" s="52"/>
      <c r="WJJ18" s="52"/>
      <c r="WJK18" s="52"/>
      <c r="WJL18" s="52"/>
      <c r="WJM18" s="52"/>
      <c r="WJN18" s="52"/>
      <c r="WJO18" s="52"/>
      <c r="WJP18" s="52"/>
      <c r="WJQ18" s="52"/>
      <c r="WJR18" s="52"/>
      <c r="WJS18" s="52"/>
      <c r="WJT18" s="52"/>
      <c r="WJU18" s="52"/>
      <c r="WJV18" s="52"/>
      <c r="WJW18" s="52"/>
      <c r="WJX18" s="52"/>
      <c r="WJY18" s="52"/>
      <c r="WJZ18" s="52"/>
      <c r="WKA18" s="52"/>
      <c r="WKB18" s="52"/>
      <c r="WKC18" s="52"/>
      <c r="WKD18" s="52"/>
      <c r="WKE18" s="52"/>
      <c r="WKF18" s="52"/>
      <c r="WKG18" s="52"/>
      <c r="WKH18" s="52"/>
      <c r="WKI18" s="52"/>
      <c r="WKJ18" s="52"/>
      <c r="WKK18" s="52"/>
      <c r="WKL18" s="52"/>
      <c r="WKM18" s="52"/>
      <c r="WKN18" s="52"/>
      <c r="WKO18" s="52"/>
      <c r="WKP18" s="52"/>
      <c r="WKQ18" s="52"/>
      <c r="WKR18" s="52"/>
      <c r="WKS18" s="52"/>
      <c r="WKT18" s="52"/>
      <c r="WKU18" s="52"/>
      <c r="WKV18" s="52"/>
      <c r="WKW18" s="52"/>
      <c r="WKX18" s="52"/>
      <c r="WKY18" s="52"/>
      <c r="WKZ18" s="52"/>
      <c r="WLA18" s="52"/>
      <c r="WLB18" s="52"/>
      <c r="WLC18" s="52"/>
      <c r="WLD18" s="52"/>
      <c r="WLE18" s="52"/>
      <c r="WLF18" s="52"/>
      <c r="WLG18" s="52"/>
      <c r="WLH18" s="52"/>
      <c r="WLI18" s="52"/>
      <c r="WLJ18" s="52"/>
      <c r="WLK18" s="52"/>
      <c r="WLL18" s="52"/>
      <c r="WLM18" s="52"/>
      <c r="WLN18" s="52"/>
      <c r="WLO18" s="52"/>
      <c r="WLP18" s="52"/>
      <c r="WLQ18" s="52"/>
      <c r="WLR18" s="52"/>
      <c r="WLS18" s="52"/>
      <c r="WLT18" s="52"/>
      <c r="WLU18" s="52"/>
      <c r="WLV18" s="52"/>
      <c r="WLW18" s="52"/>
      <c r="WLX18" s="52"/>
      <c r="WLY18" s="52"/>
      <c r="WLZ18" s="52"/>
      <c r="WMA18" s="52"/>
      <c r="WMB18" s="52"/>
      <c r="WMC18" s="52"/>
      <c r="WMD18" s="52"/>
      <c r="WME18" s="52"/>
      <c r="WMF18" s="52"/>
      <c r="WMG18" s="52"/>
      <c r="WMH18" s="52"/>
      <c r="WMI18" s="52"/>
      <c r="WMJ18" s="52"/>
      <c r="WMK18" s="52"/>
      <c r="WML18" s="52"/>
      <c r="WMM18" s="52"/>
      <c r="WMN18" s="52"/>
      <c r="WMO18" s="52"/>
      <c r="WMP18" s="52"/>
      <c r="WMQ18" s="52"/>
      <c r="WMR18" s="52"/>
      <c r="WMS18" s="52"/>
      <c r="WMT18" s="52"/>
      <c r="WMU18" s="52"/>
      <c r="WMV18" s="52"/>
      <c r="WMW18" s="52"/>
      <c r="WMX18" s="52"/>
      <c r="WMY18" s="52"/>
      <c r="WMZ18" s="52"/>
      <c r="WNA18" s="52"/>
      <c r="WNB18" s="52"/>
      <c r="WNC18" s="52"/>
      <c r="WND18" s="52"/>
      <c r="WNE18" s="52"/>
      <c r="WNF18" s="52"/>
      <c r="WNG18" s="52"/>
      <c r="WNH18" s="52"/>
      <c r="WNI18" s="52"/>
      <c r="WNJ18" s="52"/>
      <c r="WNK18" s="52"/>
      <c r="WNL18" s="52"/>
      <c r="WNM18" s="52"/>
      <c r="WNN18" s="52"/>
      <c r="WNO18" s="52"/>
      <c r="WNP18" s="52"/>
      <c r="WNQ18" s="52"/>
      <c r="WNR18" s="52"/>
      <c r="WNS18" s="52"/>
      <c r="WNT18" s="52"/>
      <c r="WNU18" s="52"/>
      <c r="WNV18" s="52"/>
      <c r="WNW18" s="52"/>
      <c r="WNX18" s="52"/>
      <c r="WNY18" s="52"/>
      <c r="WNZ18" s="52"/>
      <c r="WOA18" s="52"/>
      <c r="WOB18" s="52"/>
      <c r="WOC18" s="52"/>
      <c r="WOD18" s="52"/>
      <c r="WOE18" s="52"/>
      <c r="WOF18" s="52"/>
      <c r="WOG18" s="52"/>
      <c r="WOH18" s="52"/>
      <c r="WOI18" s="52"/>
      <c r="WOJ18" s="52"/>
      <c r="WOK18" s="52"/>
      <c r="WOL18" s="52"/>
      <c r="WOM18" s="52"/>
      <c r="WON18" s="52"/>
      <c r="WOO18" s="52"/>
      <c r="WOP18" s="52"/>
      <c r="WOQ18" s="52"/>
      <c r="WOR18" s="52"/>
      <c r="WOS18" s="52"/>
      <c r="WOT18" s="52"/>
      <c r="WOU18" s="52"/>
      <c r="WOV18" s="52"/>
      <c r="WOW18" s="52"/>
      <c r="WOX18" s="52"/>
      <c r="WOY18" s="52"/>
      <c r="WOZ18" s="52"/>
      <c r="WPA18" s="52"/>
      <c r="WPB18" s="52"/>
      <c r="WPC18" s="52"/>
      <c r="WPD18" s="52"/>
      <c r="WPE18" s="52"/>
      <c r="WPF18" s="52"/>
      <c r="WPG18" s="52"/>
      <c r="WPH18" s="52"/>
      <c r="WPI18" s="52"/>
      <c r="WPJ18" s="52"/>
      <c r="WPK18" s="52"/>
      <c r="WPL18" s="52"/>
      <c r="WPM18" s="52"/>
      <c r="WPN18" s="52"/>
      <c r="WPO18" s="52"/>
      <c r="WPP18" s="52"/>
      <c r="WPQ18" s="52"/>
      <c r="WPR18" s="52"/>
      <c r="WPS18" s="52"/>
      <c r="WPT18" s="52"/>
      <c r="WPU18" s="52"/>
      <c r="WPV18" s="52"/>
      <c r="WPW18" s="52"/>
      <c r="WPX18" s="52"/>
      <c r="WPY18" s="52"/>
      <c r="WPZ18" s="52"/>
      <c r="WQA18" s="52"/>
      <c r="WQB18" s="52"/>
      <c r="WQC18" s="52"/>
      <c r="WQD18" s="52"/>
      <c r="WQE18" s="52"/>
      <c r="WQF18" s="52"/>
      <c r="WQG18" s="52"/>
      <c r="WQH18" s="52"/>
      <c r="WQI18" s="52"/>
      <c r="WQJ18" s="52"/>
      <c r="WQK18" s="52"/>
      <c r="WQL18" s="52"/>
      <c r="WQM18" s="52"/>
      <c r="WQN18" s="52"/>
      <c r="WQO18" s="52"/>
      <c r="WQP18" s="52"/>
      <c r="WQQ18" s="52"/>
      <c r="WQR18" s="52"/>
      <c r="WQS18" s="52"/>
      <c r="WQT18" s="52"/>
      <c r="WQU18" s="52"/>
      <c r="WQV18" s="52"/>
      <c r="WQW18" s="52"/>
      <c r="WQX18" s="52"/>
      <c r="WQY18" s="52"/>
      <c r="WQZ18" s="52"/>
      <c r="WRA18" s="52"/>
      <c r="WRB18" s="52"/>
      <c r="WRC18" s="52"/>
      <c r="WRD18" s="52"/>
      <c r="WRE18" s="52"/>
      <c r="WRF18" s="52"/>
      <c r="WRG18" s="52"/>
      <c r="WRH18" s="52"/>
      <c r="WRI18" s="52"/>
      <c r="WRJ18" s="52"/>
      <c r="WRK18" s="52"/>
      <c r="WRL18" s="52"/>
      <c r="WRM18" s="52"/>
      <c r="WRN18" s="52"/>
      <c r="WRO18" s="52"/>
      <c r="WRP18" s="52"/>
      <c r="WRQ18" s="52"/>
      <c r="WRR18" s="52"/>
      <c r="WRS18" s="52"/>
      <c r="WRT18" s="52"/>
      <c r="WRU18" s="52"/>
      <c r="WRV18" s="52"/>
      <c r="WRW18" s="52"/>
      <c r="WRX18" s="52"/>
      <c r="WRY18" s="52"/>
      <c r="WRZ18" s="52"/>
      <c r="WSA18" s="52"/>
      <c r="WSB18" s="52"/>
      <c r="WSC18" s="52"/>
      <c r="WSD18" s="52"/>
      <c r="WSE18" s="52"/>
      <c r="WSF18" s="52"/>
      <c r="WSG18" s="52"/>
      <c r="WSH18" s="52"/>
      <c r="WSI18" s="52"/>
      <c r="WSJ18" s="52"/>
      <c r="WSK18" s="52"/>
      <c r="WSL18" s="52"/>
      <c r="WSM18" s="52"/>
      <c r="WSN18" s="52"/>
      <c r="WSO18" s="52"/>
      <c r="WSP18" s="52"/>
      <c r="WSQ18" s="52"/>
      <c r="WSR18" s="52"/>
      <c r="WSS18" s="52"/>
      <c r="WST18" s="52"/>
      <c r="WSU18" s="52"/>
      <c r="WSV18" s="52"/>
      <c r="WSW18" s="52"/>
      <c r="WSX18" s="52"/>
      <c r="WSY18" s="52"/>
      <c r="WSZ18" s="52"/>
      <c r="WTA18" s="52"/>
      <c r="WTB18" s="52"/>
      <c r="WTC18" s="52"/>
      <c r="WTD18" s="52"/>
      <c r="WTE18" s="52"/>
      <c r="WTF18" s="52"/>
      <c r="WTG18" s="52"/>
      <c r="WTH18" s="52"/>
      <c r="WTI18" s="52"/>
      <c r="WTJ18" s="52"/>
      <c r="WTK18" s="52"/>
      <c r="WTL18" s="52"/>
      <c r="WTM18" s="52"/>
      <c r="WTN18" s="52"/>
      <c r="WTO18" s="52"/>
      <c r="WTP18" s="52"/>
      <c r="WTQ18" s="52"/>
      <c r="WTR18" s="52"/>
      <c r="WTS18" s="52"/>
      <c r="WTT18" s="52"/>
      <c r="WTU18" s="52"/>
      <c r="WTV18" s="52"/>
      <c r="WTW18" s="52"/>
      <c r="WTX18" s="52"/>
      <c r="WTY18" s="52"/>
      <c r="WTZ18" s="52"/>
      <c r="WUA18" s="52"/>
      <c r="WUB18" s="52"/>
      <c r="WUC18" s="52"/>
      <c r="WUD18" s="52"/>
      <c r="WUE18" s="52"/>
      <c r="WUF18" s="52"/>
      <c r="WUG18" s="52"/>
      <c r="WUH18" s="52"/>
      <c r="WUI18" s="52"/>
      <c r="WUJ18" s="52"/>
      <c r="WUK18" s="52"/>
      <c r="WUL18" s="52"/>
      <c r="WUM18" s="52"/>
      <c r="WUN18" s="52"/>
      <c r="WUO18" s="52"/>
      <c r="WUP18" s="52"/>
      <c r="WUQ18" s="52"/>
      <c r="WUR18" s="52"/>
      <c r="WUS18" s="52"/>
      <c r="WUT18" s="52"/>
      <c r="WUU18" s="52"/>
      <c r="WUV18" s="52"/>
      <c r="WUW18" s="52"/>
      <c r="WUX18" s="52"/>
      <c r="WUY18" s="52"/>
      <c r="WUZ18" s="52"/>
      <c r="WVA18" s="52"/>
      <c r="WVB18" s="52"/>
      <c r="WVC18" s="52"/>
      <c r="WVD18" s="52"/>
      <c r="WVE18" s="52"/>
      <c r="WVF18" s="52"/>
      <c r="WVG18" s="52"/>
      <c r="WVH18" s="52"/>
      <c r="WVI18" s="52"/>
      <c r="WVJ18" s="52"/>
      <c r="WVK18" s="52"/>
      <c r="WVL18" s="52"/>
      <c r="WVM18" s="52"/>
    </row>
    <row r="19" spans="2:16133" s="53" customFormat="1" ht="18.75" x14ac:dyDescent="0.2">
      <c r="B19" s="68"/>
      <c r="C19" s="61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  <c r="AMI19" s="52"/>
      <c r="AMJ19" s="52"/>
      <c r="AMK19" s="52"/>
      <c r="AML19" s="52"/>
      <c r="AMM19" s="52"/>
      <c r="AMN19" s="52"/>
      <c r="AMO19" s="52"/>
      <c r="AMP19" s="52"/>
      <c r="AMQ19" s="52"/>
      <c r="AMR19" s="52"/>
      <c r="AMS19" s="52"/>
      <c r="AMT19" s="52"/>
      <c r="AMU19" s="52"/>
      <c r="AMV19" s="52"/>
      <c r="AMW19" s="52"/>
      <c r="AMX19" s="52"/>
      <c r="AMY19" s="52"/>
      <c r="AMZ19" s="52"/>
      <c r="ANA19" s="52"/>
      <c r="ANB19" s="52"/>
      <c r="ANC19" s="52"/>
      <c r="AND19" s="52"/>
      <c r="ANE19" s="52"/>
      <c r="ANF19" s="52"/>
      <c r="ANG19" s="52"/>
      <c r="ANH19" s="52"/>
      <c r="ANI19" s="52"/>
      <c r="ANJ19" s="52"/>
      <c r="ANK19" s="52"/>
      <c r="ANL19" s="52"/>
      <c r="ANM19" s="52"/>
      <c r="ANN19" s="52"/>
      <c r="ANO19" s="52"/>
      <c r="ANP19" s="52"/>
      <c r="ANQ19" s="52"/>
      <c r="ANR19" s="52"/>
      <c r="ANS19" s="52"/>
      <c r="ANT19" s="52"/>
      <c r="ANU19" s="52"/>
      <c r="ANV19" s="52"/>
      <c r="ANW19" s="52"/>
      <c r="ANX19" s="52"/>
      <c r="ANY19" s="52"/>
      <c r="ANZ19" s="52"/>
      <c r="AOA19" s="52"/>
      <c r="AOB19" s="52"/>
      <c r="AOC19" s="52"/>
      <c r="AOD19" s="52"/>
      <c r="AOE19" s="52"/>
      <c r="AOF19" s="52"/>
      <c r="AOG19" s="52"/>
      <c r="AOH19" s="52"/>
      <c r="AOI19" s="52"/>
      <c r="AOJ19" s="52"/>
      <c r="AOK19" s="52"/>
      <c r="AOL19" s="52"/>
      <c r="AOM19" s="52"/>
      <c r="AON19" s="52"/>
      <c r="AOO19" s="52"/>
      <c r="AOP19" s="52"/>
      <c r="AOQ19" s="52"/>
      <c r="AOR19" s="52"/>
      <c r="AOS19" s="52"/>
      <c r="AOT19" s="52"/>
      <c r="AOU19" s="52"/>
      <c r="AOV19" s="52"/>
      <c r="AOW19" s="52"/>
      <c r="AOX19" s="52"/>
      <c r="AOY19" s="52"/>
      <c r="AOZ19" s="52"/>
      <c r="APA19" s="52"/>
      <c r="APB19" s="52"/>
      <c r="APC19" s="52"/>
      <c r="APD19" s="52"/>
      <c r="APE19" s="52"/>
      <c r="APF19" s="52"/>
      <c r="APG19" s="52"/>
      <c r="APH19" s="52"/>
      <c r="API19" s="52"/>
      <c r="APJ19" s="52"/>
      <c r="APK19" s="52"/>
      <c r="APL19" s="52"/>
      <c r="APM19" s="52"/>
      <c r="APN19" s="52"/>
      <c r="APO19" s="52"/>
      <c r="APP19" s="52"/>
      <c r="APQ19" s="52"/>
      <c r="APR19" s="52"/>
      <c r="APS19" s="52"/>
      <c r="APT19" s="52"/>
      <c r="APU19" s="52"/>
      <c r="APV19" s="52"/>
      <c r="APW19" s="52"/>
      <c r="APX19" s="52"/>
      <c r="APY19" s="52"/>
      <c r="APZ19" s="52"/>
      <c r="AQA19" s="52"/>
      <c r="AQB19" s="52"/>
      <c r="AQC19" s="52"/>
      <c r="AQD19" s="52"/>
      <c r="AQE19" s="52"/>
      <c r="AQF19" s="52"/>
      <c r="AQG19" s="52"/>
      <c r="AQH19" s="52"/>
      <c r="AQI19" s="52"/>
      <c r="AQJ19" s="52"/>
      <c r="AQK19" s="52"/>
      <c r="AQL19" s="52"/>
      <c r="AQM19" s="52"/>
      <c r="AQN19" s="52"/>
      <c r="AQO19" s="52"/>
      <c r="AQP19" s="52"/>
      <c r="AQQ19" s="52"/>
      <c r="AQR19" s="52"/>
      <c r="AQS19" s="52"/>
      <c r="AQT19" s="52"/>
      <c r="AQU19" s="52"/>
      <c r="AQV19" s="52"/>
      <c r="AQW19" s="52"/>
      <c r="AQX19" s="52"/>
      <c r="AQY19" s="52"/>
      <c r="AQZ19" s="52"/>
      <c r="ARA19" s="52"/>
      <c r="ARB19" s="52"/>
      <c r="ARC19" s="52"/>
      <c r="ARD19" s="52"/>
      <c r="ARE19" s="52"/>
      <c r="ARF19" s="52"/>
      <c r="ARG19" s="52"/>
      <c r="ARH19" s="52"/>
      <c r="ARI19" s="52"/>
      <c r="ARJ19" s="52"/>
      <c r="ARK19" s="52"/>
      <c r="ARL19" s="52"/>
      <c r="ARM19" s="52"/>
      <c r="ARN19" s="52"/>
      <c r="ARO19" s="52"/>
      <c r="ARP19" s="52"/>
      <c r="ARQ19" s="52"/>
      <c r="ARR19" s="52"/>
      <c r="ARS19" s="52"/>
      <c r="ART19" s="52"/>
      <c r="ARU19" s="52"/>
      <c r="ARV19" s="52"/>
      <c r="ARW19" s="52"/>
      <c r="ARX19" s="52"/>
      <c r="ARY19" s="52"/>
      <c r="ARZ19" s="52"/>
      <c r="ASA19" s="52"/>
      <c r="ASB19" s="52"/>
      <c r="ASC19" s="52"/>
      <c r="ASD19" s="52"/>
      <c r="ASE19" s="52"/>
      <c r="ASF19" s="52"/>
      <c r="ASG19" s="52"/>
      <c r="ASH19" s="52"/>
      <c r="ASI19" s="52"/>
      <c r="ASJ19" s="52"/>
      <c r="ASK19" s="52"/>
      <c r="ASL19" s="52"/>
      <c r="ASM19" s="52"/>
      <c r="ASN19" s="52"/>
      <c r="ASO19" s="52"/>
      <c r="ASP19" s="52"/>
      <c r="ASQ19" s="52"/>
      <c r="ASR19" s="52"/>
      <c r="ASS19" s="52"/>
      <c r="AST19" s="52"/>
      <c r="ASU19" s="52"/>
      <c r="ASV19" s="52"/>
      <c r="ASW19" s="52"/>
      <c r="ASX19" s="52"/>
      <c r="ASY19" s="52"/>
      <c r="ASZ19" s="52"/>
      <c r="ATA19" s="52"/>
      <c r="ATB19" s="52"/>
      <c r="ATC19" s="52"/>
      <c r="ATD19" s="52"/>
      <c r="ATE19" s="52"/>
      <c r="ATF19" s="52"/>
      <c r="ATG19" s="52"/>
      <c r="ATH19" s="52"/>
      <c r="ATI19" s="52"/>
      <c r="ATJ19" s="52"/>
      <c r="ATK19" s="52"/>
      <c r="ATL19" s="52"/>
      <c r="ATM19" s="52"/>
      <c r="ATN19" s="52"/>
      <c r="ATO19" s="52"/>
      <c r="ATP19" s="52"/>
      <c r="ATQ19" s="52"/>
      <c r="ATR19" s="52"/>
      <c r="ATS19" s="52"/>
      <c r="ATT19" s="52"/>
      <c r="ATU19" s="52"/>
      <c r="ATV19" s="52"/>
      <c r="ATW19" s="52"/>
      <c r="ATX19" s="52"/>
      <c r="ATY19" s="52"/>
      <c r="ATZ19" s="52"/>
      <c r="AUA19" s="52"/>
      <c r="AUB19" s="52"/>
      <c r="AUC19" s="52"/>
      <c r="AUD19" s="52"/>
      <c r="AUE19" s="52"/>
      <c r="AUF19" s="52"/>
      <c r="AUG19" s="52"/>
      <c r="AUH19" s="52"/>
      <c r="AUI19" s="52"/>
      <c r="AUJ19" s="52"/>
      <c r="AUK19" s="52"/>
      <c r="AUL19" s="52"/>
      <c r="AUM19" s="52"/>
      <c r="AUN19" s="52"/>
      <c r="AUO19" s="52"/>
      <c r="AUP19" s="52"/>
      <c r="AUQ19" s="52"/>
      <c r="AUR19" s="52"/>
      <c r="AUS19" s="52"/>
      <c r="AUT19" s="52"/>
      <c r="AUU19" s="52"/>
      <c r="AUV19" s="52"/>
      <c r="AUW19" s="52"/>
      <c r="AUX19" s="52"/>
      <c r="AUY19" s="52"/>
      <c r="AUZ19" s="52"/>
      <c r="AVA19" s="52"/>
      <c r="AVB19" s="52"/>
      <c r="AVC19" s="52"/>
      <c r="AVD19" s="52"/>
      <c r="AVE19" s="52"/>
      <c r="AVF19" s="52"/>
      <c r="AVG19" s="52"/>
      <c r="AVH19" s="52"/>
      <c r="AVI19" s="52"/>
      <c r="AVJ19" s="52"/>
      <c r="AVK19" s="52"/>
      <c r="AVL19" s="52"/>
      <c r="AVM19" s="52"/>
      <c r="AVN19" s="52"/>
      <c r="AVO19" s="52"/>
      <c r="AVP19" s="52"/>
      <c r="AVQ19" s="52"/>
      <c r="AVR19" s="52"/>
      <c r="AVS19" s="52"/>
      <c r="AVT19" s="52"/>
      <c r="AVU19" s="52"/>
      <c r="AVV19" s="52"/>
      <c r="AVW19" s="52"/>
      <c r="AVX19" s="52"/>
      <c r="AVY19" s="52"/>
      <c r="AVZ19" s="52"/>
      <c r="AWA19" s="52"/>
      <c r="AWB19" s="52"/>
      <c r="AWC19" s="52"/>
      <c r="AWD19" s="52"/>
      <c r="AWE19" s="52"/>
      <c r="AWF19" s="52"/>
      <c r="AWG19" s="52"/>
      <c r="AWH19" s="52"/>
      <c r="AWI19" s="52"/>
      <c r="AWJ19" s="52"/>
      <c r="AWK19" s="52"/>
      <c r="AWL19" s="52"/>
      <c r="AWM19" s="52"/>
      <c r="AWN19" s="52"/>
      <c r="AWO19" s="52"/>
      <c r="AWP19" s="52"/>
      <c r="AWQ19" s="52"/>
      <c r="AWR19" s="52"/>
      <c r="AWS19" s="52"/>
      <c r="AWT19" s="52"/>
      <c r="AWU19" s="52"/>
      <c r="AWV19" s="52"/>
      <c r="AWW19" s="52"/>
      <c r="AWX19" s="52"/>
      <c r="AWY19" s="52"/>
      <c r="AWZ19" s="52"/>
      <c r="AXA19" s="52"/>
      <c r="AXB19" s="52"/>
      <c r="AXC19" s="52"/>
      <c r="AXD19" s="52"/>
      <c r="AXE19" s="52"/>
      <c r="AXF19" s="52"/>
      <c r="AXG19" s="52"/>
      <c r="AXH19" s="52"/>
      <c r="AXI19" s="52"/>
      <c r="AXJ19" s="52"/>
      <c r="AXK19" s="52"/>
      <c r="AXL19" s="52"/>
      <c r="AXM19" s="52"/>
      <c r="AXN19" s="52"/>
      <c r="AXO19" s="52"/>
      <c r="AXP19" s="52"/>
      <c r="AXQ19" s="52"/>
      <c r="AXR19" s="52"/>
      <c r="AXS19" s="52"/>
      <c r="AXT19" s="52"/>
      <c r="AXU19" s="52"/>
      <c r="AXV19" s="52"/>
      <c r="AXW19" s="52"/>
      <c r="AXX19" s="52"/>
      <c r="AXY19" s="52"/>
      <c r="AXZ19" s="52"/>
      <c r="AYA19" s="52"/>
      <c r="AYB19" s="52"/>
      <c r="AYC19" s="52"/>
      <c r="AYD19" s="52"/>
      <c r="AYE19" s="52"/>
      <c r="AYF19" s="52"/>
      <c r="AYG19" s="52"/>
      <c r="AYH19" s="52"/>
      <c r="AYI19" s="52"/>
      <c r="AYJ19" s="52"/>
      <c r="AYK19" s="52"/>
      <c r="AYL19" s="52"/>
      <c r="AYM19" s="52"/>
      <c r="AYN19" s="52"/>
      <c r="AYO19" s="52"/>
      <c r="AYP19" s="52"/>
      <c r="AYQ19" s="52"/>
      <c r="AYR19" s="52"/>
      <c r="AYS19" s="52"/>
      <c r="AYT19" s="52"/>
      <c r="AYU19" s="52"/>
      <c r="AYV19" s="52"/>
      <c r="AYW19" s="52"/>
      <c r="AYX19" s="52"/>
      <c r="AYY19" s="52"/>
      <c r="AYZ19" s="52"/>
      <c r="AZA19" s="52"/>
      <c r="AZB19" s="52"/>
      <c r="AZC19" s="52"/>
      <c r="AZD19" s="52"/>
      <c r="AZE19" s="52"/>
      <c r="AZF19" s="52"/>
      <c r="AZG19" s="52"/>
      <c r="AZH19" s="52"/>
      <c r="AZI19" s="52"/>
      <c r="AZJ19" s="52"/>
      <c r="AZK19" s="52"/>
      <c r="AZL19" s="52"/>
      <c r="AZM19" s="52"/>
      <c r="AZN19" s="52"/>
      <c r="AZO19" s="52"/>
      <c r="AZP19" s="52"/>
      <c r="AZQ19" s="52"/>
      <c r="AZR19" s="52"/>
      <c r="AZS19" s="52"/>
      <c r="AZT19" s="52"/>
      <c r="AZU19" s="52"/>
      <c r="AZV19" s="52"/>
      <c r="AZW19" s="52"/>
      <c r="AZX19" s="52"/>
      <c r="AZY19" s="52"/>
      <c r="AZZ19" s="52"/>
      <c r="BAA19" s="52"/>
      <c r="BAB19" s="52"/>
      <c r="BAC19" s="52"/>
      <c r="BAD19" s="52"/>
      <c r="BAE19" s="52"/>
      <c r="BAF19" s="52"/>
      <c r="BAG19" s="52"/>
      <c r="BAH19" s="52"/>
      <c r="BAI19" s="52"/>
      <c r="BAJ19" s="52"/>
      <c r="BAK19" s="52"/>
      <c r="BAL19" s="52"/>
      <c r="BAM19" s="52"/>
      <c r="BAN19" s="52"/>
      <c r="BAO19" s="52"/>
      <c r="BAP19" s="52"/>
      <c r="BAQ19" s="52"/>
      <c r="BAR19" s="52"/>
      <c r="BAS19" s="52"/>
      <c r="BAT19" s="52"/>
      <c r="BAU19" s="52"/>
      <c r="BAV19" s="52"/>
      <c r="BAW19" s="52"/>
      <c r="BAX19" s="52"/>
      <c r="BAY19" s="52"/>
      <c r="BAZ19" s="52"/>
      <c r="BBA19" s="52"/>
      <c r="BBB19" s="52"/>
      <c r="BBC19" s="52"/>
      <c r="BBD19" s="52"/>
      <c r="BBE19" s="52"/>
      <c r="BBF19" s="52"/>
      <c r="BBG19" s="52"/>
      <c r="BBH19" s="52"/>
      <c r="BBI19" s="52"/>
      <c r="BBJ19" s="52"/>
      <c r="BBK19" s="52"/>
      <c r="BBL19" s="52"/>
      <c r="BBM19" s="52"/>
      <c r="BBN19" s="52"/>
      <c r="BBO19" s="52"/>
      <c r="BBP19" s="52"/>
      <c r="BBQ19" s="52"/>
      <c r="BBR19" s="52"/>
      <c r="BBS19" s="52"/>
      <c r="BBT19" s="52"/>
      <c r="BBU19" s="52"/>
      <c r="BBV19" s="52"/>
      <c r="BBW19" s="52"/>
      <c r="BBX19" s="52"/>
      <c r="BBY19" s="52"/>
      <c r="BBZ19" s="52"/>
      <c r="BCA19" s="52"/>
      <c r="BCB19" s="52"/>
      <c r="BCC19" s="52"/>
      <c r="BCD19" s="52"/>
      <c r="BCE19" s="52"/>
      <c r="BCF19" s="52"/>
      <c r="BCG19" s="52"/>
      <c r="BCH19" s="52"/>
      <c r="BCI19" s="52"/>
      <c r="BCJ19" s="52"/>
      <c r="BCK19" s="52"/>
      <c r="BCL19" s="52"/>
      <c r="BCM19" s="52"/>
      <c r="BCN19" s="52"/>
      <c r="BCO19" s="52"/>
      <c r="BCP19" s="52"/>
      <c r="BCQ19" s="52"/>
      <c r="BCR19" s="52"/>
      <c r="BCS19" s="52"/>
      <c r="BCT19" s="52"/>
      <c r="BCU19" s="52"/>
      <c r="BCV19" s="52"/>
      <c r="BCW19" s="52"/>
      <c r="BCX19" s="52"/>
      <c r="BCY19" s="52"/>
      <c r="BCZ19" s="52"/>
      <c r="BDA19" s="52"/>
      <c r="BDB19" s="52"/>
      <c r="BDC19" s="52"/>
      <c r="BDD19" s="52"/>
      <c r="BDE19" s="52"/>
      <c r="BDF19" s="52"/>
      <c r="BDG19" s="52"/>
      <c r="BDH19" s="52"/>
      <c r="BDI19" s="52"/>
      <c r="BDJ19" s="52"/>
      <c r="BDK19" s="52"/>
      <c r="BDL19" s="52"/>
      <c r="BDM19" s="52"/>
      <c r="BDN19" s="52"/>
      <c r="BDO19" s="52"/>
      <c r="BDP19" s="52"/>
      <c r="BDQ19" s="52"/>
      <c r="BDR19" s="52"/>
      <c r="BDS19" s="52"/>
      <c r="BDT19" s="52"/>
      <c r="BDU19" s="52"/>
      <c r="BDV19" s="52"/>
      <c r="BDW19" s="52"/>
      <c r="BDX19" s="52"/>
      <c r="BDY19" s="52"/>
      <c r="BDZ19" s="52"/>
      <c r="BEA19" s="52"/>
      <c r="BEB19" s="52"/>
      <c r="BEC19" s="52"/>
      <c r="BED19" s="52"/>
      <c r="BEE19" s="52"/>
      <c r="BEF19" s="52"/>
      <c r="BEG19" s="52"/>
      <c r="BEH19" s="52"/>
      <c r="BEI19" s="52"/>
      <c r="BEJ19" s="52"/>
      <c r="BEK19" s="52"/>
      <c r="BEL19" s="52"/>
      <c r="BEM19" s="52"/>
      <c r="BEN19" s="52"/>
      <c r="BEO19" s="52"/>
      <c r="BEP19" s="52"/>
      <c r="BEQ19" s="52"/>
      <c r="BER19" s="52"/>
      <c r="BES19" s="52"/>
      <c r="BET19" s="52"/>
      <c r="BEU19" s="52"/>
      <c r="BEV19" s="52"/>
      <c r="BEW19" s="52"/>
      <c r="BEX19" s="52"/>
      <c r="BEY19" s="52"/>
      <c r="BEZ19" s="52"/>
      <c r="BFA19" s="52"/>
      <c r="BFB19" s="52"/>
      <c r="BFC19" s="52"/>
      <c r="BFD19" s="52"/>
      <c r="BFE19" s="52"/>
      <c r="BFF19" s="52"/>
      <c r="BFG19" s="52"/>
      <c r="BFH19" s="52"/>
      <c r="BFI19" s="52"/>
      <c r="BFJ19" s="52"/>
      <c r="BFK19" s="52"/>
      <c r="BFL19" s="52"/>
      <c r="BFM19" s="52"/>
      <c r="BFN19" s="52"/>
      <c r="BFO19" s="52"/>
      <c r="BFP19" s="52"/>
      <c r="BFQ19" s="52"/>
      <c r="BFR19" s="52"/>
      <c r="BFS19" s="52"/>
      <c r="BFT19" s="52"/>
      <c r="BFU19" s="52"/>
      <c r="BFV19" s="52"/>
      <c r="BFW19" s="52"/>
      <c r="BFX19" s="52"/>
      <c r="BFY19" s="52"/>
      <c r="BFZ19" s="52"/>
      <c r="BGA19" s="52"/>
      <c r="BGB19" s="52"/>
      <c r="BGC19" s="52"/>
      <c r="BGD19" s="52"/>
      <c r="BGE19" s="52"/>
      <c r="BGF19" s="52"/>
      <c r="BGG19" s="52"/>
      <c r="BGH19" s="52"/>
      <c r="BGI19" s="52"/>
      <c r="BGJ19" s="52"/>
      <c r="BGK19" s="52"/>
      <c r="BGL19" s="52"/>
      <c r="BGM19" s="52"/>
      <c r="BGN19" s="52"/>
      <c r="BGO19" s="52"/>
      <c r="BGP19" s="52"/>
      <c r="BGQ19" s="52"/>
      <c r="BGR19" s="52"/>
      <c r="BGS19" s="52"/>
      <c r="BGT19" s="52"/>
      <c r="BGU19" s="52"/>
      <c r="BGV19" s="52"/>
      <c r="BGW19" s="52"/>
      <c r="BGX19" s="52"/>
      <c r="BGY19" s="52"/>
      <c r="BGZ19" s="52"/>
      <c r="BHA19" s="52"/>
      <c r="BHB19" s="52"/>
      <c r="BHC19" s="52"/>
      <c r="BHD19" s="52"/>
      <c r="BHE19" s="52"/>
      <c r="BHF19" s="52"/>
      <c r="BHG19" s="52"/>
      <c r="BHH19" s="52"/>
      <c r="BHI19" s="52"/>
      <c r="BHJ19" s="52"/>
      <c r="BHK19" s="52"/>
      <c r="BHL19" s="52"/>
      <c r="BHM19" s="52"/>
      <c r="BHN19" s="52"/>
      <c r="BHO19" s="52"/>
      <c r="BHP19" s="52"/>
      <c r="BHQ19" s="52"/>
      <c r="BHR19" s="52"/>
      <c r="BHS19" s="52"/>
      <c r="BHT19" s="52"/>
      <c r="BHU19" s="52"/>
      <c r="BHV19" s="52"/>
      <c r="BHW19" s="52"/>
      <c r="BHX19" s="52"/>
      <c r="BHY19" s="52"/>
      <c r="BHZ19" s="52"/>
      <c r="BIA19" s="52"/>
      <c r="BIB19" s="52"/>
      <c r="BIC19" s="52"/>
      <c r="BID19" s="52"/>
      <c r="BIE19" s="52"/>
      <c r="BIF19" s="52"/>
      <c r="BIG19" s="52"/>
      <c r="BIH19" s="52"/>
      <c r="BII19" s="52"/>
      <c r="BIJ19" s="52"/>
      <c r="BIK19" s="52"/>
      <c r="BIL19" s="52"/>
      <c r="BIM19" s="52"/>
      <c r="BIN19" s="52"/>
      <c r="BIO19" s="52"/>
      <c r="BIP19" s="52"/>
      <c r="BIQ19" s="52"/>
      <c r="BIR19" s="52"/>
      <c r="BIS19" s="52"/>
      <c r="BIT19" s="52"/>
      <c r="BIU19" s="52"/>
      <c r="BIV19" s="52"/>
      <c r="BIW19" s="52"/>
      <c r="BIX19" s="52"/>
      <c r="BIY19" s="52"/>
      <c r="BIZ19" s="52"/>
      <c r="BJA19" s="52"/>
      <c r="BJB19" s="52"/>
      <c r="BJC19" s="52"/>
      <c r="BJD19" s="52"/>
      <c r="BJE19" s="52"/>
      <c r="BJF19" s="52"/>
      <c r="BJG19" s="52"/>
      <c r="BJH19" s="52"/>
      <c r="BJI19" s="52"/>
      <c r="BJJ19" s="52"/>
      <c r="BJK19" s="52"/>
      <c r="BJL19" s="52"/>
      <c r="BJM19" s="52"/>
      <c r="BJN19" s="52"/>
      <c r="BJO19" s="52"/>
      <c r="BJP19" s="52"/>
      <c r="BJQ19" s="52"/>
      <c r="BJR19" s="52"/>
      <c r="BJS19" s="52"/>
      <c r="BJT19" s="52"/>
      <c r="BJU19" s="52"/>
      <c r="BJV19" s="52"/>
      <c r="BJW19" s="52"/>
      <c r="BJX19" s="52"/>
      <c r="BJY19" s="52"/>
      <c r="BJZ19" s="52"/>
      <c r="BKA19" s="52"/>
      <c r="BKB19" s="52"/>
      <c r="BKC19" s="52"/>
      <c r="BKD19" s="52"/>
      <c r="BKE19" s="52"/>
      <c r="BKF19" s="52"/>
      <c r="BKG19" s="52"/>
      <c r="BKH19" s="52"/>
      <c r="BKI19" s="52"/>
      <c r="BKJ19" s="52"/>
      <c r="BKK19" s="52"/>
      <c r="BKL19" s="52"/>
      <c r="BKM19" s="52"/>
      <c r="BKN19" s="52"/>
      <c r="BKO19" s="52"/>
      <c r="BKP19" s="52"/>
      <c r="BKQ19" s="52"/>
      <c r="BKR19" s="52"/>
      <c r="BKS19" s="52"/>
      <c r="BKT19" s="52"/>
      <c r="BKU19" s="52"/>
      <c r="BKV19" s="52"/>
      <c r="BKW19" s="52"/>
      <c r="BKX19" s="52"/>
      <c r="BKY19" s="52"/>
      <c r="BKZ19" s="52"/>
      <c r="BLA19" s="52"/>
      <c r="BLB19" s="52"/>
      <c r="BLC19" s="52"/>
      <c r="BLD19" s="52"/>
      <c r="BLE19" s="52"/>
      <c r="BLF19" s="52"/>
      <c r="BLG19" s="52"/>
      <c r="BLH19" s="52"/>
      <c r="BLI19" s="52"/>
      <c r="BLJ19" s="52"/>
      <c r="BLK19" s="52"/>
      <c r="BLL19" s="52"/>
      <c r="BLM19" s="52"/>
      <c r="BLN19" s="52"/>
      <c r="BLO19" s="52"/>
      <c r="BLP19" s="52"/>
      <c r="BLQ19" s="52"/>
      <c r="BLR19" s="52"/>
      <c r="BLS19" s="52"/>
      <c r="BLT19" s="52"/>
      <c r="BLU19" s="52"/>
      <c r="BLV19" s="52"/>
      <c r="BLW19" s="52"/>
      <c r="BLX19" s="52"/>
      <c r="BLY19" s="52"/>
      <c r="BLZ19" s="52"/>
      <c r="BMA19" s="52"/>
      <c r="BMB19" s="52"/>
      <c r="BMC19" s="52"/>
      <c r="BMD19" s="52"/>
      <c r="BME19" s="52"/>
      <c r="BMF19" s="52"/>
      <c r="BMG19" s="52"/>
      <c r="BMH19" s="52"/>
      <c r="BMI19" s="52"/>
      <c r="BMJ19" s="52"/>
      <c r="BMK19" s="52"/>
      <c r="BML19" s="52"/>
      <c r="BMM19" s="52"/>
      <c r="BMN19" s="52"/>
      <c r="BMO19" s="52"/>
      <c r="BMP19" s="52"/>
      <c r="BMQ19" s="52"/>
      <c r="BMR19" s="52"/>
      <c r="BMS19" s="52"/>
      <c r="BMT19" s="52"/>
      <c r="BMU19" s="52"/>
      <c r="BMV19" s="52"/>
      <c r="BMW19" s="52"/>
      <c r="BMX19" s="52"/>
      <c r="BMY19" s="52"/>
      <c r="BMZ19" s="52"/>
      <c r="BNA19" s="52"/>
      <c r="BNB19" s="52"/>
      <c r="BNC19" s="52"/>
      <c r="BND19" s="52"/>
      <c r="BNE19" s="52"/>
      <c r="BNF19" s="52"/>
      <c r="BNG19" s="52"/>
      <c r="BNH19" s="52"/>
      <c r="BNI19" s="52"/>
      <c r="BNJ19" s="52"/>
      <c r="BNK19" s="52"/>
      <c r="BNL19" s="52"/>
      <c r="BNM19" s="52"/>
      <c r="BNN19" s="52"/>
      <c r="BNO19" s="52"/>
      <c r="BNP19" s="52"/>
      <c r="BNQ19" s="52"/>
      <c r="BNR19" s="52"/>
      <c r="BNS19" s="52"/>
      <c r="BNT19" s="52"/>
      <c r="BNU19" s="52"/>
      <c r="BNV19" s="52"/>
      <c r="BNW19" s="52"/>
      <c r="BNX19" s="52"/>
      <c r="BNY19" s="52"/>
      <c r="BNZ19" s="52"/>
      <c r="BOA19" s="52"/>
      <c r="BOB19" s="52"/>
      <c r="BOC19" s="52"/>
      <c r="BOD19" s="52"/>
      <c r="BOE19" s="52"/>
      <c r="BOF19" s="52"/>
      <c r="BOG19" s="52"/>
      <c r="BOH19" s="52"/>
      <c r="BOI19" s="52"/>
      <c r="BOJ19" s="52"/>
      <c r="BOK19" s="52"/>
      <c r="BOL19" s="52"/>
      <c r="BOM19" s="52"/>
      <c r="BON19" s="52"/>
      <c r="BOO19" s="52"/>
      <c r="BOP19" s="52"/>
      <c r="BOQ19" s="52"/>
      <c r="BOR19" s="52"/>
      <c r="BOS19" s="52"/>
      <c r="BOT19" s="52"/>
      <c r="BOU19" s="52"/>
      <c r="BOV19" s="52"/>
      <c r="BOW19" s="52"/>
      <c r="BOX19" s="52"/>
      <c r="BOY19" s="52"/>
      <c r="BOZ19" s="52"/>
      <c r="BPA19" s="52"/>
      <c r="BPB19" s="52"/>
      <c r="BPC19" s="52"/>
      <c r="BPD19" s="52"/>
      <c r="BPE19" s="52"/>
      <c r="BPF19" s="52"/>
      <c r="BPG19" s="52"/>
      <c r="BPH19" s="52"/>
      <c r="BPI19" s="52"/>
      <c r="BPJ19" s="52"/>
      <c r="BPK19" s="52"/>
      <c r="BPL19" s="52"/>
      <c r="BPM19" s="52"/>
      <c r="BPN19" s="52"/>
      <c r="BPO19" s="52"/>
      <c r="BPP19" s="52"/>
      <c r="BPQ19" s="52"/>
      <c r="BPR19" s="52"/>
      <c r="BPS19" s="52"/>
      <c r="BPT19" s="52"/>
      <c r="BPU19" s="52"/>
      <c r="BPV19" s="52"/>
      <c r="BPW19" s="52"/>
      <c r="BPX19" s="52"/>
      <c r="BPY19" s="52"/>
      <c r="BPZ19" s="52"/>
      <c r="BQA19" s="52"/>
      <c r="BQB19" s="52"/>
      <c r="BQC19" s="52"/>
      <c r="BQD19" s="52"/>
      <c r="BQE19" s="52"/>
      <c r="BQF19" s="52"/>
      <c r="BQG19" s="52"/>
      <c r="BQH19" s="52"/>
      <c r="BQI19" s="52"/>
      <c r="BQJ19" s="52"/>
      <c r="BQK19" s="52"/>
      <c r="BQL19" s="52"/>
      <c r="BQM19" s="52"/>
      <c r="BQN19" s="52"/>
      <c r="BQO19" s="52"/>
      <c r="BQP19" s="52"/>
      <c r="BQQ19" s="52"/>
      <c r="BQR19" s="52"/>
      <c r="BQS19" s="52"/>
      <c r="BQT19" s="52"/>
      <c r="BQU19" s="52"/>
      <c r="BQV19" s="52"/>
      <c r="BQW19" s="52"/>
      <c r="BQX19" s="52"/>
      <c r="BQY19" s="52"/>
      <c r="BQZ19" s="52"/>
      <c r="BRA19" s="52"/>
      <c r="BRB19" s="52"/>
      <c r="BRC19" s="52"/>
      <c r="BRD19" s="52"/>
      <c r="BRE19" s="52"/>
      <c r="BRF19" s="52"/>
      <c r="BRG19" s="52"/>
      <c r="BRH19" s="52"/>
      <c r="BRI19" s="52"/>
      <c r="BRJ19" s="52"/>
      <c r="BRK19" s="52"/>
      <c r="BRL19" s="52"/>
      <c r="BRM19" s="52"/>
      <c r="BRN19" s="52"/>
      <c r="BRO19" s="52"/>
      <c r="BRP19" s="52"/>
      <c r="BRQ19" s="52"/>
      <c r="BRR19" s="52"/>
      <c r="BRS19" s="52"/>
      <c r="BRT19" s="52"/>
      <c r="BRU19" s="52"/>
      <c r="BRV19" s="52"/>
      <c r="BRW19" s="52"/>
      <c r="BRX19" s="52"/>
      <c r="BRY19" s="52"/>
      <c r="BRZ19" s="52"/>
      <c r="BSA19" s="52"/>
      <c r="BSB19" s="52"/>
      <c r="BSC19" s="52"/>
      <c r="BSD19" s="52"/>
      <c r="BSE19" s="52"/>
      <c r="BSF19" s="52"/>
      <c r="BSG19" s="52"/>
      <c r="BSH19" s="52"/>
      <c r="BSI19" s="52"/>
      <c r="BSJ19" s="52"/>
      <c r="BSK19" s="52"/>
      <c r="BSL19" s="52"/>
      <c r="BSM19" s="52"/>
      <c r="BSN19" s="52"/>
      <c r="BSO19" s="52"/>
      <c r="BSP19" s="52"/>
      <c r="BSQ19" s="52"/>
      <c r="BSR19" s="52"/>
      <c r="BSS19" s="52"/>
      <c r="BST19" s="52"/>
      <c r="BSU19" s="52"/>
      <c r="BSV19" s="52"/>
      <c r="BSW19" s="52"/>
      <c r="BSX19" s="52"/>
      <c r="BSY19" s="52"/>
      <c r="BSZ19" s="52"/>
      <c r="BTA19" s="52"/>
      <c r="BTB19" s="52"/>
      <c r="BTC19" s="52"/>
      <c r="BTD19" s="52"/>
      <c r="BTE19" s="52"/>
      <c r="BTF19" s="52"/>
      <c r="BTG19" s="52"/>
      <c r="BTH19" s="52"/>
      <c r="BTI19" s="52"/>
      <c r="BTJ19" s="52"/>
      <c r="BTK19" s="52"/>
      <c r="BTL19" s="52"/>
      <c r="BTM19" s="52"/>
      <c r="BTN19" s="52"/>
      <c r="BTO19" s="52"/>
      <c r="BTP19" s="52"/>
      <c r="BTQ19" s="52"/>
      <c r="BTR19" s="52"/>
      <c r="BTS19" s="52"/>
      <c r="BTT19" s="52"/>
      <c r="BTU19" s="52"/>
      <c r="BTV19" s="52"/>
      <c r="BTW19" s="52"/>
      <c r="BTX19" s="52"/>
      <c r="BTY19" s="52"/>
      <c r="BTZ19" s="52"/>
      <c r="BUA19" s="52"/>
      <c r="BUB19" s="52"/>
      <c r="BUC19" s="52"/>
      <c r="BUD19" s="52"/>
      <c r="BUE19" s="52"/>
      <c r="BUF19" s="52"/>
      <c r="BUG19" s="52"/>
      <c r="BUH19" s="52"/>
      <c r="BUI19" s="52"/>
      <c r="BUJ19" s="52"/>
      <c r="BUK19" s="52"/>
      <c r="BUL19" s="52"/>
      <c r="BUM19" s="52"/>
      <c r="BUN19" s="52"/>
      <c r="BUO19" s="52"/>
      <c r="BUP19" s="52"/>
      <c r="BUQ19" s="52"/>
      <c r="BUR19" s="52"/>
      <c r="BUS19" s="52"/>
      <c r="BUT19" s="52"/>
      <c r="BUU19" s="52"/>
      <c r="BUV19" s="52"/>
      <c r="BUW19" s="52"/>
      <c r="BUX19" s="52"/>
      <c r="BUY19" s="52"/>
      <c r="BUZ19" s="52"/>
      <c r="BVA19" s="52"/>
      <c r="BVB19" s="52"/>
      <c r="BVC19" s="52"/>
      <c r="BVD19" s="52"/>
      <c r="BVE19" s="52"/>
      <c r="BVF19" s="52"/>
      <c r="BVG19" s="52"/>
      <c r="BVH19" s="52"/>
      <c r="BVI19" s="52"/>
      <c r="BVJ19" s="52"/>
      <c r="BVK19" s="52"/>
      <c r="BVL19" s="52"/>
      <c r="BVM19" s="52"/>
      <c r="BVN19" s="52"/>
      <c r="BVO19" s="52"/>
      <c r="BVP19" s="52"/>
      <c r="BVQ19" s="52"/>
      <c r="BVR19" s="52"/>
      <c r="BVS19" s="52"/>
      <c r="BVT19" s="52"/>
      <c r="BVU19" s="52"/>
      <c r="BVV19" s="52"/>
      <c r="BVW19" s="52"/>
      <c r="BVX19" s="52"/>
      <c r="BVY19" s="52"/>
      <c r="BVZ19" s="52"/>
      <c r="BWA19" s="52"/>
      <c r="BWB19" s="52"/>
      <c r="BWC19" s="52"/>
      <c r="BWD19" s="52"/>
      <c r="BWE19" s="52"/>
      <c r="BWF19" s="52"/>
      <c r="BWG19" s="52"/>
      <c r="BWH19" s="52"/>
      <c r="BWI19" s="52"/>
      <c r="BWJ19" s="52"/>
      <c r="BWK19" s="52"/>
      <c r="BWL19" s="52"/>
      <c r="BWM19" s="52"/>
      <c r="BWN19" s="52"/>
      <c r="BWO19" s="52"/>
      <c r="BWP19" s="52"/>
      <c r="BWQ19" s="52"/>
      <c r="BWR19" s="52"/>
      <c r="BWS19" s="52"/>
      <c r="BWT19" s="52"/>
      <c r="BWU19" s="52"/>
      <c r="BWV19" s="52"/>
      <c r="BWW19" s="52"/>
      <c r="BWX19" s="52"/>
      <c r="BWY19" s="52"/>
      <c r="BWZ19" s="52"/>
      <c r="BXA19" s="52"/>
      <c r="BXB19" s="52"/>
      <c r="BXC19" s="52"/>
      <c r="BXD19" s="52"/>
      <c r="BXE19" s="52"/>
      <c r="BXF19" s="52"/>
      <c r="BXG19" s="52"/>
      <c r="BXH19" s="52"/>
      <c r="BXI19" s="52"/>
      <c r="BXJ19" s="52"/>
      <c r="BXK19" s="52"/>
      <c r="BXL19" s="52"/>
      <c r="BXM19" s="52"/>
      <c r="BXN19" s="52"/>
      <c r="BXO19" s="52"/>
      <c r="BXP19" s="52"/>
      <c r="BXQ19" s="52"/>
      <c r="BXR19" s="52"/>
      <c r="BXS19" s="52"/>
      <c r="BXT19" s="52"/>
      <c r="BXU19" s="52"/>
      <c r="BXV19" s="52"/>
      <c r="BXW19" s="52"/>
      <c r="BXX19" s="52"/>
      <c r="BXY19" s="52"/>
      <c r="BXZ19" s="52"/>
      <c r="BYA19" s="52"/>
      <c r="BYB19" s="52"/>
      <c r="BYC19" s="52"/>
      <c r="BYD19" s="52"/>
      <c r="BYE19" s="52"/>
      <c r="BYF19" s="52"/>
      <c r="BYG19" s="52"/>
      <c r="BYH19" s="52"/>
      <c r="BYI19" s="52"/>
      <c r="BYJ19" s="52"/>
      <c r="BYK19" s="52"/>
      <c r="BYL19" s="52"/>
      <c r="BYM19" s="52"/>
      <c r="BYN19" s="52"/>
      <c r="BYO19" s="52"/>
      <c r="BYP19" s="52"/>
      <c r="BYQ19" s="52"/>
      <c r="BYR19" s="52"/>
      <c r="BYS19" s="52"/>
      <c r="BYT19" s="52"/>
      <c r="BYU19" s="52"/>
      <c r="BYV19" s="52"/>
      <c r="BYW19" s="52"/>
      <c r="BYX19" s="52"/>
      <c r="BYY19" s="52"/>
      <c r="BYZ19" s="52"/>
      <c r="BZA19" s="52"/>
      <c r="BZB19" s="52"/>
      <c r="BZC19" s="52"/>
      <c r="BZD19" s="52"/>
      <c r="BZE19" s="52"/>
      <c r="BZF19" s="52"/>
      <c r="BZG19" s="52"/>
      <c r="BZH19" s="52"/>
      <c r="BZI19" s="52"/>
      <c r="BZJ19" s="52"/>
      <c r="BZK19" s="52"/>
      <c r="BZL19" s="52"/>
      <c r="BZM19" s="52"/>
      <c r="BZN19" s="52"/>
      <c r="BZO19" s="52"/>
      <c r="BZP19" s="52"/>
      <c r="BZQ19" s="52"/>
      <c r="BZR19" s="52"/>
      <c r="BZS19" s="52"/>
      <c r="BZT19" s="52"/>
      <c r="BZU19" s="52"/>
      <c r="BZV19" s="52"/>
      <c r="BZW19" s="52"/>
      <c r="BZX19" s="52"/>
      <c r="BZY19" s="52"/>
      <c r="BZZ19" s="52"/>
      <c r="CAA19" s="52"/>
      <c r="CAB19" s="52"/>
      <c r="CAC19" s="52"/>
      <c r="CAD19" s="52"/>
      <c r="CAE19" s="52"/>
      <c r="CAF19" s="52"/>
      <c r="CAG19" s="52"/>
      <c r="CAH19" s="52"/>
      <c r="CAI19" s="52"/>
      <c r="CAJ19" s="52"/>
      <c r="CAK19" s="52"/>
      <c r="CAL19" s="52"/>
      <c r="CAM19" s="52"/>
      <c r="CAN19" s="52"/>
      <c r="CAO19" s="52"/>
      <c r="CAP19" s="52"/>
      <c r="CAQ19" s="52"/>
      <c r="CAR19" s="52"/>
      <c r="CAS19" s="52"/>
      <c r="CAT19" s="52"/>
      <c r="CAU19" s="52"/>
      <c r="CAV19" s="52"/>
      <c r="CAW19" s="52"/>
      <c r="CAX19" s="52"/>
      <c r="CAY19" s="52"/>
      <c r="CAZ19" s="52"/>
      <c r="CBA19" s="52"/>
      <c r="CBB19" s="52"/>
      <c r="CBC19" s="52"/>
      <c r="CBD19" s="52"/>
      <c r="CBE19" s="52"/>
      <c r="CBF19" s="52"/>
      <c r="CBG19" s="52"/>
      <c r="CBH19" s="52"/>
      <c r="CBI19" s="52"/>
      <c r="CBJ19" s="52"/>
      <c r="CBK19" s="52"/>
      <c r="CBL19" s="52"/>
      <c r="CBM19" s="52"/>
      <c r="CBN19" s="52"/>
      <c r="CBO19" s="52"/>
      <c r="CBP19" s="52"/>
      <c r="CBQ19" s="52"/>
      <c r="CBR19" s="52"/>
      <c r="CBS19" s="52"/>
      <c r="CBT19" s="52"/>
      <c r="CBU19" s="52"/>
      <c r="CBV19" s="52"/>
      <c r="CBW19" s="52"/>
      <c r="CBX19" s="52"/>
      <c r="CBY19" s="52"/>
      <c r="CBZ19" s="52"/>
      <c r="CCA19" s="52"/>
      <c r="CCB19" s="52"/>
      <c r="CCC19" s="52"/>
      <c r="CCD19" s="52"/>
      <c r="CCE19" s="52"/>
      <c r="CCF19" s="52"/>
      <c r="CCG19" s="52"/>
      <c r="CCH19" s="52"/>
      <c r="CCI19" s="52"/>
      <c r="CCJ19" s="52"/>
      <c r="CCK19" s="52"/>
      <c r="CCL19" s="52"/>
      <c r="CCM19" s="52"/>
      <c r="CCN19" s="52"/>
      <c r="CCO19" s="52"/>
      <c r="CCP19" s="52"/>
      <c r="CCQ19" s="52"/>
      <c r="CCR19" s="52"/>
      <c r="CCS19" s="52"/>
      <c r="CCT19" s="52"/>
      <c r="CCU19" s="52"/>
      <c r="CCV19" s="52"/>
      <c r="CCW19" s="52"/>
      <c r="CCX19" s="52"/>
      <c r="CCY19" s="52"/>
      <c r="CCZ19" s="52"/>
      <c r="CDA19" s="52"/>
      <c r="CDB19" s="52"/>
      <c r="CDC19" s="52"/>
      <c r="CDD19" s="52"/>
      <c r="CDE19" s="52"/>
      <c r="CDF19" s="52"/>
      <c r="CDG19" s="52"/>
      <c r="CDH19" s="52"/>
      <c r="CDI19" s="52"/>
      <c r="CDJ19" s="52"/>
      <c r="CDK19" s="52"/>
      <c r="CDL19" s="52"/>
      <c r="CDM19" s="52"/>
      <c r="CDN19" s="52"/>
      <c r="CDO19" s="52"/>
      <c r="CDP19" s="52"/>
      <c r="CDQ19" s="52"/>
      <c r="CDR19" s="52"/>
      <c r="CDS19" s="52"/>
      <c r="CDT19" s="52"/>
      <c r="CDU19" s="52"/>
      <c r="CDV19" s="52"/>
      <c r="CDW19" s="52"/>
      <c r="CDX19" s="52"/>
      <c r="CDY19" s="52"/>
      <c r="CDZ19" s="52"/>
      <c r="CEA19" s="52"/>
      <c r="CEB19" s="52"/>
      <c r="CEC19" s="52"/>
      <c r="CED19" s="52"/>
      <c r="CEE19" s="52"/>
      <c r="CEF19" s="52"/>
      <c r="CEG19" s="52"/>
      <c r="CEH19" s="52"/>
      <c r="CEI19" s="52"/>
      <c r="CEJ19" s="52"/>
      <c r="CEK19" s="52"/>
      <c r="CEL19" s="52"/>
      <c r="CEM19" s="52"/>
      <c r="CEN19" s="52"/>
      <c r="CEO19" s="52"/>
      <c r="CEP19" s="52"/>
      <c r="CEQ19" s="52"/>
      <c r="CER19" s="52"/>
      <c r="CES19" s="52"/>
      <c r="CET19" s="52"/>
      <c r="CEU19" s="52"/>
      <c r="CEV19" s="52"/>
      <c r="CEW19" s="52"/>
      <c r="CEX19" s="52"/>
      <c r="CEY19" s="52"/>
      <c r="CEZ19" s="52"/>
      <c r="CFA19" s="52"/>
      <c r="CFB19" s="52"/>
      <c r="CFC19" s="52"/>
      <c r="CFD19" s="52"/>
      <c r="CFE19" s="52"/>
      <c r="CFF19" s="52"/>
      <c r="CFG19" s="52"/>
      <c r="CFH19" s="52"/>
      <c r="CFI19" s="52"/>
      <c r="CFJ19" s="52"/>
      <c r="CFK19" s="52"/>
      <c r="CFL19" s="52"/>
      <c r="CFM19" s="52"/>
      <c r="CFN19" s="52"/>
      <c r="CFO19" s="52"/>
      <c r="CFP19" s="52"/>
      <c r="CFQ19" s="52"/>
      <c r="CFR19" s="52"/>
      <c r="CFS19" s="52"/>
      <c r="CFT19" s="52"/>
      <c r="CFU19" s="52"/>
      <c r="CFV19" s="52"/>
      <c r="CFW19" s="52"/>
      <c r="CFX19" s="52"/>
      <c r="CFY19" s="52"/>
      <c r="CFZ19" s="52"/>
      <c r="CGA19" s="52"/>
      <c r="CGB19" s="52"/>
      <c r="CGC19" s="52"/>
      <c r="CGD19" s="52"/>
      <c r="CGE19" s="52"/>
      <c r="CGF19" s="52"/>
      <c r="CGG19" s="52"/>
      <c r="CGH19" s="52"/>
      <c r="CGI19" s="52"/>
      <c r="CGJ19" s="52"/>
      <c r="CGK19" s="52"/>
      <c r="CGL19" s="52"/>
      <c r="CGM19" s="52"/>
      <c r="CGN19" s="52"/>
      <c r="CGO19" s="52"/>
      <c r="CGP19" s="52"/>
      <c r="CGQ19" s="52"/>
      <c r="CGR19" s="52"/>
      <c r="CGS19" s="52"/>
      <c r="CGT19" s="52"/>
      <c r="CGU19" s="52"/>
      <c r="CGV19" s="52"/>
      <c r="CGW19" s="52"/>
      <c r="CGX19" s="52"/>
      <c r="CGY19" s="52"/>
      <c r="CGZ19" s="52"/>
      <c r="CHA19" s="52"/>
      <c r="CHB19" s="52"/>
      <c r="CHC19" s="52"/>
      <c r="CHD19" s="52"/>
      <c r="CHE19" s="52"/>
      <c r="CHF19" s="52"/>
      <c r="CHG19" s="52"/>
      <c r="CHH19" s="52"/>
      <c r="CHI19" s="52"/>
      <c r="CHJ19" s="52"/>
      <c r="CHK19" s="52"/>
      <c r="CHL19" s="52"/>
      <c r="CHM19" s="52"/>
      <c r="CHN19" s="52"/>
      <c r="CHO19" s="52"/>
      <c r="CHP19" s="52"/>
      <c r="CHQ19" s="52"/>
      <c r="CHR19" s="52"/>
      <c r="CHS19" s="52"/>
      <c r="CHT19" s="52"/>
      <c r="CHU19" s="52"/>
      <c r="CHV19" s="52"/>
      <c r="CHW19" s="52"/>
      <c r="CHX19" s="52"/>
      <c r="CHY19" s="52"/>
      <c r="CHZ19" s="52"/>
      <c r="CIA19" s="52"/>
      <c r="CIB19" s="52"/>
      <c r="CIC19" s="52"/>
      <c r="CID19" s="52"/>
      <c r="CIE19" s="52"/>
      <c r="CIF19" s="52"/>
      <c r="CIG19" s="52"/>
      <c r="CIH19" s="52"/>
      <c r="CII19" s="52"/>
      <c r="CIJ19" s="52"/>
      <c r="CIK19" s="52"/>
      <c r="CIL19" s="52"/>
      <c r="CIM19" s="52"/>
      <c r="CIN19" s="52"/>
      <c r="CIO19" s="52"/>
      <c r="CIP19" s="52"/>
      <c r="CIQ19" s="52"/>
      <c r="CIR19" s="52"/>
      <c r="CIS19" s="52"/>
      <c r="CIT19" s="52"/>
      <c r="CIU19" s="52"/>
      <c r="CIV19" s="52"/>
      <c r="CIW19" s="52"/>
      <c r="CIX19" s="52"/>
      <c r="CIY19" s="52"/>
      <c r="CIZ19" s="52"/>
      <c r="CJA19" s="52"/>
      <c r="CJB19" s="52"/>
      <c r="CJC19" s="52"/>
      <c r="CJD19" s="52"/>
      <c r="CJE19" s="52"/>
      <c r="CJF19" s="52"/>
      <c r="CJG19" s="52"/>
      <c r="CJH19" s="52"/>
      <c r="CJI19" s="52"/>
      <c r="CJJ19" s="52"/>
      <c r="CJK19" s="52"/>
      <c r="CJL19" s="52"/>
      <c r="CJM19" s="52"/>
      <c r="CJN19" s="52"/>
      <c r="CJO19" s="52"/>
      <c r="CJP19" s="52"/>
      <c r="CJQ19" s="52"/>
      <c r="CJR19" s="52"/>
      <c r="CJS19" s="52"/>
      <c r="CJT19" s="52"/>
      <c r="CJU19" s="52"/>
      <c r="CJV19" s="52"/>
      <c r="CJW19" s="52"/>
      <c r="CJX19" s="52"/>
      <c r="CJY19" s="52"/>
      <c r="CJZ19" s="52"/>
      <c r="CKA19" s="52"/>
      <c r="CKB19" s="52"/>
      <c r="CKC19" s="52"/>
      <c r="CKD19" s="52"/>
      <c r="CKE19" s="52"/>
      <c r="CKF19" s="52"/>
      <c r="CKG19" s="52"/>
      <c r="CKH19" s="52"/>
      <c r="CKI19" s="52"/>
      <c r="CKJ19" s="52"/>
      <c r="CKK19" s="52"/>
      <c r="CKL19" s="52"/>
      <c r="CKM19" s="52"/>
      <c r="CKN19" s="52"/>
      <c r="CKO19" s="52"/>
      <c r="CKP19" s="52"/>
      <c r="CKQ19" s="52"/>
      <c r="CKR19" s="52"/>
      <c r="CKS19" s="52"/>
      <c r="CKT19" s="52"/>
      <c r="CKU19" s="52"/>
      <c r="CKV19" s="52"/>
      <c r="CKW19" s="52"/>
      <c r="CKX19" s="52"/>
      <c r="CKY19" s="52"/>
      <c r="CKZ19" s="52"/>
      <c r="CLA19" s="52"/>
      <c r="CLB19" s="52"/>
      <c r="CLC19" s="52"/>
      <c r="CLD19" s="52"/>
      <c r="CLE19" s="52"/>
      <c r="CLF19" s="52"/>
      <c r="CLG19" s="52"/>
      <c r="CLH19" s="52"/>
      <c r="CLI19" s="52"/>
      <c r="CLJ19" s="52"/>
      <c r="CLK19" s="52"/>
      <c r="CLL19" s="52"/>
      <c r="CLM19" s="52"/>
      <c r="CLN19" s="52"/>
      <c r="CLO19" s="52"/>
      <c r="CLP19" s="52"/>
      <c r="CLQ19" s="52"/>
      <c r="CLR19" s="52"/>
      <c r="CLS19" s="52"/>
      <c r="CLT19" s="52"/>
      <c r="CLU19" s="52"/>
      <c r="CLV19" s="52"/>
      <c r="CLW19" s="52"/>
      <c r="CLX19" s="52"/>
      <c r="CLY19" s="52"/>
      <c r="CLZ19" s="52"/>
      <c r="CMA19" s="52"/>
      <c r="CMB19" s="52"/>
      <c r="CMC19" s="52"/>
      <c r="CMD19" s="52"/>
      <c r="CME19" s="52"/>
      <c r="CMF19" s="52"/>
      <c r="CMG19" s="52"/>
      <c r="CMH19" s="52"/>
      <c r="CMI19" s="52"/>
      <c r="CMJ19" s="52"/>
      <c r="CMK19" s="52"/>
      <c r="CML19" s="52"/>
      <c r="CMM19" s="52"/>
      <c r="CMN19" s="52"/>
      <c r="CMO19" s="52"/>
      <c r="CMP19" s="52"/>
      <c r="CMQ19" s="52"/>
      <c r="CMR19" s="52"/>
      <c r="CMS19" s="52"/>
      <c r="CMT19" s="52"/>
      <c r="CMU19" s="52"/>
      <c r="CMV19" s="52"/>
      <c r="CMW19" s="52"/>
      <c r="CMX19" s="52"/>
      <c r="CMY19" s="52"/>
      <c r="CMZ19" s="52"/>
      <c r="CNA19" s="52"/>
      <c r="CNB19" s="52"/>
      <c r="CNC19" s="52"/>
      <c r="CND19" s="52"/>
      <c r="CNE19" s="52"/>
      <c r="CNF19" s="52"/>
      <c r="CNG19" s="52"/>
      <c r="CNH19" s="52"/>
      <c r="CNI19" s="52"/>
      <c r="CNJ19" s="52"/>
      <c r="CNK19" s="52"/>
      <c r="CNL19" s="52"/>
      <c r="CNM19" s="52"/>
      <c r="CNN19" s="52"/>
      <c r="CNO19" s="52"/>
      <c r="CNP19" s="52"/>
      <c r="CNQ19" s="52"/>
      <c r="CNR19" s="52"/>
      <c r="CNS19" s="52"/>
      <c r="CNT19" s="52"/>
      <c r="CNU19" s="52"/>
      <c r="CNV19" s="52"/>
      <c r="CNW19" s="52"/>
      <c r="CNX19" s="52"/>
      <c r="CNY19" s="52"/>
      <c r="CNZ19" s="52"/>
      <c r="COA19" s="52"/>
      <c r="COB19" s="52"/>
      <c r="COC19" s="52"/>
      <c r="COD19" s="52"/>
      <c r="COE19" s="52"/>
      <c r="COF19" s="52"/>
      <c r="COG19" s="52"/>
      <c r="COH19" s="52"/>
      <c r="COI19" s="52"/>
      <c r="COJ19" s="52"/>
      <c r="COK19" s="52"/>
      <c r="COL19" s="52"/>
      <c r="COM19" s="52"/>
      <c r="CON19" s="52"/>
      <c r="COO19" s="52"/>
      <c r="COP19" s="52"/>
      <c r="COQ19" s="52"/>
      <c r="COR19" s="52"/>
      <c r="COS19" s="52"/>
      <c r="COT19" s="52"/>
      <c r="COU19" s="52"/>
      <c r="COV19" s="52"/>
      <c r="COW19" s="52"/>
      <c r="COX19" s="52"/>
      <c r="COY19" s="52"/>
      <c r="COZ19" s="52"/>
      <c r="CPA19" s="52"/>
      <c r="CPB19" s="52"/>
      <c r="CPC19" s="52"/>
      <c r="CPD19" s="52"/>
      <c r="CPE19" s="52"/>
      <c r="CPF19" s="52"/>
      <c r="CPG19" s="52"/>
      <c r="CPH19" s="52"/>
      <c r="CPI19" s="52"/>
      <c r="CPJ19" s="52"/>
      <c r="CPK19" s="52"/>
      <c r="CPL19" s="52"/>
      <c r="CPM19" s="52"/>
      <c r="CPN19" s="52"/>
      <c r="CPO19" s="52"/>
      <c r="CPP19" s="52"/>
      <c r="CPQ19" s="52"/>
      <c r="CPR19" s="52"/>
      <c r="CPS19" s="52"/>
      <c r="CPT19" s="52"/>
      <c r="CPU19" s="52"/>
      <c r="CPV19" s="52"/>
      <c r="CPW19" s="52"/>
      <c r="CPX19" s="52"/>
      <c r="CPY19" s="52"/>
      <c r="CPZ19" s="52"/>
      <c r="CQA19" s="52"/>
      <c r="CQB19" s="52"/>
      <c r="CQC19" s="52"/>
      <c r="CQD19" s="52"/>
      <c r="CQE19" s="52"/>
      <c r="CQF19" s="52"/>
      <c r="CQG19" s="52"/>
      <c r="CQH19" s="52"/>
      <c r="CQI19" s="52"/>
      <c r="CQJ19" s="52"/>
      <c r="CQK19" s="52"/>
      <c r="CQL19" s="52"/>
      <c r="CQM19" s="52"/>
      <c r="CQN19" s="52"/>
      <c r="CQO19" s="52"/>
      <c r="CQP19" s="52"/>
      <c r="CQQ19" s="52"/>
      <c r="CQR19" s="52"/>
      <c r="CQS19" s="52"/>
      <c r="CQT19" s="52"/>
      <c r="CQU19" s="52"/>
      <c r="CQV19" s="52"/>
      <c r="CQW19" s="52"/>
      <c r="CQX19" s="52"/>
      <c r="CQY19" s="52"/>
      <c r="CQZ19" s="52"/>
      <c r="CRA19" s="52"/>
      <c r="CRB19" s="52"/>
      <c r="CRC19" s="52"/>
      <c r="CRD19" s="52"/>
      <c r="CRE19" s="52"/>
      <c r="CRF19" s="52"/>
      <c r="CRG19" s="52"/>
      <c r="CRH19" s="52"/>
      <c r="CRI19" s="52"/>
      <c r="CRJ19" s="52"/>
      <c r="CRK19" s="52"/>
      <c r="CRL19" s="52"/>
      <c r="CRM19" s="52"/>
      <c r="CRN19" s="52"/>
      <c r="CRO19" s="52"/>
      <c r="CRP19" s="52"/>
      <c r="CRQ19" s="52"/>
      <c r="CRR19" s="52"/>
      <c r="CRS19" s="52"/>
      <c r="CRT19" s="52"/>
      <c r="CRU19" s="52"/>
      <c r="CRV19" s="52"/>
      <c r="CRW19" s="52"/>
      <c r="CRX19" s="52"/>
      <c r="CRY19" s="52"/>
      <c r="CRZ19" s="52"/>
      <c r="CSA19" s="52"/>
      <c r="CSB19" s="52"/>
      <c r="CSC19" s="52"/>
      <c r="CSD19" s="52"/>
      <c r="CSE19" s="52"/>
      <c r="CSF19" s="52"/>
      <c r="CSG19" s="52"/>
      <c r="CSH19" s="52"/>
      <c r="CSI19" s="52"/>
      <c r="CSJ19" s="52"/>
      <c r="CSK19" s="52"/>
      <c r="CSL19" s="52"/>
      <c r="CSM19" s="52"/>
      <c r="CSN19" s="52"/>
      <c r="CSO19" s="52"/>
      <c r="CSP19" s="52"/>
      <c r="CSQ19" s="52"/>
      <c r="CSR19" s="52"/>
      <c r="CSS19" s="52"/>
      <c r="CST19" s="52"/>
      <c r="CSU19" s="52"/>
      <c r="CSV19" s="52"/>
      <c r="CSW19" s="52"/>
      <c r="CSX19" s="52"/>
      <c r="CSY19" s="52"/>
      <c r="CSZ19" s="52"/>
      <c r="CTA19" s="52"/>
      <c r="CTB19" s="52"/>
      <c r="CTC19" s="52"/>
      <c r="CTD19" s="52"/>
      <c r="CTE19" s="52"/>
      <c r="CTF19" s="52"/>
      <c r="CTG19" s="52"/>
      <c r="CTH19" s="52"/>
      <c r="CTI19" s="52"/>
      <c r="CTJ19" s="52"/>
      <c r="CTK19" s="52"/>
      <c r="CTL19" s="52"/>
      <c r="CTM19" s="52"/>
      <c r="CTN19" s="52"/>
      <c r="CTO19" s="52"/>
      <c r="CTP19" s="52"/>
      <c r="CTQ19" s="52"/>
      <c r="CTR19" s="52"/>
      <c r="CTS19" s="52"/>
      <c r="CTT19" s="52"/>
      <c r="CTU19" s="52"/>
      <c r="CTV19" s="52"/>
      <c r="CTW19" s="52"/>
      <c r="CTX19" s="52"/>
      <c r="CTY19" s="52"/>
      <c r="CTZ19" s="52"/>
      <c r="CUA19" s="52"/>
      <c r="CUB19" s="52"/>
      <c r="CUC19" s="52"/>
      <c r="CUD19" s="52"/>
      <c r="CUE19" s="52"/>
      <c r="CUF19" s="52"/>
      <c r="CUG19" s="52"/>
      <c r="CUH19" s="52"/>
      <c r="CUI19" s="52"/>
      <c r="CUJ19" s="52"/>
      <c r="CUK19" s="52"/>
      <c r="CUL19" s="52"/>
      <c r="CUM19" s="52"/>
      <c r="CUN19" s="52"/>
      <c r="CUO19" s="52"/>
      <c r="CUP19" s="52"/>
      <c r="CUQ19" s="52"/>
      <c r="CUR19" s="52"/>
      <c r="CUS19" s="52"/>
      <c r="CUT19" s="52"/>
      <c r="CUU19" s="52"/>
      <c r="CUV19" s="52"/>
      <c r="CUW19" s="52"/>
      <c r="CUX19" s="52"/>
      <c r="CUY19" s="52"/>
      <c r="CUZ19" s="52"/>
      <c r="CVA19" s="52"/>
      <c r="CVB19" s="52"/>
      <c r="CVC19" s="52"/>
      <c r="CVD19" s="52"/>
      <c r="CVE19" s="52"/>
      <c r="CVF19" s="52"/>
      <c r="CVG19" s="52"/>
      <c r="CVH19" s="52"/>
      <c r="CVI19" s="52"/>
      <c r="CVJ19" s="52"/>
      <c r="CVK19" s="52"/>
      <c r="CVL19" s="52"/>
      <c r="CVM19" s="52"/>
      <c r="CVN19" s="52"/>
      <c r="CVO19" s="52"/>
      <c r="CVP19" s="52"/>
      <c r="CVQ19" s="52"/>
      <c r="CVR19" s="52"/>
      <c r="CVS19" s="52"/>
      <c r="CVT19" s="52"/>
      <c r="CVU19" s="52"/>
      <c r="CVV19" s="52"/>
      <c r="CVW19" s="52"/>
      <c r="CVX19" s="52"/>
      <c r="CVY19" s="52"/>
      <c r="CVZ19" s="52"/>
      <c r="CWA19" s="52"/>
      <c r="CWB19" s="52"/>
      <c r="CWC19" s="52"/>
      <c r="CWD19" s="52"/>
      <c r="CWE19" s="52"/>
      <c r="CWF19" s="52"/>
      <c r="CWG19" s="52"/>
      <c r="CWH19" s="52"/>
      <c r="CWI19" s="52"/>
      <c r="CWJ19" s="52"/>
      <c r="CWK19" s="52"/>
      <c r="CWL19" s="52"/>
      <c r="CWM19" s="52"/>
      <c r="CWN19" s="52"/>
      <c r="CWO19" s="52"/>
      <c r="CWP19" s="52"/>
      <c r="CWQ19" s="52"/>
      <c r="CWR19" s="52"/>
      <c r="CWS19" s="52"/>
      <c r="CWT19" s="52"/>
      <c r="CWU19" s="52"/>
      <c r="CWV19" s="52"/>
      <c r="CWW19" s="52"/>
      <c r="CWX19" s="52"/>
      <c r="CWY19" s="52"/>
      <c r="CWZ19" s="52"/>
      <c r="CXA19" s="52"/>
      <c r="CXB19" s="52"/>
      <c r="CXC19" s="52"/>
      <c r="CXD19" s="52"/>
      <c r="CXE19" s="52"/>
      <c r="CXF19" s="52"/>
      <c r="CXG19" s="52"/>
      <c r="CXH19" s="52"/>
      <c r="CXI19" s="52"/>
      <c r="CXJ19" s="52"/>
      <c r="CXK19" s="52"/>
      <c r="CXL19" s="52"/>
      <c r="CXM19" s="52"/>
      <c r="CXN19" s="52"/>
      <c r="CXO19" s="52"/>
      <c r="CXP19" s="52"/>
      <c r="CXQ19" s="52"/>
      <c r="CXR19" s="52"/>
      <c r="CXS19" s="52"/>
      <c r="CXT19" s="52"/>
      <c r="CXU19" s="52"/>
      <c r="CXV19" s="52"/>
      <c r="CXW19" s="52"/>
      <c r="CXX19" s="52"/>
      <c r="CXY19" s="52"/>
      <c r="CXZ19" s="52"/>
      <c r="CYA19" s="52"/>
      <c r="CYB19" s="52"/>
      <c r="CYC19" s="52"/>
      <c r="CYD19" s="52"/>
      <c r="CYE19" s="52"/>
      <c r="CYF19" s="52"/>
      <c r="CYG19" s="52"/>
      <c r="CYH19" s="52"/>
      <c r="CYI19" s="52"/>
      <c r="CYJ19" s="52"/>
      <c r="CYK19" s="52"/>
      <c r="CYL19" s="52"/>
      <c r="CYM19" s="52"/>
      <c r="CYN19" s="52"/>
      <c r="CYO19" s="52"/>
      <c r="CYP19" s="52"/>
      <c r="CYQ19" s="52"/>
      <c r="CYR19" s="52"/>
      <c r="CYS19" s="52"/>
      <c r="CYT19" s="52"/>
      <c r="CYU19" s="52"/>
      <c r="CYV19" s="52"/>
      <c r="CYW19" s="52"/>
      <c r="CYX19" s="52"/>
      <c r="CYY19" s="52"/>
      <c r="CYZ19" s="52"/>
      <c r="CZA19" s="52"/>
      <c r="CZB19" s="52"/>
      <c r="CZC19" s="52"/>
      <c r="CZD19" s="52"/>
      <c r="CZE19" s="52"/>
      <c r="CZF19" s="52"/>
      <c r="CZG19" s="52"/>
      <c r="CZH19" s="52"/>
      <c r="CZI19" s="52"/>
      <c r="CZJ19" s="52"/>
      <c r="CZK19" s="52"/>
      <c r="CZL19" s="52"/>
      <c r="CZM19" s="52"/>
      <c r="CZN19" s="52"/>
      <c r="CZO19" s="52"/>
      <c r="CZP19" s="52"/>
      <c r="CZQ19" s="52"/>
      <c r="CZR19" s="52"/>
      <c r="CZS19" s="52"/>
      <c r="CZT19" s="52"/>
      <c r="CZU19" s="52"/>
      <c r="CZV19" s="52"/>
      <c r="CZW19" s="52"/>
      <c r="CZX19" s="52"/>
      <c r="CZY19" s="52"/>
      <c r="CZZ19" s="52"/>
      <c r="DAA19" s="52"/>
      <c r="DAB19" s="52"/>
      <c r="DAC19" s="52"/>
      <c r="DAD19" s="52"/>
      <c r="DAE19" s="52"/>
      <c r="DAF19" s="52"/>
      <c r="DAG19" s="52"/>
      <c r="DAH19" s="52"/>
      <c r="DAI19" s="52"/>
      <c r="DAJ19" s="52"/>
      <c r="DAK19" s="52"/>
      <c r="DAL19" s="52"/>
      <c r="DAM19" s="52"/>
      <c r="DAN19" s="52"/>
      <c r="DAO19" s="52"/>
      <c r="DAP19" s="52"/>
      <c r="DAQ19" s="52"/>
      <c r="DAR19" s="52"/>
      <c r="DAS19" s="52"/>
      <c r="DAT19" s="52"/>
      <c r="DAU19" s="52"/>
      <c r="DAV19" s="52"/>
      <c r="DAW19" s="52"/>
      <c r="DAX19" s="52"/>
      <c r="DAY19" s="52"/>
      <c r="DAZ19" s="52"/>
      <c r="DBA19" s="52"/>
      <c r="DBB19" s="52"/>
      <c r="DBC19" s="52"/>
      <c r="DBD19" s="52"/>
      <c r="DBE19" s="52"/>
      <c r="DBF19" s="52"/>
      <c r="DBG19" s="52"/>
      <c r="DBH19" s="52"/>
      <c r="DBI19" s="52"/>
      <c r="DBJ19" s="52"/>
      <c r="DBK19" s="52"/>
      <c r="DBL19" s="52"/>
      <c r="DBM19" s="52"/>
      <c r="DBN19" s="52"/>
      <c r="DBO19" s="52"/>
      <c r="DBP19" s="52"/>
      <c r="DBQ19" s="52"/>
      <c r="DBR19" s="52"/>
      <c r="DBS19" s="52"/>
      <c r="DBT19" s="52"/>
      <c r="DBU19" s="52"/>
      <c r="DBV19" s="52"/>
      <c r="DBW19" s="52"/>
      <c r="DBX19" s="52"/>
      <c r="DBY19" s="52"/>
      <c r="DBZ19" s="52"/>
      <c r="DCA19" s="52"/>
      <c r="DCB19" s="52"/>
      <c r="DCC19" s="52"/>
      <c r="DCD19" s="52"/>
      <c r="DCE19" s="52"/>
      <c r="DCF19" s="52"/>
      <c r="DCG19" s="52"/>
      <c r="DCH19" s="52"/>
      <c r="DCI19" s="52"/>
      <c r="DCJ19" s="52"/>
      <c r="DCK19" s="52"/>
      <c r="DCL19" s="52"/>
      <c r="DCM19" s="52"/>
      <c r="DCN19" s="52"/>
      <c r="DCO19" s="52"/>
      <c r="DCP19" s="52"/>
      <c r="DCQ19" s="52"/>
      <c r="DCR19" s="52"/>
      <c r="DCS19" s="52"/>
      <c r="DCT19" s="52"/>
      <c r="DCU19" s="52"/>
      <c r="DCV19" s="52"/>
      <c r="DCW19" s="52"/>
      <c r="DCX19" s="52"/>
      <c r="DCY19" s="52"/>
      <c r="DCZ19" s="52"/>
      <c r="DDA19" s="52"/>
      <c r="DDB19" s="52"/>
      <c r="DDC19" s="52"/>
      <c r="DDD19" s="52"/>
      <c r="DDE19" s="52"/>
      <c r="DDF19" s="52"/>
      <c r="DDG19" s="52"/>
      <c r="DDH19" s="52"/>
      <c r="DDI19" s="52"/>
      <c r="DDJ19" s="52"/>
      <c r="DDK19" s="52"/>
      <c r="DDL19" s="52"/>
      <c r="DDM19" s="52"/>
      <c r="DDN19" s="52"/>
      <c r="DDO19" s="52"/>
      <c r="DDP19" s="52"/>
      <c r="DDQ19" s="52"/>
      <c r="DDR19" s="52"/>
      <c r="DDS19" s="52"/>
      <c r="DDT19" s="52"/>
      <c r="DDU19" s="52"/>
      <c r="DDV19" s="52"/>
      <c r="DDW19" s="52"/>
      <c r="DDX19" s="52"/>
      <c r="DDY19" s="52"/>
      <c r="DDZ19" s="52"/>
      <c r="DEA19" s="52"/>
      <c r="DEB19" s="52"/>
      <c r="DEC19" s="52"/>
      <c r="DED19" s="52"/>
      <c r="DEE19" s="52"/>
      <c r="DEF19" s="52"/>
      <c r="DEG19" s="52"/>
      <c r="DEH19" s="52"/>
      <c r="DEI19" s="52"/>
      <c r="DEJ19" s="52"/>
      <c r="DEK19" s="52"/>
      <c r="DEL19" s="52"/>
      <c r="DEM19" s="52"/>
      <c r="DEN19" s="52"/>
      <c r="DEO19" s="52"/>
      <c r="DEP19" s="52"/>
      <c r="DEQ19" s="52"/>
      <c r="DER19" s="52"/>
      <c r="DES19" s="52"/>
      <c r="DET19" s="52"/>
      <c r="DEU19" s="52"/>
      <c r="DEV19" s="52"/>
      <c r="DEW19" s="52"/>
      <c r="DEX19" s="52"/>
      <c r="DEY19" s="52"/>
      <c r="DEZ19" s="52"/>
      <c r="DFA19" s="52"/>
      <c r="DFB19" s="52"/>
      <c r="DFC19" s="52"/>
      <c r="DFD19" s="52"/>
      <c r="DFE19" s="52"/>
      <c r="DFF19" s="52"/>
      <c r="DFG19" s="52"/>
      <c r="DFH19" s="52"/>
      <c r="DFI19" s="52"/>
      <c r="DFJ19" s="52"/>
      <c r="DFK19" s="52"/>
      <c r="DFL19" s="52"/>
      <c r="DFM19" s="52"/>
      <c r="DFN19" s="52"/>
      <c r="DFO19" s="52"/>
      <c r="DFP19" s="52"/>
      <c r="DFQ19" s="52"/>
      <c r="DFR19" s="52"/>
      <c r="DFS19" s="52"/>
      <c r="DFT19" s="52"/>
      <c r="DFU19" s="52"/>
      <c r="DFV19" s="52"/>
      <c r="DFW19" s="52"/>
      <c r="DFX19" s="52"/>
      <c r="DFY19" s="52"/>
      <c r="DFZ19" s="52"/>
      <c r="DGA19" s="52"/>
      <c r="DGB19" s="52"/>
      <c r="DGC19" s="52"/>
      <c r="DGD19" s="52"/>
      <c r="DGE19" s="52"/>
      <c r="DGF19" s="52"/>
      <c r="DGG19" s="52"/>
      <c r="DGH19" s="52"/>
      <c r="DGI19" s="52"/>
      <c r="DGJ19" s="52"/>
      <c r="DGK19" s="52"/>
      <c r="DGL19" s="52"/>
      <c r="DGM19" s="52"/>
      <c r="DGN19" s="52"/>
      <c r="DGO19" s="52"/>
      <c r="DGP19" s="52"/>
      <c r="DGQ19" s="52"/>
      <c r="DGR19" s="52"/>
      <c r="DGS19" s="52"/>
      <c r="DGT19" s="52"/>
      <c r="DGU19" s="52"/>
      <c r="DGV19" s="52"/>
      <c r="DGW19" s="52"/>
      <c r="DGX19" s="52"/>
      <c r="DGY19" s="52"/>
      <c r="DGZ19" s="52"/>
      <c r="DHA19" s="52"/>
      <c r="DHB19" s="52"/>
      <c r="DHC19" s="52"/>
      <c r="DHD19" s="52"/>
      <c r="DHE19" s="52"/>
      <c r="DHF19" s="52"/>
      <c r="DHG19" s="52"/>
      <c r="DHH19" s="52"/>
      <c r="DHI19" s="52"/>
      <c r="DHJ19" s="52"/>
      <c r="DHK19" s="52"/>
      <c r="DHL19" s="52"/>
      <c r="DHM19" s="52"/>
      <c r="DHN19" s="52"/>
      <c r="DHO19" s="52"/>
      <c r="DHP19" s="52"/>
      <c r="DHQ19" s="52"/>
      <c r="DHR19" s="52"/>
      <c r="DHS19" s="52"/>
      <c r="DHT19" s="52"/>
      <c r="DHU19" s="52"/>
      <c r="DHV19" s="52"/>
      <c r="DHW19" s="52"/>
      <c r="DHX19" s="52"/>
      <c r="DHY19" s="52"/>
      <c r="DHZ19" s="52"/>
      <c r="DIA19" s="52"/>
      <c r="DIB19" s="52"/>
      <c r="DIC19" s="52"/>
      <c r="DID19" s="52"/>
      <c r="DIE19" s="52"/>
      <c r="DIF19" s="52"/>
      <c r="DIG19" s="52"/>
      <c r="DIH19" s="52"/>
      <c r="DII19" s="52"/>
      <c r="DIJ19" s="52"/>
      <c r="DIK19" s="52"/>
      <c r="DIL19" s="52"/>
      <c r="DIM19" s="52"/>
      <c r="DIN19" s="52"/>
      <c r="DIO19" s="52"/>
      <c r="DIP19" s="52"/>
      <c r="DIQ19" s="52"/>
      <c r="DIR19" s="52"/>
      <c r="DIS19" s="52"/>
      <c r="DIT19" s="52"/>
      <c r="DIU19" s="52"/>
      <c r="DIV19" s="52"/>
      <c r="DIW19" s="52"/>
      <c r="DIX19" s="52"/>
      <c r="DIY19" s="52"/>
      <c r="DIZ19" s="52"/>
      <c r="DJA19" s="52"/>
      <c r="DJB19" s="52"/>
      <c r="DJC19" s="52"/>
      <c r="DJD19" s="52"/>
      <c r="DJE19" s="52"/>
      <c r="DJF19" s="52"/>
      <c r="DJG19" s="52"/>
      <c r="DJH19" s="52"/>
      <c r="DJI19" s="52"/>
      <c r="DJJ19" s="52"/>
      <c r="DJK19" s="52"/>
      <c r="DJL19" s="52"/>
      <c r="DJM19" s="52"/>
      <c r="DJN19" s="52"/>
      <c r="DJO19" s="52"/>
      <c r="DJP19" s="52"/>
      <c r="DJQ19" s="52"/>
      <c r="DJR19" s="52"/>
      <c r="DJS19" s="52"/>
      <c r="DJT19" s="52"/>
      <c r="DJU19" s="52"/>
      <c r="DJV19" s="52"/>
      <c r="DJW19" s="52"/>
      <c r="DJX19" s="52"/>
      <c r="DJY19" s="52"/>
      <c r="DJZ19" s="52"/>
      <c r="DKA19" s="52"/>
      <c r="DKB19" s="52"/>
      <c r="DKC19" s="52"/>
      <c r="DKD19" s="52"/>
      <c r="DKE19" s="52"/>
      <c r="DKF19" s="52"/>
      <c r="DKG19" s="52"/>
      <c r="DKH19" s="52"/>
      <c r="DKI19" s="52"/>
      <c r="DKJ19" s="52"/>
      <c r="DKK19" s="52"/>
      <c r="DKL19" s="52"/>
      <c r="DKM19" s="52"/>
      <c r="DKN19" s="52"/>
      <c r="DKO19" s="52"/>
      <c r="DKP19" s="52"/>
      <c r="DKQ19" s="52"/>
      <c r="DKR19" s="52"/>
      <c r="DKS19" s="52"/>
      <c r="DKT19" s="52"/>
      <c r="DKU19" s="52"/>
      <c r="DKV19" s="52"/>
      <c r="DKW19" s="52"/>
      <c r="DKX19" s="52"/>
      <c r="DKY19" s="52"/>
      <c r="DKZ19" s="52"/>
      <c r="DLA19" s="52"/>
      <c r="DLB19" s="52"/>
      <c r="DLC19" s="52"/>
      <c r="DLD19" s="52"/>
      <c r="DLE19" s="52"/>
      <c r="DLF19" s="52"/>
      <c r="DLG19" s="52"/>
      <c r="DLH19" s="52"/>
      <c r="DLI19" s="52"/>
      <c r="DLJ19" s="52"/>
      <c r="DLK19" s="52"/>
      <c r="DLL19" s="52"/>
      <c r="DLM19" s="52"/>
      <c r="DLN19" s="52"/>
      <c r="DLO19" s="52"/>
      <c r="DLP19" s="52"/>
      <c r="DLQ19" s="52"/>
      <c r="DLR19" s="52"/>
      <c r="DLS19" s="52"/>
      <c r="DLT19" s="52"/>
      <c r="DLU19" s="52"/>
      <c r="DLV19" s="52"/>
      <c r="DLW19" s="52"/>
      <c r="DLX19" s="52"/>
      <c r="DLY19" s="52"/>
      <c r="DLZ19" s="52"/>
      <c r="DMA19" s="52"/>
      <c r="DMB19" s="52"/>
      <c r="DMC19" s="52"/>
      <c r="DMD19" s="52"/>
      <c r="DME19" s="52"/>
      <c r="DMF19" s="52"/>
      <c r="DMG19" s="52"/>
      <c r="DMH19" s="52"/>
      <c r="DMI19" s="52"/>
      <c r="DMJ19" s="52"/>
      <c r="DMK19" s="52"/>
      <c r="DML19" s="52"/>
      <c r="DMM19" s="52"/>
      <c r="DMN19" s="52"/>
      <c r="DMO19" s="52"/>
      <c r="DMP19" s="52"/>
      <c r="DMQ19" s="52"/>
      <c r="DMR19" s="52"/>
      <c r="DMS19" s="52"/>
      <c r="DMT19" s="52"/>
      <c r="DMU19" s="52"/>
      <c r="DMV19" s="52"/>
      <c r="DMW19" s="52"/>
      <c r="DMX19" s="52"/>
      <c r="DMY19" s="52"/>
      <c r="DMZ19" s="52"/>
      <c r="DNA19" s="52"/>
      <c r="DNB19" s="52"/>
      <c r="DNC19" s="52"/>
      <c r="DND19" s="52"/>
      <c r="DNE19" s="52"/>
      <c r="DNF19" s="52"/>
      <c r="DNG19" s="52"/>
      <c r="DNH19" s="52"/>
      <c r="DNI19" s="52"/>
      <c r="DNJ19" s="52"/>
      <c r="DNK19" s="52"/>
      <c r="DNL19" s="52"/>
      <c r="DNM19" s="52"/>
      <c r="DNN19" s="52"/>
      <c r="DNO19" s="52"/>
      <c r="DNP19" s="52"/>
      <c r="DNQ19" s="52"/>
      <c r="DNR19" s="52"/>
      <c r="DNS19" s="52"/>
      <c r="DNT19" s="52"/>
      <c r="DNU19" s="52"/>
      <c r="DNV19" s="52"/>
      <c r="DNW19" s="52"/>
      <c r="DNX19" s="52"/>
      <c r="DNY19" s="52"/>
      <c r="DNZ19" s="52"/>
      <c r="DOA19" s="52"/>
      <c r="DOB19" s="52"/>
      <c r="DOC19" s="52"/>
      <c r="DOD19" s="52"/>
      <c r="DOE19" s="52"/>
      <c r="DOF19" s="52"/>
      <c r="DOG19" s="52"/>
      <c r="DOH19" s="52"/>
      <c r="DOI19" s="52"/>
      <c r="DOJ19" s="52"/>
      <c r="DOK19" s="52"/>
      <c r="DOL19" s="52"/>
      <c r="DOM19" s="52"/>
      <c r="DON19" s="52"/>
      <c r="DOO19" s="52"/>
      <c r="DOP19" s="52"/>
      <c r="DOQ19" s="52"/>
      <c r="DOR19" s="52"/>
      <c r="DOS19" s="52"/>
      <c r="DOT19" s="52"/>
      <c r="DOU19" s="52"/>
      <c r="DOV19" s="52"/>
      <c r="DOW19" s="52"/>
      <c r="DOX19" s="52"/>
      <c r="DOY19" s="52"/>
      <c r="DOZ19" s="52"/>
      <c r="DPA19" s="52"/>
      <c r="DPB19" s="52"/>
      <c r="DPC19" s="52"/>
      <c r="DPD19" s="52"/>
      <c r="DPE19" s="52"/>
      <c r="DPF19" s="52"/>
      <c r="DPG19" s="52"/>
      <c r="DPH19" s="52"/>
      <c r="DPI19" s="52"/>
      <c r="DPJ19" s="52"/>
      <c r="DPK19" s="52"/>
      <c r="DPL19" s="52"/>
      <c r="DPM19" s="52"/>
      <c r="DPN19" s="52"/>
      <c r="DPO19" s="52"/>
      <c r="DPP19" s="52"/>
      <c r="DPQ19" s="52"/>
      <c r="DPR19" s="52"/>
      <c r="DPS19" s="52"/>
      <c r="DPT19" s="52"/>
      <c r="DPU19" s="52"/>
      <c r="DPV19" s="52"/>
      <c r="DPW19" s="52"/>
      <c r="DPX19" s="52"/>
      <c r="DPY19" s="52"/>
      <c r="DPZ19" s="52"/>
      <c r="DQA19" s="52"/>
      <c r="DQB19" s="52"/>
      <c r="DQC19" s="52"/>
      <c r="DQD19" s="52"/>
      <c r="DQE19" s="52"/>
      <c r="DQF19" s="52"/>
      <c r="DQG19" s="52"/>
      <c r="DQH19" s="52"/>
      <c r="DQI19" s="52"/>
      <c r="DQJ19" s="52"/>
      <c r="DQK19" s="52"/>
      <c r="DQL19" s="52"/>
      <c r="DQM19" s="52"/>
      <c r="DQN19" s="52"/>
      <c r="DQO19" s="52"/>
      <c r="DQP19" s="52"/>
      <c r="DQQ19" s="52"/>
      <c r="DQR19" s="52"/>
      <c r="DQS19" s="52"/>
      <c r="DQT19" s="52"/>
      <c r="DQU19" s="52"/>
      <c r="DQV19" s="52"/>
      <c r="DQW19" s="52"/>
      <c r="DQX19" s="52"/>
      <c r="DQY19" s="52"/>
      <c r="DQZ19" s="52"/>
      <c r="DRA19" s="52"/>
      <c r="DRB19" s="52"/>
      <c r="DRC19" s="52"/>
      <c r="DRD19" s="52"/>
      <c r="DRE19" s="52"/>
      <c r="DRF19" s="52"/>
      <c r="DRG19" s="52"/>
      <c r="DRH19" s="52"/>
      <c r="DRI19" s="52"/>
      <c r="DRJ19" s="52"/>
      <c r="DRK19" s="52"/>
      <c r="DRL19" s="52"/>
      <c r="DRM19" s="52"/>
      <c r="DRN19" s="52"/>
      <c r="DRO19" s="52"/>
      <c r="DRP19" s="52"/>
      <c r="DRQ19" s="52"/>
      <c r="DRR19" s="52"/>
      <c r="DRS19" s="52"/>
      <c r="DRT19" s="52"/>
      <c r="DRU19" s="52"/>
      <c r="DRV19" s="52"/>
      <c r="DRW19" s="52"/>
      <c r="DRX19" s="52"/>
      <c r="DRY19" s="52"/>
      <c r="DRZ19" s="52"/>
      <c r="DSA19" s="52"/>
      <c r="DSB19" s="52"/>
      <c r="DSC19" s="52"/>
      <c r="DSD19" s="52"/>
      <c r="DSE19" s="52"/>
      <c r="DSF19" s="52"/>
      <c r="DSG19" s="52"/>
      <c r="DSH19" s="52"/>
      <c r="DSI19" s="52"/>
      <c r="DSJ19" s="52"/>
      <c r="DSK19" s="52"/>
      <c r="DSL19" s="52"/>
      <c r="DSM19" s="52"/>
      <c r="DSN19" s="52"/>
      <c r="DSO19" s="52"/>
      <c r="DSP19" s="52"/>
      <c r="DSQ19" s="52"/>
      <c r="DSR19" s="52"/>
      <c r="DSS19" s="52"/>
      <c r="DST19" s="52"/>
      <c r="DSU19" s="52"/>
      <c r="DSV19" s="52"/>
      <c r="DSW19" s="52"/>
      <c r="DSX19" s="52"/>
      <c r="DSY19" s="52"/>
      <c r="DSZ19" s="52"/>
      <c r="DTA19" s="52"/>
      <c r="DTB19" s="52"/>
      <c r="DTC19" s="52"/>
      <c r="DTD19" s="52"/>
      <c r="DTE19" s="52"/>
      <c r="DTF19" s="52"/>
      <c r="DTG19" s="52"/>
      <c r="DTH19" s="52"/>
      <c r="DTI19" s="52"/>
      <c r="DTJ19" s="52"/>
      <c r="DTK19" s="52"/>
      <c r="DTL19" s="52"/>
      <c r="DTM19" s="52"/>
      <c r="DTN19" s="52"/>
      <c r="DTO19" s="52"/>
      <c r="DTP19" s="52"/>
      <c r="DTQ19" s="52"/>
      <c r="DTR19" s="52"/>
      <c r="DTS19" s="52"/>
      <c r="DTT19" s="52"/>
      <c r="DTU19" s="52"/>
      <c r="DTV19" s="52"/>
      <c r="DTW19" s="52"/>
      <c r="DTX19" s="52"/>
      <c r="DTY19" s="52"/>
      <c r="DTZ19" s="52"/>
      <c r="DUA19" s="52"/>
      <c r="DUB19" s="52"/>
      <c r="DUC19" s="52"/>
      <c r="DUD19" s="52"/>
      <c r="DUE19" s="52"/>
      <c r="DUF19" s="52"/>
      <c r="DUG19" s="52"/>
      <c r="DUH19" s="52"/>
      <c r="DUI19" s="52"/>
      <c r="DUJ19" s="52"/>
      <c r="DUK19" s="52"/>
      <c r="DUL19" s="52"/>
      <c r="DUM19" s="52"/>
      <c r="DUN19" s="52"/>
      <c r="DUO19" s="52"/>
      <c r="DUP19" s="52"/>
      <c r="DUQ19" s="52"/>
      <c r="DUR19" s="52"/>
      <c r="DUS19" s="52"/>
      <c r="DUT19" s="52"/>
      <c r="DUU19" s="52"/>
      <c r="DUV19" s="52"/>
      <c r="DUW19" s="52"/>
      <c r="DUX19" s="52"/>
      <c r="DUY19" s="52"/>
      <c r="DUZ19" s="52"/>
      <c r="DVA19" s="52"/>
      <c r="DVB19" s="52"/>
      <c r="DVC19" s="52"/>
      <c r="DVD19" s="52"/>
      <c r="DVE19" s="52"/>
      <c r="DVF19" s="52"/>
      <c r="DVG19" s="52"/>
      <c r="DVH19" s="52"/>
      <c r="DVI19" s="52"/>
      <c r="DVJ19" s="52"/>
      <c r="DVK19" s="52"/>
      <c r="DVL19" s="52"/>
      <c r="DVM19" s="52"/>
      <c r="DVN19" s="52"/>
      <c r="DVO19" s="52"/>
      <c r="DVP19" s="52"/>
      <c r="DVQ19" s="52"/>
      <c r="DVR19" s="52"/>
      <c r="DVS19" s="52"/>
      <c r="DVT19" s="52"/>
      <c r="DVU19" s="52"/>
      <c r="DVV19" s="52"/>
      <c r="DVW19" s="52"/>
      <c r="DVX19" s="52"/>
      <c r="DVY19" s="52"/>
      <c r="DVZ19" s="52"/>
      <c r="DWA19" s="52"/>
      <c r="DWB19" s="52"/>
      <c r="DWC19" s="52"/>
      <c r="DWD19" s="52"/>
      <c r="DWE19" s="52"/>
      <c r="DWF19" s="52"/>
      <c r="DWG19" s="52"/>
      <c r="DWH19" s="52"/>
      <c r="DWI19" s="52"/>
      <c r="DWJ19" s="52"/>
      <c r="DWK19" s="52"/>
      <c r="DWL19" s="52"/>
      <c r="DWM19" s="52"/>
      <c r="DWN19" s="52"/>
      <c r="DWO19" s="52"/>
      <c r="DWP19" s="52"/>
      <c r="DWQ19" s="52"/>
      <c r="DWR19" s="52"/>
      <c r="DWS19" s="52"/>
      <c r="DWT19" s="52"/>
      <c r="DWU19" s="52"/>
      <c r="DWV19" s="52"/>
      <c r="DWW19" s="52"/>
      <c r="DWX19" s="52"/>
      <c r="DWY19" s="52"/>
      <c r="DWZ19" s="52"/>
      <c r="DXA19" s="52"/>
      <c r="DXB19" s="52"/>
      <c r="DXC19" s="52"/>
      <c r="DXD19" s="52"/>
      <c r="DXE19" s="52"/>
      <c r="DXF19" s="52"/>
      <c r="DXG19" s="52"/>
      <c r="DXH19" s="52"/>
      <c r="DXI19" s="52"/>
      <c r="DXJ19" s="52"/>
      <c r="DXK19" s="52"/>
      <c r="DXL19" s="52"/>
      <c r="DXM19" s="52"/>
      <c r="DXN19" s="52"/>
      <c r="DXO19" s="52"/>
      <c r="DXP19" s="52"/>
      <c r="DXQ19" s="52"/>
      <c r="DXR19" s="52"/>
      <c r="DXS19" s="52"/>
      <c r="DXT19" s="52"/>
      <c r="DXU19" s="52"/>
      <c r="DXV19" s="52"/>
      <c r="DXW19" s="52"/>
      <c r="DXX19" s="52"/>
      <c r="DXY19" s="52"/>
      <c r="DXZ19" s="52"/>
      <c r="DYA19" s="52"/>
      <c r="DYB19" s="52"/>
      <c r="DYC19" s="52"/>
      <c r="DYD19" s="52"/>
      <c r="DYE19" s="52"/>
      <c r="DYF19" s="52"/>
      <c r="DYG19" s="52"/>
      <c r="DYH19" s="52"/>
      <c r="DYI19" s="52"/>
      <c r="DYJ19" s="52"/>
      <c r="DYK19" s="52"/>
      <c r="DYL19" s="52"/>
      <c r="DYM19" s="52"/>
      <c r="DYN19" s="52"/>
      <c r="DYO19" s="52"/>
      <c r="DYP19" s="52"/>
      <c r="DYQ19" s="52"/>
      <c r="DYR19" s="52"/>
      <c r="DYS19" s="52"/>
      <c r="DYT19" s="52"/>
      <c r="DYU19" s="52"/>
      <c r="DYV19" s="52"/>
      <c r="DYW19" s="52"/>
      <c r="DYX19" s="52"/>
      <c r="DYY19" s="52"/>
      <c r="DYZ19" s="52"/>
      <c r="DZA19" s="52"/>
      <c r="DZB19" s="52"/>
      <c r="DZC19" s="52"/>
      <c r="DZD19" s="52"/>
      <c r="DZE19" s="52"/>
      <c r="DZF19" s="52"/>
      <c r="DZG19" s="52"/>
      <c r="DZH19" s="52"/>
      <c r="DZI19" s="52"/>
      <c r="DZJ19" s="52"/>
      <c r="DZK19" s="52"/>
      <c r="DZL19" s="52"/>
      <c r="DZM19" s="52"/>
      <c r="DZN19" s="52"/>
      <c r="DZO19" s="52"/>
      <c r="DZP19" s="52"/>
      <c r="DZQ19" s="52"/>
      <c r="DZR19" s="52"/>
      <c r="DZS19" s="52"/>
      <c r="DZT19" s="52"/>
      <c r="DZU19" s="52"/>
      <c r="DZV19" s="52"/>
      <c r="DZW19" s="52"/>
      <c r="DZX19" s="52"/>
      <c r="DZY19" s="52"/>
      <c r="DZZ19" s="52"/>
      <c r="EAA19" s="52"/>
      <c r="EAB19" s="52"/>
      <c r="EAC19" s="52"/>
      <c r="EAD19" s="52"/>
      <c r="EAE19" s="52"/>
      <c r="EAF19" s="52"/>
      <c r="EAG19" s="52"/>
      <c r="EAH19" s="52"/>
      <c r="EAI19" s="52"/>
      <c r="EAJ19" s="52"/>
      <c r="EAK19" s="52"/>
      <c r="EAL19" s="52"/>
      <c r="EAM19" s="52"/>
      <c r="EAN19" s="52"/>
      <c r="EAO19" s="52"/>
      <c r="EAP19" s="52"/>
      <c r="EAQ19" s="52"/>
      <c r="EAR19" s="52"/>
      <c r="EAS19" s="52"/>
      <c r="EAT19" s="52"/>
      <c r="EAU19" s="52"/>
      <c r="EAV19" s="52"/>
      <c r="EAW19" s="52"/>
      <c r="EAX19" s="52"/>
      <c r="EAY19" s="52"/>
      <c r="EAZ19" s="52"/>
      <c r="EBA19" s="52"/>
      <c r="EBB19" s="52"/>
      <c r="EBC19" s="52"/>
      <c r="EBD19" s="52"/>
      <c r="EBE19" s="52"/>
      <c r="EBF19" s="52"/>
      <c r="EBG19" s="52"/>
      <c r="EBH19" s="52"/>
      <c r="EBI19" s="52"/>
      <c r="EBJ19" s="52"/>
      <c r="EBK19" s="52"/>
      <c r="EBL19" s="52"/>
      <c r="EBM19" s="52"/>
      <c r="EBN19" s="52"/>
      <c r="EBO19" s="52"/>
      <c r="EBP19" s="52"/>
      <c r="EBQ19" s="52"/>
      <c r="EBR19" s="52"/>
      <c r="EBS19" s="52"/>
      <c r="EBT19" s="52"/>
      <c r="EBU19" s="52"/>
      <c r="EBV19" s="52"/>
      <c r="EBW19" s="52"/>
      <c r="EBX19" s="52"/>
      <c r="EBY19" s="52"/>
      <c r="EBZ19" s="52"/>
      <c r="ECA19" s="52"/>
      <c r="ECB19" s="52"/>
      <c r="ECC19" s="52"/>
      <c r="ECD19" s="52"/>
      <c r="ECE19" s="52"/>
      <c r="ECF19" s="52"/>
      <c r="ECG19" s="52"/>
      <c r="ECH19" s="52"/>
      <c r="ECI19" s="52"/>
      <c r="ECJ19" s="52"/>
      <c r="ECK19" s="52"/>
      <c r="ECL19" s="52"/>
      <c r="ECM19" s="52"/>
      <c r="ECN19" s="52"/>
      <c r="ECO19" s="52"/>
      <c r="ECP19" s="52"/>
      <c r="ECQ19" s="52"/>
      <c r="ECR19" s="52"/>
      <c r="ECS19" s="52"/>
      <c r="ECT19" s="52"/>
      <c r="ECU19" s="52"/>
      <c r="ECV19" s="52"/>
      <c r="ECW19" s="52"/>
      <c r="ECX19" s="52"/>
      <c r="ECY19" s="52"/>
      <c r="ECZ19" s="52"/>
      <c r="EDA19" s="52"/>
      <c r="EDB19" s="52"/>
      <c r="EDC19" s="52"/>
      <c r="EDD19" s="52"/>
      <c r="EDE19" s="52"/>
      <c r="EDF19" s="52"/>
      <c r="EDG19" s="52"/>
      <c r="EDH19" s="52"/>
      <c r="EDI19" s="52"/>
      <c r="EDJ19" s="52"/>
      <c r="EDK19" s="52"/>
      <c r="EDL19" s="52"/>
      <c r="EDM19" s="52"/>
      <c r="EDN19" s="52"/>
      <c r="EDO19" s="52"/>
      <c r="EDP19" s="52"/>
      <c r="EDQ19" s="52"/>
      <c r="EDR19" s="52"/>
      <c r="EDS19" s="52"/>
      <c r="EDT19" s="52"/>
      <c r="EDU19" s="52"/>
      <c r="EDV19" s="52"/>
      <c r="EDW19" s="52"/>
      <c r="EDX19" s="52"/>
      <c r="EDY19" s="52"/>
      <c r="EDZ19" s="52"/>
      <c r="EEA19" s="52"/>
      <c r="EEB19" s="52"/>
      <c r="EEC19" s="52"/>
      <c r="EED19" s="52"/>
      <c r="EEE19" s="52"/>
      <c r="EEF19" s="52"/>
      <c r="EEG19" s="52"/>
      <c r="EEH19" s="52"/>
      <c r="EEI19" s="52"/>
      <c r="EEJ19" s="52"/>
      <c r="EEK19" s="52"/>
      <c r="EEL19" s="52"/>
      <c r="EEM19" s="52"/>
      <c r="EEN19" s="52"/>
      <c r="EEO19" s="52"/>
      <c r="EEP19" s="52"/>
      <c r="EEQ19" s="52"/>
      <c r="EER19" s="52"/>
      <c r="EES19" s="52"/>
      <c r="EET19" s="52"/>
      <c r="EEU19" s="52"/>
      <c r="EEV19" s="52"/>
      <c r="EEW19" s="52"/>
      <c r="EEX19" s="52"/>
      <c r="EEY19" s="52"/>
      <c r="EEZ19" s="52"/>
      <c r="EFA19" s="52"/>
      <c r="EFB19" s="52"/>
      <c r="EFC19" s="52"/>
      <c r="EFD19" s="52"/>
      <c r="EFE19" s="52"/>
      <c r="EFF19" s="52"/>
      <c r="EFG19" s="52"/>
      <c r="EFH19" s="52"/>
      <c r="EFI19" s="52"/>
      <c r="EFJ19" s="52"/>
      <c r="EFK19" s="52"/>
      <c r="EFL19" s="52"/>
      <c r="EFM19" s="52"/>
      <c r="EFN19" s="52"/>
      <c r="EFO19" s="52"/>
      <c r="EFP19" s="52"/>
      <c r="EFQ19" s="52"/>
      <c r="EFR19" s="52"/>
      <c r="EFS19" s="52"/>
      <c r="EFT19" s="52"/>
      <c r="EFU19" s="52"/>
      <c r="EFV19" s="52"/>
      <c r="EFW19" s="52"/>
      <c r="EFX19" s="52"/>
      <c r="EFY19" s="52"/>
      <c r="EFZ19" s="52"/>
      <c r="EGA19" s="52"/>
      <c r="EGB19" s="52"/>
      <c r="EGC19" s="52"/>
      <c r="EGD19" s="52"/>
      <c r="EGE19" s="52"/>
      <c r="EGF19" s="52"/>
      <c r="EGG19" s="52"/>
      <c r="EGH19" s="52"/>
      <c r="EGI19" s="52"/>
      <c r="EGJ19" s="52"/>
      <c r="EGK19" s="52"/>
      <c r="EGL19" s="52"/>
      <c r="EGM19" s="52"/>
      <c r="EGN19" s="52"/>
      <c r="EGO19" s="52"/>
      <c r="EGP19" s="52"/>
      <c r="EGQ19" s="52"/>
      <c r="EGR19" s="52"/>
      <c r="EGS19" s="52"/>
      <c r="EGT19" s="52"/>
      <c r="EGU19" s="52"/>
      <c r="EGV19" s="52"/>
      <c r="EGW19" s="52"/>
      <c r="EGX19" s="52"/>
      <c r="EGY19" s="52"/>
      <c r="EGZ19" s="52"/>
      <c r="EHA19" s="52"/>
      <c r="EHB19" s="52"/>
      <c r="EHC19" s="52"/>
      <c r="EHD19" s="52"/>
      <c r="EHE19" s="52"/>
      <c r="EHF19" s="52"/>
      <c r="EHG19" s="52"/>
      <c r="EHH19" s="52"/>
      <c r="EHI19" s="52"/>
      <c r="EHJ19" s="52"/>
      <c r="EHK19" s="52"/>
      <c r="EHL19" s="52"/>
      <c r="EHM19" s="52"/>
      <c r="EHN19" s="52"/>
      <c r="EHO19" s="52"/>
      <c r="EHP19" s="52"/>
      <c r="EHQ19" s="52"/>
      <c r="EHR19" s="52"/>
      <c r="EHS19" s="52"/>
      <c r="EHT19" s="52"/>
      <c r="EHU19" s="52"/>
      <c r="EHV19" s="52"/>
      <c r="EHW19" s="52"/>
      <c r="EHX19" s="52"/>
      <c r="EHY19" s="52"/>
      <c r="EHZ19" s="52"/>
      <c r="EIA19" s="52"/>
      <c r="EIB19" s="52"/>
      <c r="EIC19" s="52"/>
      <c r="EID19" s="52"/>
      <c r="EIE19" s="52"/>
      <c r="EIF19" s="52"/>
      <c r="EIG19" s="52"/>
      <c r="EIH19" s="52"/>
      <c r="EII19" s="52"/>
      <c r="EIJ19" s="52"/>
      <c r="EIK19" s="52"/>
      <c r="EIL19" s="52"/>
      <c r="EIM19" s="52"/>
      <c r="EIN19" s="52"/>
      <c r="EIO19" s="52"/>
      <c r="EIP19" s="52"/>
      <c r="EIQ19" s="52"/>
      <c r="EIR19" s="52"/>
      <c r="EIS19" s="52"/>
      <c r="EIT19" s="52"/>
      <c r="EIU19" s="52"/>
      <c r="EIV19" s="52"/>
      <c r="EIW19" s="52"/>
      <c r="EIX19" s="52"/>
      <c r="EIY19" s="52"/>
      <c r="EIZ19" s="52"/>
      <c r="EJA19" s="52"/>
      <c r="EJB19" s="52"/>
      <c r="EJC19" s="52"/>
      <c r="EJD19" s="52"/>
      <c r="EJE19" s="52"/>
      <c r="EJF19" s="52"/>
      <c r="EJG19" s="52"/>
      <c r="EJH19" s="52"/>
      <c r="EJI19" s="52"/>
      <c r="EJJ19" s="52"/>
      <c r="EJK19" s="52"/>
      <c r="EJL19" s="52"/>
      <c r="EJM19" s="52"/>
      <c r="EJN19" s="52"/>
      <c r="EJO19" s="52"/>
      <c r="EJP19" s="52"/>
      <c r="EJQ19" s="52"/>
      <c r="EJR19" s="52"/>
      <c r="EJS19" s="52"/>
      <c r="EJT19" s="52"/>
      <c r="EJU19" s="52"/>
      <c r="EJV19" s="52"/>
      <c r="EJW19" s="52"/>
      <c r="EJX19" s="52"/>
      <c r="EJY19" s="52"/>
      <c r="EJZ19" s="52"/>
      <c r="EKA19" s="52"/>
      <c r="EKB19" s="52"/>
      <c r="EKC19" s="52"/>
      <c r="EKD19" s="52"/>
      <c r="EKE19" s="52"/>
      <c r="EKF19" s="52"/>
      <c r="EKG19" s="52"/>
      <c r="EKH19" s="52"/>
      <c r="EKI19" s="52"/>
      <c r="EKJ19" s="52"/>
      <c r="EKK19" s="52"/>
      <c r="EKL19" s="52"/>
      <c r="EKM19" s="52"/>
      <c r="EKN19" s="52"/>
      <c r="EKO19" s="52"/>
      <c r="EKP19" s="52"/>
      <c r="EKQ19" s="52"/>
      <c r="EKR19" s="52"/>
      <c r="EKS19" s="52"/>
      <c r="EKT19" s="52"/>
      <c r="EKU19" s="52"/>
      <c r="EKV19" s="52"/>
      <c r="EKW19" s="52"/>
      <c r="EKX19" s="52"/>
      <c r="EKY19" s="52"/>
      <c r="EKZ19" s="52"/>
      <c r="ELA19" s="52"/>
      <c r="ELB19" s="52"/>
      <c r="ELC19" s="52"/>
      <c r="ELD19" s="52"/>
      <c r="ELE19" s="52"/>
      <c r="ELF19" s="52"/>
      <c r="ELG19" s="52"/>
      <c r="ELH19" s="52"/>
      <c r="ELI19" s="52"/>
      <c r="ELJ19" s="52"/>
      <c r="ELK19" s="52"/>
      <c r="ELL19" s="52"/>
      <c r="ELM19" s="52"/>
      <c r="ELN19" s="52"/>
      <c r="ELO19" s="52"/>
      <c r="ELP19" s="52"/>
      <c r="ELQ19" s="52"/>
      <c r="ELR19" s="52"/>
      <c r="ELS19" s="52"/>
      <c r="ELT19" s="52"/>
      <c r="ELU19" s="52"/>
      <c r="ELV19" s="52"/>
      <c r="ELW19" s="52"/>
      <c r="ELX19" s="52"/>
      <c r="ELY19" s="52"/>
      <c r="ELZ19" s="52"/>
      <c r="EMA19" s="52"/>
      <c r="EMB19" s="52"/>
      <c r="EMC19" s="52"/>
      <c r="EMD19" s="52"/>
      <c r="EME19" s="52"/>
      <c r="EMF19" s="52"/>
      <c r="EMG19" s="52"/>
      <c r="EMH19" s="52"/>
      <c r="EMI19" s="52"/>
      <c r="EMJ19" s="52"/>
      <c r="EMK19" s="52"/>
      <c r="EML19" s="52"/>
      <c r="EMM19" s="52"/>
      <c r="EMN19" s="52"/>
      <c r="EMO19" s="52"/>
      <c r="EMP19" s="52"/>
      <c r="EMQ19" s="52"/>
      <c r="EMR19" s="52"/>
      <c r="EMS19" s="52"/>
      <c r="EMT19" s="52"/>
      <c r="EMU19" s="52"/>
      <c r="EMV19" s="52"/>
      <c r="EMW19" s="52"/>
      <c r="EMX19" s="52"/>
      <c r="EMY19" s="52"/>
      <c r="EMZ19" s="52"/>
      <c r="ENA19" s="52"/>
      <c r="ENB19" s="52"/>
      <c r="ENC19" s="52"/>
      <c r="END19" s="52"/>
      <c r="ENE19" s="52"/>
      <c r="ENF19" s="52"/>
      <c r="ENG19" s="52"/>
      <c r="ENH19" s="52"/>
      <c r="ENI19" s="52"/>
      <c r="ENJ19" s="52"/>
      <c r="ENK19" s="52"/>
      <c r="ENL19" s="52"/>
      <c r="ENM19" s="52"/>
      <c r="ENN19" s="52"/>
      <c r="ENO19" s="52"/>
      <c r="ENP19" s="52"/>
      <c r="ENQ19" s="52"/>
      <c r="ENR19" s="52"/>
      <c r="ENS19" s="52"/>
      <c r="ENT19" s="52"/>
      <c r="ENU19" s="52"/>
      <c r="ENV19" s="52"/>
      <c r="ENW19" s="52"/>
      <c r="ENX19" s="52"/>
      <c r="ENY19" s="52"/>
      <c r="ENZ19" s="52"/>
      <c r="EOA19" s="52"/>
      <c r="EOB19" s="52"/>
      <c r="EOC19" s="52"/>
      <c r="EOD19" s="52"/>
      <c r="EOE19" s="52"/>
      <c r="EOF19" s="52"/>
      <c r="EOG19" s="52"/>
      <c r="EOH19" s="52"/>
      <c r="EOI19" s="52"/>
      <c r="EOJ19" s="52"/>
      <c r="EOK19" s="52"/>
      <c r="EOL19" s="52"/>
      <c r="EOM19" s="52"/>
      <c r="EON19" s="52"/>
      <c r="EOO19" s="52"/>
      <c r="EOP19" s="52"/>
      <c r="EOQ19" s="52"/>
      <c r="EOR19" s="52"/>
      <c r="EOS19" s="52"/>
      <c r="EOT19" s="52"/>
      <c r="EOU19" s="52"/>
      <c r="EOV19" s="52"/>
      <c r="EOW19" s="52"/>
      <c r="EOX19" s="52"/>
      <c r="EOY19" s="52"/>
      <c r="EOZ19" s="52"/>
      <c r="EPA19" s="52"/>
      <c r="EPB19" s="52"/>
      <c r="EPC19" s="52"/>
      <c r="EPD19" s="52"/>
      <c r="EPE19" s="52"/>
      <c r="EPF19" s="52"/>
      <c r="EPG19" s="52"/>
      <c r="EPH19" s="52"/>
      <c r="EPI19" s="52"/>
      <c r="EPJ19" s="52"/>
      <c r="EPK19" s="52"/>
      <c r="EPL19" s="52"/>
      <c r="EPM19" s="52"/>
      <c r="EPN19" s="52"/>
      <c r="EPO19" s="52"/>
      <c r="EPP19" s="52"/>
      <c r="EPQ19" s="52"/>
      <c r="EPR19" s="52"/>
      <c r="EPS19" s="52"/>
      <c r="EPT19" s="52"/>
      <c r="EPU19" s="52"/>
      <c r="EPV19" s="52"/>
      <c r="EPW19" s="52"/>
      <c r="EPX19" s="52"/>
      <c r="EPY19" s="52"/>
      <c r="EPZ19" s="52"/>
      <c r="EQA19" s="52"/>
      <c r="EQB19" s="52"/>
      <c r="EQC19" s="52"/>
      <c r="EQD19" s="52"/>
      <c r="EQE19" s="52"/>
      <c r="EQF19" s="52"/>
      <c r="EQG19" s="52"/>
      <c r="EQH19" s="52"/>
      <c r="EQI19" s="52"/>
      <c r="EQJ19" s="52"/>
      <c r="EQK19" s="52"/>
      <c r="EQL19" s="52"/>
      <c r="EQM19" s="52"/>
      <c r="EQN19" s="52"/>
      <c r="EQO19" s="52"/>
      <c r="EQP19" s="52"/>
      <c r="EQQ19" s="52"/>
      <c r="EQR19" s="52"/>
      <c r="EQS19" s="52"/>
      <c r="EQT19" s="52"/>
      <c r="EQU19" s="52"/>
      <c r="EQV19" s="52"/>
      <c r="EQW19" s="52"/>
      <c r="EQX19" s="52"/>
      <c r="EQY19" s="52"/>
      <c r="EQZ19" s="52"/>
      <c r="ERA19" s="52"/>
      <c r="ERB19" s="52"/>
      <c r="ERC19" s="52"/>
      <c r="ERD19" s="52"/>
      <c r="ERE19" s="52"/>
      <c r="ERF19" s="52"/>
      <c r="ERG19" s="52"/>
      <c r="ERH19" s="52"/>
      <c r="ERI19" s="52"/>
      <c r="ERJ19" s="52"/>
      <c r="ERK19" s="52"/>
      <c r="ERL19" s="52"/>
      <c r="ERM19" s="52"/>
      <c r="ERN19" s="52"/>
      <c r="ERO19" s="52"/>
      <c r="ERP19" s="52"/>
      <c r="ERQ19" s="52"/>
      <c r="ERR19" s="52"/>
      <c r="ERS19" s="52"/>
      <c r="ERT19" s="52"/>
      <c r="ERU19" s="52"/>
      <c r="ERV19" s="52"/>
      <c r="ERW19" s="52"/>
      <c r="ERX19" s="52"/>
      <c r="ERY19" s="52"/>
      <c r="ERZ19" s="52"/>
      <c r="ESA19" s="52"/>
      <c r="ESB19" s="52"/>
      <c r="ESC19" s="52"/>
      <c r="ESD19" s="52"/>
      <c r="ESE19" s="52"/>
      <c r="ESF19" s="52"/>
      <c r="ESG19" s="52"/>
      <c r="ESH19" s="52"/>
      <c r="ESI19" s="52"/>
      <c r="ESJ19" s="52"/>
      <c r="ESK19" s="52"/>
      <c r="ESL19" s="52"/>
      <c r="ESM19" s="52"/>
      <c r="ESN19" s="52"/>
      <c r="ESO19" s="52"/>
      <c r="ESP19" s="52"/>
      <c r="ESQ19" s="52"/>
      <c r="ESR19" s="52"/>
      <c r="ESS19" s="52"/>
      <c r="EST19" s="52"/>
      <c r="ESU19" s="52"/>
      <c r="ESV19" s="52"/>
      <c r="ESW19" s="52"/>
      <c r="ESX19" s="52"/>
      <c r="ESY19" s="52"/>
      <c r="ESZ19" s="52"/>
      <c r="ETA19" s="52"/>
      <c r="ETB19" s="52"/>
      <c r="ETC19" s="52"/>
      <c r="ETD19" s="52"/>
      <c r="ETE19" s="52"/>
      <c r="ETF19" s="52"/>
      <c r="ETG19" s="52"/>
      <c r="ETH19" s="52"/>
      <c r="ETI19" s="52"/>
      <c r="ETJ19" s="52"/>
      <c r="ETK19" s="52"/>
      <c r="ETL19" s="52"/>
      <c r="ETM19" s="52"/>
      <c r="ETN19" s="52"/>
      <c r="ETO19" s="52"/>
      <c r="ETP19" s="52"/>
      <c r="ETQ19" s="52"/>
      <c r="ETR19" s="52"/>
      <c r="ETS19" s="52"/>
      <c r="ETT19" s="52"/>
      <c r="ETU19" s="52"/>
      <c r="ETV19" s="52"/>
      <c r="ETW19" s="52"/>
      <c r="ETX19" s="52"/>
      <c r="ETY19" s="52"/>
      <c r="ETZ19" s="52"/>
      <c r="EUA19" s="52"/>
      <c r="EUB19" s="52"/>
      <c r="EUC19" s="52"/>
      <c r="EUD19" s="52"/>
      <c r="EUE19" s="52"/>
      <c r="EUF19" s="52"/>
      <c r="EUG19" s="52"/>
      <c r="EUH19" s="52"/>
      <c r="EUI19" s="52"/>
      <c r="EUJ19" s="52"/>
      <c r="EUK19" s="52"/>
      <c r="EUL19" s="52"/>
      <c r="EUM19" s="52"/>
      <c r="EUN19" s="52"/>
      <c r="EUO19" s="52"/>
      <c r="EUP19" s="52"/>
      <c r="EUQ19" s="52"/>
      <c r="EUR19" s="52"/>
      <c r="EUS19" s="52"/>
      <c r="EUT19" s="52"/>
      <c r="EUU19" s="52"/>
      <c r="EUV19" s="52"/>
      <c r="EUW19" s="52"/>
      <c r="EUX19" s="52"/>
      <c r="EUY19" s="52"/>
      <c r="EUZ19" s="52"/>
      <c r="EVA19" s="52"/>
      <c r="EVB19" s="52"/>
      <c r="EVC19" s="52"/>
      <c r="EVD19" s="52"/>
      <c r="EVE19" s="52"/>
      <c r="EVF19" s="52"/>
      <c r="EVG19" s="52"/>
      <c r="EVH19" s="52"/>
      <c r="EVI19" s="52"/>
      <c r="EVJ19" s="52"/>
      <c r="EVK19" s="52"/>
      <c r="EVL19" s="52"/>
      <c r="EVM19" s="52"/>
      <c r="EVN19" s="52"/>
      <c r="EVO19" s="52"/>
      <c r="EVP19" s="52"/>
      <c r="EVQ19" s="52"/>
      <c r="EVR19" s="52"/>
      <c r="EVS19" s="52"/>
      <c r="EVT19" s="52"/>
      <c r="EVU19" s="52"/>
      <c r="EVV19" s="52"/>
      <c r="EVW19" s="52"/>
      <c r="EVX19" s="52"/>
      <c r="EVY19" s="52"/>
      <c r="EVZ19" s="52"/>
      <c r="EWA19" s="52"/>
      <c r="EWB19" s="52"/>
      <c r="EWC19" s="52"/>
      <c r="EWD19" s="52"/>
      <c r="EWE19" s="52"/>
      <c r="EWF19" s="52"/>
      <c r="EWG19" s="52"/>
      <c r="EWH19" s="52"/>
      <c r="EWI19" s="52"/>
      <c r="EWJ19" s="52"/>
      <c r="EWK19" s="52"/>
      <c r="EWL19" s="52"/>
      <c r="EWM19" s="52"/>
      <c r="EWN19" s="52"/>
      <c r="EWO19" s="52"/>
      <c r="EWP19" s="52"/>
      <c r="EWQ19" s="52"/>
      <c r="EWR19" s="52"/>
      <c r="EWS19" s="52"/>
      <c r="EWT19" s="52"/>
      <c r="EWU19" s="52"/>
      <c r="EWV19" s="52"/>
      <c r="EWW19" s="52"/>
      <c r="EWX19" s="52"/>
      <c r="EWY19" s="52"/>
      <c r="EWZ19" s="52"/>
      <c r="EXA19" s="52"/>
      <c r="EXB19" s="52"/>
      <c r="EXC19" s="52"/>
      <c r="EXD19" s="52"/>
      <c r="EXE19" s="52"/>
      <c r="EXF19" s="52"/>
      <c r="EXG19" s="52"/>
      <c r="EXH19" s="52"/>
      <c r="EXI19" s="52"/>
      <c r="EXJ19" s="52"/>
      <c r="EXK19" s="52"/>
      <c r="EXL19" s="52"/>
      <c r="EXM19" s="52"/>
      <c r="EXN19" s="52"/>
      <c r="EXO19" s="52"/>
      <c r="EXP19" s="52"/>
      <c r="EXQ19" s="52"/>
      <c r="EXR19" s="52"/>
      <c r="EXS19" s="52"/>
      <c r="EXT19" s="52"/>
      <c r="EXU19" s="52"/>
      <c r="EXV19" s="52"/>
      <c r="EXW19" s="52"/>
      <c r="EXX19" s="52"/>
      <c r="EXY19" s="52"/>
      <c r="EXZ19" s="52"/>
      <c r="EYA19" s="52"/>
      <c r="EYB19" s="52"/>
      <c r="EYC19" s="52"/>
      <c r="EYD19" s="52"/>
      <c r="EYE19" s="52"/>
      <c r="EYF19" s="52"/>
      <c r="EYG19" s="52"/>
      <c r="EYH19" s="52"/>
      <c r="EYI19" s="52"/>
      <c r="EYJ19" s="52"/>
      <c r="EYK19" s="52"/>
      <c r="EYL19" s="52"/>
      <c r="EYM19" s="52"/>
      <c r="EYN19" s="52"/>
      <c r="EYO19" s="52"/>
      <c r="EYP19" s="52"/>
      <c r="EYQ19" s="52"/>
      <c r="EYR19" s="52"/>
      <c r="EYS19" s="52"/>
      <c r="EYT19" s="52"/>
      <c r="EYU19" s="52"/>
      <c r="EYV19" s="52"/>
      <c r="EYW19" s="52"/>
      <c r="EYX19" s="52"/>
      <c r="EYY19" s="52"/>
      <c r="EYZ19" s="52"/>
      <c r="EZA19" s="52"/>
      <c r="EZB19" s="52"/>
      <c r="EZC19" s="52"/>
      <c r="EZD19" s="52"/>
      <c r="EZE19" s="52"/>
      <c r="EZF19" s="52"/>
      <c r="EZG19" s="52"/>
      <c r="EZH19" s="52"/>
      <c r="EZI19" s="52"/>
      <c r="EZJ19" s="52"/>
      <c r="EZK19" s="52"/>
      <c r="EZL19" s="52"/>
      <c r="EZM19" s="52"/>
      <c r="EZN19" s="52"/>
      <c r="EZO19" s="52"/>
      <c r="EZP19" s="52"/>
      <c r="EZQ19" s="52"/>
      <c r="EZR19" s="52"/>
      <c r="EZS19" s="52"/>
      <c r="EZT19" s="52"/>
      <c r="EZU19" s="52"/>
      <c r="EZV19" s="52"/>
      <c r="EZW19" s="52"/>
      <c r="EZX19" s="52"/>
      <c r="EZY19" s="52"/>
      <c r="EZZ19" s="52"/>
      <c r="FAA19" s="52"/>
      <c r="FAB19" s="52"/>
      <c r="FAC19" s="52"/>
      <c r="FAD19" s="52"/>
      <c r="FAE19" s="52"/>
      <c r="FAF19" s="52"/>
      <c r="FAG19" s="52"/>
      <c r="FAH19" s="52"/>
      <c r="FAI19" s="52"/>
      <c r="FAJ19" s="52"/>
      <c r="FAK19" s="52"/>
      <c r="FAL19" s="52"/>
      <c r="FAM19" s="52"/>
      <c r="FAN19" s="52"/>
      <c r="FAO19" s="52"/>
      <c r="FAP19" s="52"/>
      <c r="FAQ19" s="52"/>
      <c r="FAR19" s="52"/>
      <c r="FAS19" s="52"/>
      <c r="FAT19" s="52"/>
      <c r="FAU19" s="52"/>
      <c r="FAV19" s="52"/>
      <c r="FAW19" s="52"/>
      <c r="FAX19" s="52"/>
      <c r="FAY19" s="52"/>
      <c r="FAZ19" s="52"/>
      <c r="FBA19" s="52"/>
      <c r="FBB19" s="52"/>
      <c r="FBC19" s="52"/>
      <c r="FBD19" s="52"/>
      <c r="FBE19" s="52"/>
      <c r="FBF19" s="52"/>
      <c r="FBG19" s="52"/>
      <c r="FBH19" s="52"/>
      <c r="FBI19" s="52"/>
      <c r="FBJ19" s="52"/>
      <c r="FBK19" s="52"/>
      <c r="FBL19" s="52"/>
      <c r="FBM19" s="52"/>
      <c r="FBN19" s="52"/>
      <c r="FBO19" s="52"/>
      <c r="FBP19" s="52"/>
      <c r="FBQ19" s="52"/>
      <c r="FBR19" s="52"/>
      <c r="FBS19" s="52"/>
      <c r="FBT19" s="52"/>
      <c r="FBU19" s="52"/>
      <c r="FBV19" s="52"/>
      <c r="FBW19" s="52"/>
      <c r="FBX19" s="52"/>
      <c r="FBY19" s="52"/>
      <c r="FBZ19" s="52"/>
      <c r="FCA19" s="52"/>
      <c r="FCB19" s="52"/>
      <c r="FCC19" s="52"/>
      <c r="FCD19" s="52"/>
      <c r="FCE19" s="52"/>
      <c r="FCF19" s="52"/>
      <c r="FCG19" s="52"/>
      <c r="FCH19" s="52"/>
      <c r="FCI19" s="52"/>
      <c r="FCJ19" s="52"/>
      <c r="FCK19" s="52"/>
      <c r="FCL19" s="52"/>
      <c r="FCM19" s="52"/>
      <c r="FCN19" s="52"/>
      <c r="FCO19" s="52"/>
      <c r="FCP19" s="52"/>
      <c r="FCQ19" s="52"/>
      <c r="FCR19" s="52"/>
      <c r="FCS19" s="52"/>
      <c r="FCT19" s="52"/>
      <c r="FCU19" s="52"/>
      <c r="FCV19" s="52"/>
      <c r="FCW19" s="52"/>
      <c r="FCX19" s="52"/>
      <c r="FCY19" s="52"/>
      <c r="FCZ19" s="52"/>
      <c r="FDA19" s="52"/>
      <c r="FDB19" s="52"/>
      <c r="FDC19" s="52"/>
      <c r="FDD19" s="52"/>
      <c r="FDE19" s="52"/>
      <c r="FDF19" s="52"/>
      <c r="FDG19" s="52"/>
      <c r="FDH19" s="52"/>
      <c r="FDI19" s="52"/>
      <c r="FDJ19" s="52"/>
      <c r="FDK19" s="52"/>
      <c r="FDL19" s="52"/>
      <c r="FDM19" s="52"/>
      <c r="FDN19" s="52"/>
      <c r="FDO19" s="52"/>
      <c r="FDP19" s="52"/>
      <c r="FDQ19" s="52"/>
      <c r="FDR19" s="52"/>
      <c r="FDS19" s="52"/>
      <c r="FDT19" s="52"/>
      <c r="FDU19" s="52"/>
      <c r="FDV19" s="52"/>
      <c r="FDW19" s="52"/>
      <c r="FDX19" s="52"/>
      <c r="FDY19" s="52"/>
      <c r="FDZ19" s="52"/>
      <c r="FEA19" s="52"/>
      <c r="FEB19" s="52"/>
      <c r="FEC19" s="52"/>
      <c r="FED19" s="52"/>
      <c r="FEE19" s="52"/>
      <c r="FEF19" s="52"/>
      <c r="FEG19" s="52"/>
      <c r="FEH19" s="52"/>
      <c r="FEI19" s="52"/>
      <c r="FEJ19" s="52"/>
      <c r="FEK19" s="52"/>
      <c r="FEL19" s="52"/>
      <c r="FEM19" s="52"/>
      <c r="FEN19" s="52"/>
      <c r="FEO19" s="52"/>
      <c r="FEP19" s="52"/>
      <c r="FEQ19" s="52"/>
      <c r="FER19" s="52"/>
      <c r="FES19" s="52"/>
      <c r="FET19" s="52"/>
      <c r="FEU19" s="52"/>
      <c r="FEV19" s="52"/>
      <c r="FEW19" s="52"/>
      <c r="FEX19" s="52"/>
      <c r="FEY19" s="52"/>
      <c r="FEZ19" s="52"/>
      <c r="FFA19" s="52"/>
      <c r="FFB19" s="52"/>
      <c r="FFC19" s="52"/>
      <c r="FFD19" s="52"/>
      <c r="FFE19" s="52"/>
      <c r="FFF19" s="52"/>
      <c r="FFG19" s="52"/>
      <c r="FFH19" s="52"/>
      <c r="FFI19" s="52"/>
      <c r="FFJ19" s="52"/>
      <c r="FFK19" s="52"/>
      <c r="FFL19" s="52"/>
      <c r="FFM19" s="52"/>
      <c r="FFN19" s="52"/>
      <c r="FFO19" s="52"/>
      <c r="FFP19" s="52"/>
      <c r="FFQ19" s="52"/>
      <c r="FFR19" s="52"/>
      <c r="FFS19" s="52"/>
      <c r="FFT19" s="52"/>
      <c r="FFU19" s="52"/>
      <c r="FFV19" s="52"/>
      <c r="FFW19" s="52"/>
      <c r="FFX19" s="52"/>
      <c r="FFY19" s="52"/>
      <c r="FFZ19" s="52"/>
      <c r="FGA19" s="52"/>
      <c r="FGB19" s="52"/>
      <c r="FGC19" s="52"/>
      <c r="FGD19" s="52"/>
      <c r="FGE19" s="52"/>
      <c r="FGF19" s="52"/>
      <c r="FGG19" s="52"/>
      <c r="FGH19" s="52"/>
      <c r="FGI19" s="52"/>
      <c r="FGJ19" s="52"/>
      <c r="FGK19" s="52"/>
      <c r="FGL19" s="52"/>
      <c r="FGM19" s="52"/>
      <c r="FGN19" s="52"/>
      <c r="FGO19" s="52"/>
      <c r="FGP19" s="52"/>
      <c r="FGQ19" s="52"/>
      <c r="FGR19" s="52"/>
      <c r="FGS19" s="52"/>
      <c r="FGT19" s="52"/>
      <c r="FGU19" s="52"/>
      <c r="FGV19" s="52"/>
      <c r="FGW19" s="52"/>
      <c r="FGX19" s="52"/>
      <c r="FGY19" s="52"/>
      <c r="FGZ19" s="52"/>
      <c r="FHA19" s="52"/>
      <c r="FHB19" s="52"/>
      <c r="FHC19" s="52"/>
      <c r="FHD19" s="52"/>
      <c r="FHE19" s="52"/>
      <c r="FHF19" s="52"/>
      <c r="FHG19" s="52"/>
      <c r="FHH19" s="52"/>
      <c r="FHI19" s="52"/>
      <c r="FHJ19" s="52"/>
      <c r="FHK19" s="52"/>
      <c r="FHL19" s="52"/>
      <c r="FHM19" s="52"/>
      <c r="FHN19" s="52"/>
      <c r="FHO19" s="52"/>
      <c r="FHP19" s="52"/>
      <c r="FHQ19" s="52"/>
      <c r="FHR19" s="52"/>
      <c r="FHS19" s="52"/>
      <c r="FHT19" s="52"/>
      <c r="FHU19" s="52"/>
      <c r="FHV19" s="52"/>
      <c r="FHW19" s="52"/>
      <c r="FHX19" s="52"/>
      <c r="FHY19" s="52"/>
      <c r="FHZ19" s="52"/>
      <c r="FIA19" s="52"/>
      <c r="FIB19" s="52"/>
      <c r="FIC19" s="52"/>
      <c r="FID19" s="52"/>
      <c r="FIE19" s="52"/>
      <c r="FIF19" s="52"/>
      <c r="FIG19" s="52"/>
      <c r="FIH19" s="52"/>
      <c r="FII19" s="52"/>
      <c r="FIJ19" s="52"/>
      <c r="FIK19" s="52"/>
      <c r="FIL19" s="52"/>
      <c r="FIM19" s="52"/>
      <c r="FIN19" s="52"/>
      <c r="FIO19" s="52"/>
      <c r="FIP19" s="52"/>
      <c r="FIQ19" s="52"/>
      <c r="FIR19" s="52"/>
      <c r="FIS19" s="52"/>
      <c r="FIT19" s="52"/>
      <c r="FIU19" s="52"/>
      <c r="FIV19" s="52"/>
      <c r="FIW19" s="52"/>
      <c r="FIX19" s="52"/>
      <c r="FIY19" s="52"/>
      <c r="FIZ19" s="52"/>
      <c r="FJA19" s="52"/>
      <c r="FJB19" s="52"/>
      <c r="FJC19" s="52"/>
      <c r="FJD19" s="52"/>
      <c r="FJE19" s="52"/>
      <c r="FJF19" s="52"/>
      <c r="FJG19" s="52"/>
      <c r="FJH19" s="52"/>
      <c r="FJI19" s="52"/>
      <c r="FJJ19" s="52"/>
      <c r="FJK19" s="52"/>
      <c r="FJL19" s="52"/>
      <c r="FJM19" s="52"/>
      <c r="FJN19" s="52"/>
      <c r="FJO19" s="52"/>
      <c r="FJP19" s="52"/>
      <c r="FJQ19" s="52"/>
      <c r="FJR19" s="52"/>
      <c r="FJS19" s="52"/>
      <c r="FJT19" s="52"/>
      <c r="FJU19" s="52"/>
      <c r="FJV19" s="52"/>
      <c r="FJW19" s="52"/>
      <c r="FJX19" s="52"/>
      <c r="FJY19" s="52"/>
      <c r="FJZ19" s="52"/>
      <c r="FKA19" s="52"/>
      <c r="FKB19" s="52"/>
      <c r="FKC19" s="52"/>
      <c r="FKD19" s="52"/>
      <c r="FKE19" s="52"/>
      <c r="FKF19" s="52"/>
      <c r="FKG19" s="52"/>
      <c r="FKH19" s="52"/>
      <c r="FKI19" s="52"/>
      <c r="FKJ19" s="52"/>
      <c r="FKK19" s="52"/>
      <c r="FKL19" s="52"/>
      <c r="FKM19" s="52"/>
      <c r="FKN19" s="52"/>
      <c r="FKO19" s="52"/>
      <c r="FKP19" s="52"/>
      <c r="FKQ19" s="52"/>
      <c r="FKR19" s="52"/>
      <c r="FKS19" s="52"/>
      <c r="FKT19" s="52"/>
      <c r="FKU19" s="52"/>
      <c r="FKV19" s="52"/>
      <c r="FKW19" s="52"/>
      <c r="FKX19" s="52"/>
      <c r="FKY19" s="52"/>
      <c r="FKZ19" s="52"/>
      <c r="FLA19" s="52"/>
      <c r="FLB19" s="52"/>
      <c r="FLC19" s="52"/>
      <c r="FLD19" s="52"/>
      <c r="FLE19" s="52"/>
      <c r="FLF19" s="52"/>
      <c r="FLG19" s="52"/>
      <c r="FLH19" s="52"/>
      <c r="FLI19" s="52"/>
      <c r="FLJ19" s="52"/>
      <c r="FLK19" s="52"/>
      <c r="FLL19" s="52"/>
      <c r="FLM19" s="52"/>
      <c r="FLN19" s="52"/>
      <c r="FLO19" s="52"/>
      <c r="FLP19" s="52"/>
      <c r="FLQ19" s="52"/>
      <c r="FLR19" s="52"/>
      <c r="FLS19" s="52"/>
      <c r="FLT19" s="52"/>
      <c r="FLU19" s="52"/>
      <c r="FLV19" s="52"/>
      <c r="FLW19" s="52"/>
      <c r="FLX19" s="52"/>
      <c r="FLY19" s="52"/>
      <c r="FLZ19" s="52"/>
      <c r="FMA19" s="52"/>
      <c r="FMB19" s="52"/>
      <c r="FMC19" s="52"/>
      <c r="FMD19" s="52"/>
      <c r="FME19" s="52"/>
      <c r="FMF19" s="52"/>
      <c r="FMG19" s="52"/>
      <c r="FMH19" s="52"/>
      <c r="FMI19" s="52"/>
      <c r="FMJ19" s="52"/>
      <c r="FMK19" s="52"/>
      <c r="FML19" s="52"/>
      <c r="FMM19" s="52"/>
      <c r="FMN19" s="52"/>
      <c r="FMO19" s="52"/>
      <c r="FMP19" s="52"/>
      <c r="FMQ19" s="52"/>
      <c r="FMR19" s="52"/>
      <c r="FMS19" s="52"/>
      <c r="FMT19" s="52"/>
      <c r="FMU19" s="52"/>
      <c r="FMV19" s="52"/>
      <c r="FMW19" s="52"/>
      <c r="FMX19" s="52"/>
      <c r="FMY19" s="52"/>
      <c r="FMZ19" s="52"/>
      <c r="FNA19" s="52"/>
      <c r="FNB19" s="52"/>
      <c r="FNC19" s="52"/>
      <c r="FND19" s="52"/>
      <c r="FNE19" s="52"/>
      <c r="FNF19" s="52"/>
      <c r="FNG19" s="52"/>
      <c r="FNH19" s="52"/>
      <c r="FNI19" s="52"/>
      <c r="FNJ19" s="52"/>
      <c r="FNK19" s="52"/>
      <c r="FNL19" s="52"/>
      <c r="FNM19" s="52"/>
      <c r="FNN19" s="52"/>
      <c r="FNO19" s="52"/>
      <c r="FNP19" s="52"/>
      <c r="FNQ19" s="52"/>
      <c r="FNR19" s="52"/>
      <c r="FNS19" s="52"/>
      <c r="FNT19" s="52"/>
      <c r="FNU19" s="52"/>
      <c r="FNV19" s="52"/>
      <c r="FNW19" s="52"/>
      <c r="FNX19" s="52"/>
      <c r="FNY19" s="52"/>
      <c r="FNZ19" s="52"/>
      <c r="FOA19" s="52"/>
      <c r="FOB19" s="52"/>
      <c r="FOC19" s="52"/>
      <c r="FOD19" s="52"/>
      <c r="FOE19" s="52"/>
      <c r="FOF19" s="52"/>
      <c r="FOG19" s="52"/>
      <c r="FOH19" s="52"/>
      <c r="FOI19" s="52"/>
      <c r="FOJ19" s="52"/>
      <c r="FOK19" s="52"/>
      <c r="FOL19" s="52"/>
      <c r="FOM19" s="52"/>
      <c r="FON19" s="52"/>
      <c r="FOO19" s="52"/>
      <c r="FOP19" s="52"/>
      <c r="FOQ19" s="52"/>
      <c r="FOR19" s="52"/>
      <c r="FOS19" s="52"/>
      <c r="FOT19" s="52"/>
      <c r="FOU19" s="52"/>
      <c r="FOV19" s="52"/>
      <c r="FOW19" s="52"/>
      <c r="FOX19" s="52"/>
      <c r="FOY19" s="52"/>
      <c r="FOZ19" s="52"/>
      <c r="FPA19" s="52"/>
      <c r="FPB19" s="52"/>
      <c r="FPC19" s="52"/>
      <c r="FPD19" s="52"/>
      <c r="FPE19" s="52"/>
      <c r="FPF19" s="52"/>
      <c r="FPG19" s="52"/>
      <c r="FPH19" s="52"/>
      <c r="FPI19" s="52"/>
      <c r="FPJ19" s="52"/>
      <c r="FPK19" s="52"/>
      <c r="FPL19" s="52"/>
      <c r="FPM19" s="52"/>
      <c r="FPN19" s="52"/>
      <c r="FPO19" s="52"/>
      <c r="FPP19" s="52"/>
      <c r="FPQ19" s="52"/>
      <c r="FPR19" s="52"/>
      <c r="FPS19" s="52"/>
      <c r="FPT19" s="52"/>
      <c r="FPU19" s="52"/>
      <c r="FPV19" s="52"/>
      <c r="FPW19" s="52"/>
      <c r="FPX19" s="52"/>
      <c r="FPY19" s="52"/>
      <c r="FPZ19" s="52"/>
      <c r="FQA19" s="52"/>
      <c r="FQB19" s="52"/>
      <c r="FQC19" s="52"/>
      <c r="FQD19" s="52"/>
      <c r="FQE19" s="52"/>
      <c r="FQF19" s="52"/>
      <c r="FQG19" s="52"/>
      <c r="FQH19" s="52"/>
      <c r="FQI19" s="52"/>
      <c r="FQJ19" s="52"/>
      <c r="FQK19" s="52"/>
      <c r="FQL19" s="52"/>
      <c r="FQM19" s="52"/>
      <c r="FQN19" s="52"/>
      <c r="FQO19" s="52"/>
      <c r="FQP19" s="52"/>
      <c r="FQQ19" s="52"/>
      <c r="FQR19" s="52"/>
      <c r="FQS19" s="52"/>
      <c r="FQT19" s="52"/>
      <c r="FQU19" s="52"/>
      <c r="FQV19" s="52"/>
      <c r="FQW19" s="52"/>
      <c r="FQX19" s="52"/>
      <c r="FQY19" s="52"/>
      <c r="FQZ19" s="52"/>
      <c r="FRA19" s="52"/>
      <c r="FRB19" s="52"/>
      <c r="FRC19" s="52"/>
      <c r="FRD19" s="52"/>
      <c r="FRE19" s="52"/>
      <c r="FRF19" s="52"/>
      <c r="FRG19" s="52"/>
      <c r="FRH19" s="52"/>
      <c r="FRI19" s="52"/>
      <c r="FRJ19" s="52"/>
      <c r="FRK19" s="52"/>
      <c r="FRL19" s="52"/>
      <c r="FRM19" s="52"/>
      <c r="FRN19" s="52"/>
      <c r="FRO19" s="52"/>
      <c r="FRP19" s="52"/>
      <c r="FRQ19" s="52"/>
      <c r="FRR19" s="52"/>
      <c r="FRS19" s="52"/>
      <c r="FRT19" s="52"/>
      <c r="FRU19" s="52"/>
      <c r="FRV19" s="52"/>
      <c r="FRW19" s="52"/>
      <c r="FRX19" s="52"/>
      <c r="FRY19" s="52"/>
      <c r="FRZ19" s="52"/>
      <c r="FSA19" s="52"/>
      <c r="FSB19" s="52"/>
      <c r="FSC19" s="52"/>
      <c r="FSD19" s="52"/>
      <c r="FSE19" s="52"/>
      <c r="FSF19" s="52"/>
      <c r="FSG19" s="52"/>
      <c r="FSH19" s="52"/>
      <c r="FSI19" s="52"/>
      <c r="FSJ19" s="52"/>
      <c r="FSK19" s="52"/>
      <c r="FSL19" s="52"/>
      <c r="FSM19" s="52"/>
      <c r="FSN19" s="52"/>
      <c r="FSO19" s="52"/>
      <c r="FSP19" s="52"/>
      <c r="FSQ19" s="52"/>
      <c r="FSR19" s="52"/>
      <c r="FSS19" s="52"/>
      <c r="FST19" s="52"/>
      <c r="FSU19" s="52"/>
      <c r="FSV19" s="52"/>
      <c r="FSW19" s="52"/>
      <c r="FSX19" s="52"/>
      <c r="FSY19" s="52"/>
      <c r="FSZ19" s="52"/>
      <c r="FTA19" s="52"/>
      <c r="FTB19" s="52"/>
      <c r="FTC19" s="52"/>
      <c r="FTD19" s="52"/>
      <c r="FTE19" s="52"/>
      <c r="FTF19" s="52"/>
      <c r="FTG19" s="52"/>
      <c r="FTH19" s="52"/>
      <c r="FTI19" s="52"/>
      <c r="FTJ19" s="52"/>
      <c r="FTK19" s="52"/>
      <c r="FTL19" s="52"/>
      <c r="FTM19" s="52"/>
      <c r="FTN19" s="52"/>
      <c r="FTO19" s="52"/>
      <c r="FTP19" s="52"/>
      <c r="FTQ19" s="52"/>
      <c r="FTR19" s="52"/>
      <c r="FTS19" s="52"/>
      <c r="FTT19" s="52"/>
      <c r="FTU19" s="52"/>
      <c r="FTV19" s="52"/>
      <c r="FTW19" s="52"/>
      <c r="FTX19" s="52"/>
      <c r="FTY19" s="52"/>
      <c r="FTZ19" s="52"/>
      <c r="FUA19" s="52"/>
      <c r="FUB19" s="52"/>
      <c r="FUC19" s="52"/>
      <c r="FUD19" s="52"/>
      <c r="FUE19" s="52"/>
      <c r="FUF19" s="52"/>
      <c r="FUG19" s="52"/>
      <c r="FUH19" s="52"/>
      <c r="FUI19" s="52"/>
      <c r="FUJ19" s="52"/>
      <c r="FUK19" s="52"/>
      <c r="FUL19" s="52"/>
      <c r="FUM19" s="52"/>
      <c r="FUN19" s="52"/>
      <c r="FUO19" s="52"/>
      <c r="FUP19" s="52"/>
      <c r="FUQ19" s="52"/>
      <c r="FUR19" s="52"/>
      <c r="FUS19" s="52"/>
      <c r="FUT19" s="52"/>
      <c r="FUU19" s="52"/>
      <c r="FUV19" s="52"/>
      <c r="FUW19" s="52"/>
      <c r="FUX19" s="52"/>
      <c r="FUY19" s="52"/>
      <c r="FUZ19" s="52"/>
      <c r="FVA19" s="52"/>
      <c r="FVB19" s="52"/>
      <c r="FVC19" s="52"/>
      <c r="FVD19" s="52"/>
      <c r="FVE19" s="52"/>
      <c r="FVF19" s="52"/>
      <c r="FVG19" s="52"/>
      <c r="FVH19" s="52"/>
      <c r="FVI19" s="52"/>
      <c r="FVJ19" s="52"/>
      <c r="FVK19" s="52"/>
      <c r="FVL19" s="52"/>
      <c r="FVM19" s="52"/>
      <c r="FVN19" s="52"/>
      <c r="FVO19" s="52"/>
      <c r="FVP19" s="52"/>
      <c r="FVQ19" s="52"/>
      <c r="FVR19" s="52"/>
      <c r="FVS19" s="52"/>
      <c r="FVT19" s="52"/>
      <c r="FVU19" s="52"/>
      <c r="FVV19" s="52"/>
      <c r="FVW19" s="52"/>
      <c r="FVX19" s="52"/>
      <c r="FVY19" s="52"/>
      <c r="FVZ19" s="52"/>
      <c r="FWA19" s="52"/>
      <c r="FWB19" s="52"/>
      <c r="FWC19" s="52"/>
      <c r="FWD19" s="52"/>
      <c r="FWE19" s="52"/>
      <c r="FWF19" s="52"/>
      <c r="FWG19" s="52"/>
      <c r="FWH19" s="52"/>
      <c r="FWI19" s="52"/>
      <c r="FWJ19" s="52"/>
      <c r="FWK19" s="52"/>
      <c r="FWL19" s="52"/>
      <c r="FWM19" s="52"/>
      <c r="FWN19" s="52"/>
      <c r="FWO19" s="52"/>
      <c r="FWP19" s="52"/>
      <c r="FWQ19" s="52"/>
      <c r="FWR19" s="52"/>
      <c r="FWS19" s="52"/>
      <c r="FWT19" s="52"/>
      <c r="FWU19" s="52"/>
      <c r="FWV19" s="52"/>
      <c r="FWW19" s="52"/>
      <c r="FWX19" s="52"/>
      <c r="FWY19" s="52"/>
      <c r="FWZ19" s="52"/>
      <c r="FXA19" s="52"/>
      <c r="FXB19" s="52"/>
      <c r="FXC19" s="52"/>
      <c r="FXD19" s="52"/>
      <c r="FXE19" s="52"/>
      <c r="FXF19" s="52"/>
      <c r="FXG19" s="52"/>
      <c r="FXH19" s="52"/>
      <c r="FXI19" s="52"/>
      <c r="FXJ19" s="52"/>
      <c r="FXK19" s="52"/>
      <c r="FXL19" s="52"/>
      <c r="FXM19" s="52"/>
      <c r="FXN19" s="52"/>
      <c r="FXO19" s="52"/>
      <c r="FXP19" s="52"/>
      <c r="FXQ19" s="52"/>
      <c r="FXR19" s="52"/>
      <c r="FXS19" s="52"/>
      <c r="FXT19" s="52"/>
      <c r="FXU19" s="52"/>
      <c r="FXV19" s="52"/>
      <c r="FXW19" s="52"/>
      <c r="FXX19" s="52"/>
      <c r="FXY19" s="52"/>
      <c r="FXZ19" s="52"/>
      <c r="FYA19" s="52"/>
      <c r="FYB19" s="52"/>
      <c r="FYC19" s="52"/>
      <c r="FYD19" s="52"/>
      <c r="FYE19" s="52"/>
      <c r="FYF19" s="52"/>
      <c r="FYG19" s="52"/>
      <c r="FYH19" s="52"/>
      <c r="FYI19" s="52"/>
      <c r="FYJ19" s="52"/>
      <c r="FYK19" s="52"/>
      <c r="FYL19" s="52"/>
      <c r="FYM19" s="52"/>
      <c r="FYN19" s="52"/>
      <c r="FYO19" s="52"/>
      <c r="FYP19" s="52"/>
      <c r="FYQ19" s="52"/>
      <c r="FYR19" s="52"/>
      <c r="FYS19" s="52"/>
      <c r="FYT19" s="52"/>
      <c r="FYU19" s="52"/>
      <c r="FYV19" s="52"/>
      <c r="FYW19" s="52"/>
      <c r="FYX19" s="52"/>
      <c r="FYY19" s="52"/>
      <c r="FYZ19" s="52"/>
      <c r="FZA19" s="52"/>
      <c r="FZB19" s="52"/>
      <c r="FZC19" s="52"/>
      <c r="FZD19" s="52"/>
      <c r="FZE19" s="52"/>
      <c r="FZF19" s="52"/>
      <c r="FZG19" s="52"/>
      <c r="FZH19" s="52"/>
      <c r="FZI19" s="52"/>
      <c r="FZJ19" s="52"/>
      <c r="FZK19" s="52"/>
      <c r="FZL19" s="52"/>
      <c r="FZM19" s="52"/>
      <c r="FZN19" s="52"/>
      <c r="FZO19" s="52"/>
      <c r="FZP19" s="52"/>
      <c r="FZQ19" s="52"/>
      <c r="FZR19" s="52"/>
      <c r="FZS19" s="52"/>
      <c r="FZT19" s="52"/>
      <c r="FZU19" s="52"/>
      <c r="FZV19" s="52"/>
      <c r="FZW19" s="52"/>
      <c r="FZX19" s="52"/>
      <c r="FZY19" s="52"/>
      <c r="FZZ19" s="52"/>
      <c r="GAA19" s="52"/>
      <c r="GAB19" s="52"/>
      <c r="GAC19" s="52"/>
      <c r="GAD19" s="52"/>
      <c r="GAE19" s="52"/>
      <c r="GAF19" s="52"/>
      <c r="GAG19" s="52"/>
      <c r="GAH19" s="52"/>
      <c r="GAI19" s="52"/>
      <c r="GAJ19" s="52"/>
      <c r="GAK19" s="52"/>
      <c r="GAL19" s="52"/>
      <c r="GAM19" s="52"/>
      <c r="GAN19" s="52"/>
      <c r="GAO19" s="52"/>
      <c r="GAP19" s="52"/>
      <c r="GAQ19" s="52"/>
      <c r="GAR19" s="52"/>
      <c r="GAS19" s="52"/>
      <c r="GAT19" s="52"/>
      <c r="GAU19" s="52"/>
      <c r="GAV19" s="52"/>
      <c r="GAW19" s="52"/>
      <c r="GAX19" s="52"/>
      <c r="GAY19" s="52"/>
      <c r="GAZ19" s="52"/>
      <c r="GBA19" s="52"/>
      <c r="GBB19" s="52"/>
      <c r="GBC19" s="52"/>
      <c r="GBD19" s="52"/>
      <c r="GBE19" s="52"/>
      <c r="GBF19" s="52"/>
      <c r="GBG19" s="52"/>
      <c r="GBH19" s="52"/>
      <c r="GBI19" s="52"/>
      <c r="GBJ19" s="52"/>
      <c r="GBK19" s="52"/>
      <c r="GBL19" s="52"/>
      <c r="GBM19" s="52"/>
      <c r="GBN19" s="52"/>
      <c r="GBO19" s="52"/>
      <c r="GBP19" s="52"/>
      <c r="GBQ19" s="52"/>
      <c r="GBR19" s="52"/>
      <c r="GBS19" s="52"/>
      <c r="GBT19" s="52"/>
      <c r="GBU19" s="52"/>
      <c r="GBV19" s="52"/>
      <c r="GBW19" s="52"/>
      <c r="GBX19" s="52"/>
      <c r="GBY19" s="52"/>
      <c r="GBZ19" s="52"/>
      <c r="GCA19" s="52"/>
      <c r="GCB19" s="52"/>
      <c r="GCC19" s="52"/>
      <c r="GCD19" s="52"/>
      <c r="GCE19" s="52"/>
      <c r="GCF19" s="52"/>
      <c r="GCG19" s="52"/>
      <c r="GCH19" s="52"/>
      <c r="GCI19" s="52"/>
      <c r="GCJ19" s="52"/>
      <c r="GCK19" s="52"/>
      <c r="GCL19" s="52"/>
      <c r="GCM19" s="52"/>
      <c r="GCN19" s="52"/>
      <c r="GCO19" s="52"/>
      <c r="GCP19" s="52"/>
      <c r="GCQ19" s="52"/>
      <c r="GCR19" s="52"/>
      <c r="GCS19" s="52"/>
      <c r="GCT19" s="52"/>
      <c r="GCU19" s="52"/>
      <c r="GCV19" s="52"/>
      <c r="GCW19" s="52"/>
      <c r="GCX19" s="52"/>
      <c r="GCY19" s="52"/>
      <c r="GCZ19" s="52"/>
      <c r="GDA19" s="52"/>
      <c r="GDB19" s="52"/>
      <c r="GDC19" s="52"/>
      <c r="GDD19" s="52"/>
      <c r="GDE19" s="52"/>
      <c r="GDF19" s="52"/>
      <c r="GDG19" s="52"/>
      <c r="GDH19" s="52"/>
      <c r="GDI19" s="52"/>
      <c r="GDJ19" s="52"/>
      <c r="GDK19" s="52"/>
      <c r="GDL19" s="52"/>
      <c r="GDM19" s="52"/>
      <c r="GDN19" s="52"/>
      <c r="GDO19" s="52"/>
      <c r="GDP19" s="52"/>
      <c r="GDQ19" s="52"/>
      <c r="GDR19" s="52"/>
      <c r="GDS19" s="52"/>
      <c r="GDT19" s="52"/>
      <c r="GDU19" s="52"/>
      <c r="GDV19" s="52"/>
      <c r="GDW19" s="52"/>
      <c r="GDX19" s="52"/>
      <c r="GDY19" s="52"/>
      <c r="GDZ19" s="52"/>
      <c r="GEA19" s="52"/>
      <c r="GEB19" s="52"/>
      <c r="GEC19" s="52"/>
      <c r="GED19" s="52"/>
      <c r="GEE19" s="52"/>
      <c r="GEF19" s="52"/>
      <c r="GEG19" s="52"/>
      <c r="GEH19" s="52"/>
      <c r="GEI19" s="52"/>
      <c r="GEJ19" s="52"/>
      <c r="GEK19" s="52"/>
      <c r="GEL19" s="52"/>
      <c r="GEM19" s="52"/>
      <c r="GEN19" s="52"/>
      <c r="GEO19" s="52"/>
      <c r="GEP19" s="52"/>
      <c r="GEQ19" s="52"/>
      <c r="GER19" s="52"/>
      <c r="GES19" s="52"/>
      <c r="GET19" s="52"/>
      <c r="GEU19" s="52"/>
      <c r="GEV19" s="52"/>
      <c r="GEW19" s="52"/>
      <c r="GEX19" s="52"/>
      <c r="GEY19" s="52"/>
      <c r="GEZ19" s="52"/>
      <c r="GFA19" s="52"/>
      <c r="GFB19" s="52"/>
      <c r="GFC19" s="52"/>
      <c r="GFD19" s="52"/>
      <c r="GFE19" s="52"/>
      <c r="GFF19" s="52"/>
      <c r="GFG19" s="52"/>
      <c r="GFH19" s="52"/>
      <c r="GFI19" s="52"/>
      <c r="GFJ19" s="52"/>
      <c r="GFK19" s="52"/>
      <c r="GFL19" s="52"/>
      <c r="GFM19" s="52"/>
      <c r="GFN19" s="52"/>
      <c r="GFO19" s="52"/>
      <c r="GFP19" s="52"/>
      <c r="GFQ19" s="52"/>
      <c r="GFR19" s="52"/>
      <c r="GFS19" s="52"/>
      <c r="GFT19" s="52"/>
      <c r="GFU19" s="52"/>
      <c r="GFV19" s="52"/>
      <c r="GFW19" s="52"/>
      <c r="GFX19" s="52"/>
      <c r="GFY19" s="52"/>
      <c r="GFZ19" s="52"/>
      <c r="GGA19" s="52"/>
      <c r="GGB19" s="52"/>
      <c r="GGC19" s="52"/>
      <c r="GGD19" s="52"/>
      <c r="GGE19" s="52"/>
      <c r="GGF19" s="52"/>
      <c r="GGG19" s="52"/>
      <c r="GGH19" s="52"/>
      <c r="GGI19" s="52"/>
      <c r="GGJ19" s="52"/>
      <c r="GGK19" s="52"/>
      <c r="GGL19" s="52"/>
      <c r="GGM19" s="52"/>
      <c r="GGN19" s="52"/>
      <c r="GGO19" s="52"/>
      <c r="GGP19" s="52"/>
      <c r="GGQ19" s="52"/>
      <c r="GGR19" s="52"/>
      <c r="GGS19" s="52"/>
      <c r="GGT19" s="52"/>
      <c r="GGU19" s="52"/>
      <c r="GGV19" s="52"/>
      <c r="GGW19" s="52"/>
      <c r="GGX19" s="52"/>
      <c r="GGY19" s="52"/>
      <c r="GGZ19" s="52"/>
      <c r="GHA19" s="52"/>
      <c r="GHB19" s="52"/>
      <c r="GHC19" s="52"/>
      <c r="GHD19" s="52"/>
      <c r="GHE19" s="52"/>
      <c r="GHF19" s="52"/>
      <c r="GHG19" s="52"/>
      <c r="GHH19" s="52"/>
      <c r="GHI19" s="52"/>
      <c r="GHJ19" s="52"/>
      <c r="GHK19" s="52"/>
      <c r="GHL19" s="52"/>
      <c r="GHM19" s="52"/>
      <c r="GHN19" s="52"/>
      <c r="GHO19" s="52"/>
      <c r="GHP19" s="52"/>
      <c r="GHQ19" s="52"/>
      <c r="GHR19" s="52"/>
      <c r="GHS19" s="52"/>
      <c r="GHT19" s="52"/>
      <c r="GHU19" s="52"/>
      <c r="GHV19" s="52"/>
      <c r="GHW19" s="52"/>
      <c r="GHX19" s="52"/>
      <c r="GHY19" s="52"/>
      <c r="GHZ19" s="52"/>
      <c r="GIA19" s="52"/>
      <c r="GIB19" s="52"/>
      <c r="GIC19" s="52"/>
      <c r="GID19" s="52"/>
      <c r="GIE19" s="52"/>
      <c r="GIF19" s="52"/>
      <c r="GIG19" s="52"/>
      <c r="GIH19" s="52"/>
      <c r="GII19" s="52"/>
      <c r="GIJ19" s="52"/>
      <c r="GIK19" s="52"/>
      <c r="GIL19" s="52"/>
      <c r="GIM19" s="52"/>
      <c r="GIN19" s="52"/>
      <c r="GIO19" s="52"/>
      <c r="GIP19" s="52"/>
      <c r="GIQ19" s="52"/>
      <c r="GIR19" s="52"/>
      <c r="GIS19" s="52"/>
      <c r="GIT19" s="52"/>
      <c r="GIU19" s="52"/>
      <c r="GIV19" s="52"/>
      <c r="GIW19" s="52"/>
      <c r="GIX19" s="52"/>
      <c r="GIY19" s="52"/>
      <c r="GIZ19" s="52"/>
      <c r="GJA19" s="52"/>
      <c r="GJB19" s="52"/>
      <c r="GJC19" s="52"/>
      <c r="GJD19" s="52"/>
      <c r="GJE19" s="52"/>
      <c r="GJF19" s="52"/>
      <c r="GJG19" s="52"/>
      <c r="GJH19" s="52"/>
      <c r="GJI19" s="52"/>
      <c r="GJJ19" s="52"/>
      <c r="GJK19" s="52"/>
      <c r="GJL19" s="52"/>
      <c r="GJM19" s="52"/>
      <c r="GJN19" s="52"/>
      <c r="GJO19" s="52"/>
      <c r="GJP19" s="52"/>
      <c r="GJQ19" s="52"/>
      <c r="GJR19" s="52"/>
      <c r="GJS19" s="52"/>
      <c r="GJT19" s="52"/>
      <c r="GJU19" s="52"/>
      <c r="GJV19" s="52"/>
      <c r="GJW19" s="52"/>
      <c r="GJX19" s="52"/>
      <c r="GJY19" s="52"/>
      <c r="GJZ19" s="52"/>
      <c r="GKA19" s="52"/>
      <c r="GKB19" s="52"/>
      <c r="GKC19" s="52"/>
      <c r="GKD19" s="52"/>
      <c r="GKE19" s="52"/>
      <c r="GKF19" s="52"/>
      <c r="GKG19" s="52"/>
      <c r="GKH19" s="52"/>
      <c r="GKI19" s="52"/>
      <c r="GKJ19" s="52"/>
      <c r="GKK19" s="52"/>
      <c r="GKL19" s="52"/>
      <c r="GKM19" s="52"/>
      <c r="GKN19" s="52"/>
      <c r="GKO19" s="52"/>
      <c r="GKP19" s="52"/>
      <c r="GKQ19" s="52"/>
      <c r="GKR19" s="52"/>
      <c r="GKS19" s="52"/>
      <c r="GKT19" s="52"/>
      <c r="GKU19" s="52"/>
      <c r="GKV19" s="52"/>
      <c r="GKW19" s="52"/>
      <c r="GKX19" s="52"/>
      <c r="GKY19" s="52"/>
      <c r="GKZ19" s="52"/>
      <c r="GLA19" s="52"/>
      <c r="GLB19" s="52"/>
      <c r="GLC19" s="52"/>
      <c r="GLD19" s="52"/>
      <c r="GLE19" s="52"/>
      <c r="GLF19" s="52"/>
      <c r="GLG19" s="52"/>
      <c r="GLH19" s="52"/>
      <c r="GLI19" s="52"/>
      <c r="GLJ19" s="52"/>
      <c r="GLK19" s="52"/>
      <c r="GLL19" s="52"/>
      <c r="GLM19" s="52"/>
      <c r="GLN19" s="52"/>
      <c r="GLO19" s="52"/>
      <c r="GLP19" s="52"/>
      <c r="GLQ19" s="52"/>
      <c r="GLR19" s="52"/>
      <c r="GLS19" s="52"/>
      <c r="GLT19" s="52"/>
      <c r="GLU19" s="52"/>
      <c r="GLV19" s="52"/>
      <c r="GLW19" s="52"/>
      <c r="GLX19" s="52"/>
      <c r="GLY19" s="52"/>
      <c r="GLZ19" s="52"/>
      <c r="GMA19" s="52"/>
      <c r="GMB19" s="52"/>
      <c r="GMC19" s="52"/>
      <c r="GMD19" s="52"/>
      <c r="GME19" s="52"/>
      <c r="GMF19" s="52"/>
      <c r="GMG19" s="52"/>
      <c r="GMH19" s="52"/>
      <c r="GMI19" s="52"/>
      <c r="GMJ19" s="52"/>
      <c r="GMK19" s="52"/>
      <c r="GML19" s="52"/>
      <c r="GMM19" s="52"/>
      <c r="GMN19" s="52"/>
      <c r="GMO19" s="52"/>
      <c r="GMP19" s="52"/>
      <c r="GMQ19" s="52"/>
      <c r="GMR19" s="52"/>
      <c r="GMS19" s="52"/>
      <c r="GMT19" s="52"/>
      <c r="GMU19" s="52"/>
      <c r="GMV19" s="52"/>
      <c r="GMW19" s="52"/>
      <c r="GMX19" s="52"/>
      <c r="GMY19" s="52"/>
      <c r="GMZ19" s="52"/>
      <c r="GNA19" s="52"/>
      <c r="GNB19" s="52"/>
      <c r="GNC19" s="52"/>
      <c r="GND19" s="52"/>
      <c r="GNE19" s="52"/>
      <c r="GNF19" s="52"/>
      <c r="GNG19" s="52"/>
      <c r="GNH19" s="52"/>
      <c r="GNI19" s="52"/>
      <c r="GNJ19" s="52"/>
      <c r="GNK19" s="52"/>
      <c r="GNL19" s="52"/>
      <c r="GNM19" s="52"/>
      <c r="GNN19" s="52"/>
      <c r="GNO19" s="52"/>
      <c r="GNP19" s="52"/>
      <c r="GNQ19" s="52"/>
      <c r="GNR19" s="52"/>
      <c r="GNS19" s="52"/>
      <c r="GNT19" s="52"/>
      <c r="GNU19" s="52"/>
      <c r="GNV19" s="52"/>
      <c r="GNW19" s="52"/>
      <c r="GNX19" s="52"/>
      <c r="GNY19" s="52"/>
      <c r="GNZ19" s="52"/>
      <c r="GOA19" s="52"/>
      <c r="GOB19" s="52"/>
      <c r="GOC19" s="52"/>
      <c r="GOD19" s="52"/>
      <c r="GOE19" s="52"/>
      <c r="GOF19" s="52"/>
      <c r="GOG19" s="52"/>
      <c r="GOH19" s="52"/>
      <c r="GOI19" s="52"/>
      <c r="GOJ19" s="52"/>
      <c r="GOK19" s="52"/>
      <c r="GOL19" s="52"/>
      <c r="GOM19" s="52"/>
      <c r="GON19" s="52"/>
      <c r="GOO19" s="52"/>
      <c r="GOP19" s="52"/>
      <c r="GOQ19" s="52"/>
      <c r="GOR19" s="52"/>
      <c r="GOS19" s="52"/>
      <c r="GOT19" s="52"/>
      <c r="GOU19" s="52"/>
      <c r="GOV19" s="52"/>
      <c r="GOW19" s="52"/>
      <c r="GOX19" s="52"/>
      <c r="GOY19" s="52"/>
      <c r="GOZ19" s="52"/>
      <c r="GPA19" s="52"/>
      <c r="GPB19" s="52"/>
      <c r="GPC19" s="52"/>
      <c r="GPD19" s="52"/>
      <c r="GPE19" s="52"/>
      <c r="GPF19" s="52"/>
      <c r="GPG19" s="52"/>
      <c r="GPH19" s="52"/>
      <c r="GPI19" s="52"/>
      <c r="GPJ19" s="52"/>
      <c r="GPK19" s="52"/>
      <c r="GPL19" s="52"/>
      <c r="GPM19" s="52"/>
      <c r="GPN19" s="52"/>
      <c r="GPO19" s="52"/>
      <c r="GPP19" s="52"/>
      <c r="GPQ19" s="52"/>
      <c r="GPR19" s="52"/>
      <c r="GPS19" s="52"/>
      <c r="GPT19" s="52"/>
      <c r="GPU19" s="52"/>
      <c r="GPV19" s="52"/>
      <c r="GPW19" s="52"/>
      <c r="GPX19" s="52"/>
      <c r="GPY19" s="52"/>
      <c r="GPZ19" s="52"/>
      <c r="GQA19" s="52"/>
      <c r="GQB19" s="52"/>
      <c r="GQC19" s="52"/>
      <c r="GQD19" s="52"/>
      <c r="GQE19" s="52"/>
      <c r="GQF19" s="52"/>
      <c r="GQG19" s="52"/>
      <c r="GQH19" s="52"/>
      <c r="GQI19" s="52"/>
      <c r="GQJ19" s="52"/>
      <c r="GQK19" s="52"/>
      <c r="GQL19" s="52"/>
      <c r="GQM19" s="52"/>
      <c r="GQN19" s="52"/>
      <c r="GQO19" s="52"/>
      <c r="GQP19" s="52"/>
      <c r="GQQ19" s="52"/>
      <c r="GQR19" s="52"/>
      <c r="GQS19" s="52"/>
      <c r="GQT19" s="52"/>
      <c r="GQU19" s="52"/>
      <c r="GQV19" s="52"/>
      <c r="GQW19" s="52"/>
      <c r="GQX19" s="52"/>
      <c r="GQY19" s="52"/>
      <c r="GQZ19" s="52"/>
      <c r="GRA19" s="52"/>
      <c r="GRB19" s="52"/>
      <c r="GRC19" s="52"/>
      <c r="GRD19" s="52"/>
      <c r="GRE19" s="52"/>
      <c r="GRF19" s="52"/>
      <c r="GRG19" s="52"/>
      <c r="GRH19" s="52"/>
      <c r="GRI19" s="52"/>
      <c r="GRJ19" s="52"/>
      <c r="GRK19" s="52"/>
      <c r="GRL19" s="52"/>
      <c r="GRM19" s="52"/>
      <c r="GRN19" s="52"/>
      <c r="GRO19" s="52"/>
      <c r="GRP19" s="52"/>
      <c r="GRQ19" s="52"/>
      <c r="GRR19" s="52"/>
      <c r="GRS19" s="52"/>
      <c r="GRT19" s="52"/>
      <c r="GRU19" s="52"/>
      <c r="GRV19" s="52"/>
      <c r="GRW19" s="52"/>
      <c r="GRX19" s="52"/>
      <c r="GRY19" s="52"/>
      <c r="GRZ19" s="52"/>
      <c r="GSA19" s="52"/>
      <c r="GSB19" s="52"/>
      <c r="GSC19" s="52"/>
      <c r="GSD19" s="52"/>
      <c r="GSE19" s="52"/>
      <c r="GSF19" s="52"/>
      <c r="GSG19" s="52"/>
      <c r="GSH19" s="52"/>
      <c r="GSI19" s="52"/>
      <c r="GSJ19" s="52"/>
      <c r="GSK19" s="52"/>
      <c r="GSL19" s="52"/>
      <c r="GSM19" s="52"/>
      <c r="GSN19" s="52"/>
      <c r="GSO19" s="52"/>
      <c r="GSP19" s="52"/>
      <c r="GSQ19" s="52"/>
      <c r="GSR19" s="52"/>
      <c r="GSS19" s="52"/>
      <c r="GST19" s="52"/>
      <c r="GSU19" s="52"/>
      <c r="GSV19" s="52"/>
      <c r="GSW19" s="52"/>
      <c r="GSX19" s="52"/>
      <c r="GSY19" s="52"/>
      <c r="GSZ19" s="52"/>
      <c r="GTA19" s="52"/>
      <c r="GTB19" s="52"/>
      <c r="GTC19" s="52"/>
      <c r="GTD19" s="52"/>
      <c r="GTE19" s="52"/>
      <c r="GTF19" s="52"/>
      <c r="GTG19" s="52"/>
      <c r="GTH19" s="52"/>
      <c r="GTI19" s="52"/>
      <c r="GTJ19" s="52"/>
      <c r="GTK19" s="52"/>
      <c r="GTL19" s="52"/>
      <c r="GTM19" s="52"/>
      <c r="GTN19" s="52"/>
      <c r="GTO19" s="52"/>
      <c r="GTP19" s="52"/>
      <c r="GTQ19" s="52"/>
      <c r="GTR19" s="52"/>
      <c r="GTS19" s="52"/>
      <c r="GTT19" s="52"/>
      <c r="GTU19" s="52"/>
      <c r="GTV19" s="52"/>
      <c r="GTW19" s="52"/>
      <c r="GTX19" s="52"/>
      <c r="GTY19" s="52"/>
      <c r="GTZ19" s="52"/>
      <c r="GUA19" s="52"/>
      <c r="GUB19" s="52"/>
      <c r="GUC19" s="52"/>
      <c r="GUD19" s="52"/>
      <c r="GUE19" s="52"/>
      <c r="GUF19" s="52"/>
      <c r="GUG19" s="52"/>
      <c r="GUH19" s="52"/>
      <c r="GUI19" s="52"/>
      <c r="GUJ19" s="52"/>
      <c r="GUK19" s="52"/>
      <c r="GUL19" s="52"/>
      <c r="GUM19" s="52"/>
      <c r="GUN19" s="52"/>
      <c r="GUO19" s="52"/>
      <c r="GUP19" s="52"/>
      <c r="GUQ19" s="52"/>
      <c r="GUR19" s="52"/>
      <c r="GUS19" s="52"/>
      <c r="GUT19" s="52"/>
      <c r="GUU19" s="52"/>
      <c r="GUV19" s="52"/>
      <c r="GUW19" s="52"/>
      <c r="GUX19" s="52"/>
      <c r="GUY19" s="52"/>
      <c r="GUZ19" s="52"/>
      <c r="GVA19" s="52"/>
      <c r="GVB19" s="52"/>
      <c r="GVC19" s="52"/>
      <c r="GVD19" s="52"/>
      <c r="GVE19" s="52"/>
      <c r="GVF19" s="52"/>
      <c r="GVG19" s="52"/>
      <c r="GVH19" s="52"/>
      <c r="GVI19" s="52"/>
      <c r="GVJ19" s="52"/>
      <c r="GVK19" s="52"/>
      <c r="GVL19" s="52"/>
      <c r="GVM19" s="52"/>
      <c r="GVN19" s="52"/>
      <c r="GVO19" s="52"/>
      <c r="GVP19" s="52"/>
      <c r="GVQ19" s="52"/>
      <c r="GVR19" s="52"/>
      <c r="GVS19" s="52"/>
      <c r="GVT19" s="52"/>
      <c r="GVU19" s="52"/>
      <c r="GVV19" s="52"/>
      <c r="GVW19" s="52"/>
      <c r="GVX19" s="52"/>
      <c r="GVY19" s="52"/>
      <c r="GVZ19" s="52"/>
      <c r="GWA19" s="52"/>
      <c r="GWB19" s="52"/>
      <c r="GWC19" s="52"/>
      <c r="GWD19" s="52"/>
      <c r="GWE19" s="52"/>
      <c r="GWF19" s="52"/>
      <c r="GWG19" s="52"/>
      <c r="GWH19" s="52"/>
      <c r="GWI19" s="52"/>
      <c r="GWJ19" s="52"/>
      <c r="GWK19" s="52"/>
      <c r="GWL19" s="52"/>
      <c r="GWM19" s="52"/>
      <c r="GWN19" s="52"/>
      <c r="GWO19" s="52"/>
      <c r="GWP19" s="52"/>
      <c r="GWQ19" s="52"/>
      <c r="GWR19" s="52"/>
      <c r="GWS19" s="52"/>
      <c r="GWT19" s="52"/>
      <c r="GWU19" s="52"/>
      <c r="GWV19" s="52"/>
      <c r="GWW19" s="52"/>
      <c r="GWX19" s="52"/>
      <c r="GWY19" s="52"/>
      <c r="GWZ19" s="52"/>
      <c r="GXA19" s="52"/>
      <c r="GXB19" s="52"/>
      <c r="GXC19" s="52"/>
      <c r="GXD19" s="52"/>
      <c r="GXE19" s="52"/>
      <c r="GXF19" s="52"/>
      <c r="GXG19" s="52"/>
      <c r="GXH19" s="52"/>
      <c r="GXI19" s="52"/>
      <c r="GXJ19" s="52"/>
      <c r="GXK19" s="52"/>
      <c r="GXL19" s="52"/>
      <c r="GXM19" s="52"/>
      <c r="GXN19" s="52"/>
      <c r="GXO19" s="52"/>
      <c r="GXP19" s="52"/>
      <c r="GXQ19" s="52"/>
      <c r="GXR19" s="52"/>
      <c r="GXS19" s="52"/>
      <c r="GXT19" s="52"/>
      <c r="GXU19" s="52"/>
      <c r="GXV19" s="52"/>
      <c r="GXW19" s="52"/>
      <c r="GXX19" s="52"/>
      <c r="GXY19" s="52"/>
      <c r="GXZ19" s="52"/>
      <c r="GYA19" s="52"/>
      <c r="GYB19" s="52"/>
      <c r="GYC19" s="52"/>
      <c r="GYD19" s="52"/>
      <c r="GYE19" s="52"/>
      <c r="GYF19" s="52"/>
      <c r="GYG19" s="52"/>
      <c r="GYH19" s="52"/>
      <c r="GYI19" s="52"/>
      <c r="GYJ19" s="52"/>
      <c r="GYK19" s="52"/>
      <c r="GYL19" s="52"/>
      <c r="GYM19" s="52"/>
      <c r="GYN19" s="52"/>
      <c r="GYO19" s="52"/>
      <c r="GYP19" s="52"/>
      <c r="GYQ19" s="52"/>
      <c r="GYR19" s="52"/>
      <c r="GYS19" s="52"/>
      <c r="GYT19" s="52"/>
      <c r="GYU19" s="52"/>
      <c r="GYV19" s="52"/>
      <c r="GYW19" s="52"/>
      <c r="GYX19" s="52"/>
      <c r="GYY19" s="52"/>
      <c r="GYZ19" s="52"/>
      <c r="GZA19" s="52"/>
      <c r="GZB19" s="52"/>
      <c r="GZC19" s="52"/>
      <c r="GZD19" s="52"/>
      <c r="GZE19" s="52"/>
      <c r="GZF19" s="52"/>
      <c r="GZG19" s="52"/>
      <c r="GZH19" s="52"/>
      <c r="GZI19" s="52"/>
      <c r="GZJ19" s="52"/>
      <c r="GZK19" s="52"/>
      <c r="GZL19" s="52"/>
      <c r="GZM19" s="52"/>
      <c r="GZN19" s="52"/>
      <c r="GZO19" s="52"/>
      <c r="GZP19" s="52"/>
      <c r="GZQ19" s="52"/>
      <c r="GZR19" s="52"/>
      <c r="GZS19" s="52"/>
      <c r="GZT19" s="52"/>
      <c r="GZU19" s="52"/>
      <c r="GZV19" s="52"/>
      <c r="GZW19" s="52"/>
      <c r="GZX19" s="52"/>
      <c r="GZY19" s="52"/>
      <c r="GZZ19" s="52"/>
      <c r="HAA19" s="52"/>
      <c r="HAB19" s="52"/>
      <c r="HAC19" s="52"/>
      <c r="HAD19" s="52"/>
      <c r="HAE19" s="52"/>
      <c r="HAF19" s="52"/>
      <c r="HAG19" s="52"/>
      <c r="HAH19" s="52"/>
      <c r="HAI19" s="52"/>
      <c r="HAJ19" s="52"/>
      <c r="HAK19" s="52"/>
      <c r="HAL19" s="52"/>
      <c r="HAM19" s="52"/>
      <c r="HAN19" s="52"/>
      <c r="HAO19" s="52"/>
      <c r="HAP19" s="52"/>
      <c r="HAQ19" s="52"/>
      <c r="HAR19" s="52"/>
      <c r="HAS19" s="52"/>
      <c r="HAT19" s="52"/>
      <c r="HAU19" s="52"/>
      <c r="HAV19" s="52"/>
      <c r="HAW19" s="52"/>
      <c r="HAX19" s="52"/>
      <c r="HAY19" s="52"/>
      <c r="HAZ19" s="52"/>
      <c r="HBA19" s="52"/>
      <c r="HBB19" s="52"/>
      <c r="HBC19" s="52"/>
      <c r="HBD19" s="52"/>
      <c r="HBE19" s="52"/>
      <c r="HBF19" s="52"/>
      <c r="HBG19" s="52"/>
      <c r="HBH19" s="52"/>
      <c r="HBI19" s="52"/>
      <c r="HBJ19" s="52"/>
      <c r="HBK19" s="52"/>
      <c r="HBL19" s="52"/>
      <c r="HBM19" s="52"/>
      <c r="HBN19" s="52"/>
      <c r="HBO19" s="52"/>
      <c r="HBP19" s="52"/>
      <c r="HBQ19" s="52"/>
      <c r="HBR19" s="52"/>
      <c r="HBS19" s="52"/>
      <c r="HBT19" s="52"/>
      <c r="HBU19" s="52"/>
      <c r="HBV19" s="52"/>
      <c r="HBW19" s="52"/>
      <c r="HBX19" s="52"/>
      <c r="HBY19" s="52"/>
      <c r="HBZ19" s="52"/>
      <c r="HCA19" s="52"/>
      <c r="HCB19" s="52"/>
      <c r="HCC19" s="52"/>
      <c r="HCD19" s="52"/>
      <c r="HCE19" s="52"/>
      <c r="HCF19" s="52"/>
      <c r="HCG19" s="52"/>
      <c r="HCH19" s="52"/>
      <c r="HCI19" s="52"/>
      <c r="HCJ19" s="52"/>
      <c r="HCK19" s="52"/>
      <c r="HCL19" s="52"/>
      <c r="HCM19" s="52"/>
      <c r="HCN19" s="52"/>
      <c r="HCO19" s="52"/>
      <c r="HCP19" s="52"/>
      <c r="HCQ19" s="52"/>
      <c r="HCR19" s="52"/>
      <c r="HCS19" s="52"/>
      <c r="HCT19" s="52"/>
      <c r="HCU19" s="52"/>
      <c r="HCV19" s="52"/>
      <c r="HCW19" s="52"/>
      <c r="HCX19" s="52"/>
      <c r="HCY19" s="52"/>
      <c r="HCZ19" s="52"/>
      <c r="HDA19" s="52"/>
      <c r="HDB19" s="52"/>
      <c r="HDC19" s="52"/>
      <c r="HDD19" s="52"/>
      <c r="HDE19" s="52"/>
      <c r="HDF19" s="52"/>
      <c r="HDG19" s="52"/>
      <c r="HDH19" s="52"/>
      <c r="HDI19" s="52"/>
      <c r="HDJ19" s="52"/>
      <c r="HDK19" s="52"/>
      <c r="HDL19" s="52"/>
      <c r="HDM19" s="52"/>
      <c r="HDN19" s="52"/>
      <c r="HDO19" s="52"/>
      <c r="HDP19" s="52"/>
      <c r="HDQ19" s="52"/>
      <c r="HDR19" s="52"/>
      <c r="HDS19" s="52"/>
      <c r="HDT19" s="52"/>
      <c r="HDU19" s="52"/>
      <c r="HDV19" s="52"/>
      <c r="HDW19" s="52"/>
      <c r="HDX19" s="52"/>
      <c r="HDY19" s="52"/>
      <c r="HDZ19" s="52"/>
      <c r="HEA19" s="52"/>
      <c r="HEB19" s="52"/>
      <c r="HEC19" s="52"/>
      <c r="HED19" s="52"/>
      <c r="HEE19" s="52"/>
      <c r="HEF19" s="52"/>
      <c r="HEG19" s="52"/>
      <c r="HEH19" s="52"/>
      <c r="HEI19" s="52"/>
      <c r="HEJ19" s="52"/>
      <c r="HEK19" s="52"/>
      <c r="HEL19" s="52"/>
      <c r="HEM19" s="52"/>
      <c r="HEN19" s="52"/>
      <c r="HEO19" s="52"/>
      <c r="HEP19" s="52"/>
      <c r="HEQ19" s="52"/>
      <c r="HER19" s="52"/>
      <c r="HES19" s="52"/>
      <c r="HET19" s="52"/>
      <c r="HEU19" s="52"/>
      <c r="HEV19" s="52"/>
      <c r="HEW19" s="52"/>
      <c r="HEX19" s="52"/>
      <c r="HEY19" s="52"/>
      <c r="HEZ19" s="52"/>
      <c r="HFA19" s="52"/>
      <c r="HFB19" s="52"/>
      <c r="HFC19" s="52"/>
      <c r="HFD19" s="52"/>
      <c r="HFE19" s="52"/>
      <c r="HFF19" s="52"/>
      <c r="HFG19" s="52"/>
      <c r="HFH19" s="52"/>
      <c r="HFI19" s="52"/>
      <c r="HFJ19" s="52"/>
      <c r="HFK19" s="52"/>
      <c r="HFL19" s="52"/>
      <c r="HFM19" s="52"/>
      <c r="HFN19" s="52"/>
      <c r="HFO19" s="52"/>
      <c r="HFP19" s="52"/>
      <c r="HFQ19" s="52"/>
      <c r="HFR19" s="52"/>
      <c r="HFS19" s="52"/>
      <c r="HFT19" s="52"/>
      <c r="HFU19" s="52"/>
      <c r="HFV19" s="52"/>
      <c r="HFW19" s="52"/>
      <c r="HFX19" s="52"/>
      <c r="HFY19" s="52"/>
      <c r="HFZ19" s="52"/>
      <c r="HGA19" s="52"/>
      <c r="HGB19" s="52"/>
      <c r="HGC19" s="52"/>
      <c r="HGD19" s="52"/>
      <c r="HGE19" s="52"/>
      <c r="HGF19" s="52"/>
      <c r="HGG19" s="52"/>
      <c r="HGH19" s="52"/>
      <c r="HGI19" s="52"/>
      <c r="HGJ19" s="52"/>
      <c r="HGK19" s="52"/>
      <c r="HGL19" s="52"/>
      <c r="HGM19" s="52"/>
      <c r="HGN19" s="52"/>
      <c r="HGO19" s="52"/>
      <c r="HGP19" s="52"/>
      <c r="HGQ19" s="52"/>
      <c r="HGR19" s="52"/>
      <c r="HGS19" s="52"/>
      <c r="HGT19" s="52"/>
      <c r="HGU19" s="52"/>
      <c r="HGV19" s="52"/>
      <c r="HGW19" s="52"/>
      <c r="HGX19" s="52"/>
      <c r="HGY19" s="52"/>
      <c r="HGZ19" s="52"/>
      <c r="HHA19" s="52"/>
      <c r="HHB19" s="52"/>
      <c r="HHC19" s="52"/>
      <c r="HHD19" s="52"/>
      <c r="HHE19" s="52"/>
      <c r="HHF19" s="52"/>
      <c r="HHG19" s="52"/>
      <c r="HHH19" s="52"/>
      <c r="HHI19" s="52"/>
      <c r="HHJ19" s="52"/>
      <c r="HHK19" s="52"/>
      <c r="HHL19" s="52"/>
      <c r="HHM19" s="52"/>
      <c r="HHN19" s="52"/>
      <c r="HHO19" s="52"/>
      <c r="HHP19" s="52"/>
      <c r="HHQ19" s="52"/>
      <c r="HHR19" s="52"/>
      <c r="HHS19" s="52"/>
      <c r="HHT19" s="52"/>
      <c r="HHU19" s="52"/>
      <c r="HHV19" s="52"/>
      <c r="HHW19" s="52"/>
      <c r="HHX19" s="52"/>
      <c r="HHY19" s="52"/>
      <c r="HHZ19" s="52"/>
      <c r="HIA19" s="52"/>
      <c r="HIB19" s="52"/>
      <c r="HIC19" s="52"/>
      <c r="HID19" s="52"/>
      <c r="HIE19" s="52"/>
      <c r="HIF19" s="52"/>
      <c r="HIG19" s="52"/>
      <c r="HIH19" s="52"/>
      <c r="HII19" s="52"/>
      <c r="HIJ19" s="52"/>
      <c r="HIK19" s="52"/>
      <c r="HIL19" s="52"/>
      <c r="HIM19" s="52"/>
      <c r="HIN19" s="52"/>
      <c r="HIO19" s="52"/>
      <c r="HIP19" s="52"/>
      <c r="HIQ19" s="52"/>
      <c r="HIR19" s="52"/>
      <c r="HIS19" s="52"/>
      <c r="HIT19" s="52"/>
      <c r="HIU19" s="52"/>
      <c r="HIV19" s="52"/>
      <c r="HIW19" s="52"/>
      <c r="HIX19" s="52"/>
      <c r="HIY19" s="52"/>
      <c r="HIZ19" s="52"/>
      <c r="HJA19" s="52"/>
      <c r="HJB19" s="52"/>
      <c r="HJC19" s="52"/>
      <c r="HJD19" s="52"/>
      <c r="HJE19" s="52"/>
      <c r="HJF19" s="52"/>
      <c r="HJG19" s="52"/>
      <c r="HJH19" s="52"/>
      <c r="HJI19" s="52"/>
      <c r="HJJ19" s="52"/>
      <c r="HJK19" s="52"/>
      <c r="HJL19" s="52"/>
      <c r="HJM19" s="52"/>
      <c r="HJN19" s="52"/>
      <c r="HJO19" s="52"/>
      <c r="HJP19" s="52"/>
      <c r="HJQ19" s="52"/>
      <c r="HJR19" s="52"/>
      <c r="HJS19" s="52"/>
      <c r="HJT19" s="52"/>
      <c r="HJU19" s="52"/>
      <c r="HJV19" s="52"/>
      <c r="HJW19" s="52"/>
      <c r="HJX19" s="52"/>
      <c r="HJY19" s="52"/>
      <c r="HJZ19" s="52"/>
      <c r="HKA19" s="52"/>
      <c r="HKB19" s="52"/>
      <c r="HKC19" s="52"/>
      <c r="HKD19" s="52"/>
      <c r="HKE19" s="52"/>
      <c r="HKF19" s="52"/>
      <c r="HKG19" s="52"/>
      <c r="HKH19" s="52"/>
      <c r="HKI19" s="52"/>
      <c r="HKJ19" s="52"/>
      <c r="HKK19" s="52"/>
      <c r="HKL19" s="52"/>
      <c r="HKM19" s="52"/>
      <c r="HKN19" s="52"/>
      <c r="HKO19" s="52"/>
      <c r="HKP19" s="52"/>
      <c r="HKQ19" s="52"/>
      <c r="HKR19" s="52"/>
      <c r="HKS19" s="52"/>
      <c r="HKT19" s="52"/>
      <c r="HKU19" s="52"/>
      <c r="HKV19" s="52"/>
      <c r="HKW19" s="52"/>
      <c r="HKX19" s="52"/>
      <c r="HKY19" s="52"/>
      <c r="HKZ19" s="52"/>
      <c r="HLA19" s="52"/>
      <c r="HLB19" s="52"/>
      <c r="HLC19" s="52"/>
      <c r="HLD19" s="52"/>
      <c r="HLE19" s="52"/>
      <c r="HLF19" s="52"/>
      <c r="HLG19" s="52"/>
      <c r="HLH19" s="52"/>
      <c r="HLI19" s="52"/>
      <c r="HLJ19" s="52"/>
      <c r="HLK19" s="52"/>
      <c r="HLL19" s="52"/>
      <c r="HLM19" s="52"/>
      <c r="HLN19" s="52"/>
      <c r="HLO19" s="52"/>
      <c r="HLP19" s="52"/>
      <c r="HLQ19" s="52"/>
      <c r="HLR19" s="52"/>
      <c r="HLS19" s="52"/>
      <c r="HLT19" s="52"/>
      <c r="HLU19" s="52"/>
      <c r="HLV19" s="52"/>
      <c r="HLW19" s="52"/>
      <c r="HLX19" s="52"/>
      <c r="HLY19" s="52"/>
      <c r="HLZ19" s="52"/>
      <c r="HMA19" s="52"/>
      <c r="HMB19" s="52"/>
      <c r="HMC19" s="52"/>
      <c r="HMD19" s="52"/>
      <c r="HME19" s="52"/>
      <c r="HMF19" s="52"/>
      <c r="HMG19" s="52"/>
      <c r="HMH19" s="52"/>
      <c r="HMI19" s="52"/>
      <c r="HMJ19" s="52"/>
      <c r="HMK19" s="52"/>
      <c r="HML19" s="52"/>
      <c r="HMM19" s="52"/>
      <c r="HMN19" s="52"/>
      <c r="HMO19" s="52"/>
      <c r="HMP19" s="52"/>
      <c r="HMQ19" s="52"/>
      <c r="HMR19" s="52"/>
      <c r="HMS19" s="52"/>
      <c r="HMT19" s="52"/>
      <c r="HMU19" s="52"/>
      <c r="HMV19" s="52"/>
      <c r="HMW19" s="52"/>
      <c r="HMX19" s="52"/>
      <c r="HMY19" s="52"/>
      <c r="HMZ19" s="52"/>
      <c r="HNA19" s="52"/>
      <c r="HNB19" s="52"/>
      <c r="HNC19" s="52"/>
      <c r="HND19" s="52"/>
      <c r="HNE19" s="52"/>
      <c r="HNF19" s="52"/>
      <c r="HNG19" s="52"/>
      <c r="HNH19" s="52"/>
      <c r="HNI19" s="52"/>
      <c r="HNJ19" s="52"/>
      <c r="HNK19" s="52"/>
      <c r="HNL19" s="52"/>
      <c r="HNM19" s="52"/>
      <c r="HNN19" s="52"/>
      <c r="HNO19" s="52"/>
      <c r="HNP19" s="52"/>
      <c r="HNQ19" s="52"/>
      <c r="HNR19" s="52"/>
      <c r="HNS19" s="52"/>
      <c r="HNT19" s="52"/>
      <c r="HNU19" s="52"/>
      <c r="HNV19" s="52"/>
      <c r="HNW19" s="52"/>
      <c r="HNX19" s="52"/>
      <c r="HNY19" s="52"/>
      <c r="HNZ19" s="52"/>
      <c r="HOA19" s="52"/>
      <c r="HOB19" s="52"/>
      <c r="HOC19" s="52"/>
      <c r="HOD19" s="52"/>
      <c r="HOE19" s="52"/>
      <c r="HOF19" s="52"/>
      <c r="HOG19" s="52"/>
      <c r="HOH19" s="52"/>
      <c r="HOI19" s="52"/>
      <c r="HOJ19" s="52"/>
      <c r="HOK19" s="52"/>
      <c r="HOL19" s="52"/>
      <c r="HOM19" s="52"/>
      <c r="HON19" s="52"/>
      <c r="HOO19" s="52"/>
      <c r="HOP19" s="52"/>
      <c r="HOQ19" s="52"/>
      <c r="HOR19" s="52"/>
      <c r="HOS19" s="52"/>
      <c r="HOT19" s="52"/>
      <c r="HOU19" s="52"/>
      <c r="HOV19" s="52"/>
      <c r="HOW19" s="52"/>
      <c r="HOX19" s="52"/>
      <c r="HOY19" s="52"/>
      <c r="HOZ19" s="52"/>
      <c r="HPA19" s="52"/>
      <c r="HPB19" s="52"/>
      <c r="HPC19" s="52"/>
      <c r="HPD19" s="52"/>
      <c r="HPE19" s="52"/>
      <c r="HPF19" s="52"/>
      <c r="HPG19" s="52"/>
      <c r="HPH19" s="52"/>
      <c r="HPI19" s="52"/>
      <c r="HPJ19" s="52"/>
      <c r="HPK19" s="52"/>
      <c r="HPL19" s="52"/>
      <c r="HPM19" s="52"/>
      <c r="HPN19" s="52"/>
      <c r="HPO19" s="52"/>
      <c r="HPP19" s="52"/>
      <c r="HPQ19" s="52"/>
      <c r="HPR19" s="52"/>
      <c r="HPS19" s="52"/>
      <c r="HPT19" s="52"/>
      <c r="HPU19" s="52"/>
      <c r="HPV19" s="52"/>
      <c r="HPW19" s="52"/>
      <c r="HPX19" s="52"/>
      <c r="HPY19" s="52"/>
      <c r="HPZ19" s="52"/>
      <c r="HQA19" s="52"/>
      <c r="HQB19" s="52"/>
      <c r="HQC19" s="52"/>
      <c r="HQD19" s="52"/>
      <c r="HQE19" s="52"/>
      <c r="HQF19" s="52"/>
      <c r="HQG19" s="52"/>
      <c r="HQH19" s="52"/>
      <c r="HQI19" s="52"/>
      <c r="HQJ19" s="52"/>
      <c r="HQK19" s="52"/>
      <c r="HQL19" s="52"/>
      <c r="HQM19" s="52"/>
      <c r="HQN19" s="52"/>
      <c r="HQO19" s="52"/>
      <c r="HQP19" s="52"/>
      <c r="HQQ19" s="52"/>
      <c r="HQR19" s="52"/>
      <c r="HQS19" s="52"/>
      <c r="HQT19" s="52"/>
      <c r="HQU19" s="52"/>
      <c r="HQV19" s="52"/>
      <c r="HQW19" s="52"/>
      <c r="HQX19" s="52"/>
      <c r="HQY19" s="52"/>
      <c r="HQZ19" s="52"/>
      <c r="HRA19" s="52"/>
      <c r="HRB19" s="52"/>
      <c r="HRC19" s="52"/>
      <c r="HRD19" s="52"/>
      <c r="HRE19" s="52"/>
      <c r="HRF19" s="52"/>
      <c r="HRG19" s="52"/>
      <c r="HRH19" s="52"/>
      <c r="HRI19" s="52"/>
      <c r="HRJ19" s="52"/>
      <c r="HRK19" s="52"/>
      <c r="HRL19" s="52"/>
      <c r="HRM19" s="52"/>
      <c r="HRN19" s="52"/>
      <c r="HRO19" s="52"/>
      <c r="HRP19" s="52"/>
      <c r="HRQ19" s="52"/>
      <c r="HRR19" s="52"/>
      <c r="HRS19" s="52"/>
      <c r="HRT19" s="52"/>
      <c r="HRU19" s="52"/>
      <c r="HRV19" s="52"/>
      <c r="HRW19" s="52"/>
      <c r="HRX19" s="52"/>
      <c r="HRY19" s="52"/>
      <c r="HRZ19" s="52"/>
      <c r="HSA19" s="52"/>
      <c r="HSB19" s="52"/>
      <c r="HSC19" s="52"/>
      <c r="HSD19" s="52"/>
      <c r="HSE19" s="52"/>
      <c r="HSF19" s="52"/>
      <c r="HSG19" s="52"/>
      <c r="HSH19" s="52"/>
      <c r="HSI19" s="52"/>
      <c r="HSJ19" s="52"/>
      <c r="HSK19" s="52"/>
      <c r="HSL19" s="52"/>
      <c r="HSM19" s="52"/>
      <c r="HSN19" s="52"/>
      <c r="HSO19" s="52"/>
      <c r="HSP19" s="52"/>
      <c r="HSQ19" s="52"/>
      <c r="HSR19" s="52"/>
      <c r="HSS19" s="52"/>
      <c r="HST19" s="52"/>
      <c r="HSU19" s="52"/>
      <c r="HSV19" s="52"/>
      <c r="HSW19" s="52"/>
      <c r="HSX19" s="52"/>
      <c r="HSY19" s="52"/>
      <c r="HSZ19" s="52"/>
      <c r="HTA19" s="52"/>
      <c r="HTB19" s="52"/>
      <c r="HTC19" s="52"/>
      <c r="HTD19" s="52"/>
      <c r="HTE19" s="52"/>
      <c r="HTF19" s="52"/>
      <c r="HTG19" s="52"/>
      <c r="HTH19" s="52"/>
      <c r="HTI19" s="52"/>
      <c r="HTJ19" s="52"/>
      <c r="HTK19" s="52"/>
      <c r="HTL19" s="52"/>
      <c r="HTM19" s="52"/>
      <c r="HTN19" s="52"/>
      <c r="HTO19" s="52"/>
      <c r="HTP19" s="52"/>
      <c r="HTQ19" s="52"/>
      <c r="HTR19" s="52"/>
      <c r="HTS19" s="52"/>
      <c r="HTT19" s="52"/>
      <c r="HTU19" s="52"/>
      <c r="HTV19" s="52"/>
      <c r="HTW19" s="52"/>
      <c r="HTX19" s="52"/>
      <c r="HTY19" s="52"/>
      <c r="HTZ19" s="52"/>
      <c r="HUA19" s="52"/>
      <c r="HUB19" s="52"/>
      <c r="HUC19" s="52"/>
      <c r="HUD19" s="52"/>
      <c r="HUE19" s="52"/>
      <c r="HUF19" s="52"/>
      <c r="HUG19" s="52"/>
      <c r="HUH19" s="52"/>
      <c r="HUI19" s="52"/>
      <c r="HUJ19" s="52"/>
      <c r="HUK19" s="52"/>
      <c r="HUL19" s="52"/>
      <c r="HUM19" s="52"/>
      <c r="HUN19" s="52"/>
      <c r="HUO19" s="52"/>
      <c r="HUP19" s="52"/>
      <c r="HUQ19" s="52"/>
      <c r="HUR19" s="52"/>
      <c r="HUS19" s="52"/>
      <c r="HUT19" s="52"/>
      <c r="HUU19" s="52"/>
      <c r="HUV19" s="52"/>
      <c r="HUW19" s="52"/>
      <c r="HUX19" s="52"/>
      <c r="HUY19" s="52"/>
      <c r="HUZ19" s="52"/>
      <c r="HVA19" s="52"/>
      <c r="HVB19" s="52"/>
      <c r="HVC19" s="52"/>
      <c r="HVD19" s="52"/>
      <c r="HVE19" s="52"/>
      <c r="HVF19" s="52"/>
      <c r="HVG19" s="52"/>
      <c r="HVH19" s="52"/>
      <c r="HVI19" s="52"/>
      <c r="HVJ19" s="52"/>
      <c r="HVK19" s="52"/>
      <c r="HVL19" s="52"/>
      <c r="HVM19" s="52"/>
      <c r="HVN19" s="52"/>
      <c r="HVO19" s="52"/>
      <c r="HVP19" s="52"/>
      <c r="HVQ19" s="52"/>
      <c r="HVR19" s="52"/>
      <c r="HVS19" s="52"/>
      <c r="HVT19" s="52"/>
      <c r="HVU19" s="52"/>
      <c r="HVV19" s="52"/>
      <c r="HVW19" s="52"/>
      <c r="HVX19" s="52"/>
      <c r="HVY19" s="52"/>
      <c r="HVZ19" s="52"/>
      <c r="HWA19" s="52"/>
      <c r="HWB19" s="52"/>
      <c r="HWC19" s="52"/>
      <c r="HWD19" s="52"/>
      <c r="HWE19" s="52"/>
      <c r="HWF19" s="52"/>
      <c r="HWG19" s="52"/>
      <c r="HWH19" s="52"/>
      <c r="HWI19" s="52"/>
      <c r="HWJ19" s="52"/>
      <c r="HWK19" s="52"/>
      <c r="HWL19" s="52"/>
      <c r="HWM19" s="52"/>
      <c r="HWN19" s="52"/>
      <c r="HWO19" s="52"/>
      <c r="HWP19" s="52"/>
      <c r="HWQ19" s="52"/>
      <c r="HWR19" s="52"/>
      <c r="HWS19" s="52"/>
      <c r="HWT19" s="52"/>
      <c r="HWU19" s="52"/>
      <c r="HWV19" s="52"/>
      <c r="HWW19" s="52"/>
      <c r="HWX19" s="52"/>
      <c r="HWY19" s="52"/>
      <c r="HWZ19" s="52"/>
      <c r="HXA19" s="52"/>
      <c r="HXB19" s="52"/>
      <c r="HXC19" s="52"/>
      <c r="HXD19" s="52"/>
      <c r="HXE19" s="52"/>
      <c r="HXF19" s="52"/>
      <c r="HXG19" s="52"/>
      <c r="HXH19" s="52"/>
      <c r="HXI19" s="52"/>
      <c r="HXJ19" s="52"/>
      <c r="HXK19" s="52"/>
      <c r="HXL19" s="52"/>
      <c r="HXM19" s="52"/>
      <c r="HXN19" s="52"/>
      <c r="HXO19" s="52"/>
      <c r="HXP19" s="52"/>
      <c r="HXQ19" s="52"/>
      <c r="HXR19" s="52"/>
      <c r="HXS19" s="52"/>
      <c r="HXT19" s="52"/>
      <c r="HXU19" s="52"/>
      <c r="HXV19" s="52"/>
      <c r="HXW19" s="52"/>
      <c r="HXX19" s="52"/>
      <c r="HXY19" s="52"/>
      <c r="HXZ19" s="52"/>
      <c r="HYA19" s="52"/>
      <c r="HYB19" s="52"/>
      <c r="HYC19" s="52"/>
      <c r="HYD19" s="52"/>
      <c r="HYE19" s="52"/>
      <c r="HYF19" s="52"/>
      <c r="HYG19" s="52"/>
      <c r="HYH19" s="52"/>
      <c r="HYI19" s="52"/>
      <c r="HYJ19" s="52"/>
      <c r="HYK19" s="52"/>
      <c r="HYL19" s="52"/>
      <c r="HYM19" s="52"/>
      <c r="HYN19" s="52"/>
      <c r="HYO19" s="52"/>
      <c r="HYP19" s="52"/>
      <c r="HYQ19" s="52"/>
      <c r="HYR19" s="52"/>
      <c r="HYS19" s="52"/>
      <c r="HYT19" s="52"/>
      <c r="HYU19" s="52"/>
      <c r="HYV19" s="52"/>
      <c r="HYW19" s="52"/>
      <c r="HYX19" s="52"/>
      <c r="HYY19" s="52"/>
      <c r="HYZ19" s="52"/>
      <c r="HZA19" s="52"/>
      <c r="HZB19" s="52"/>
      <c r="HZC19" s="52"/>
      <c r="HZD19" s="52"/>
      <c r="HZE19" s="52"/>
      <c r="HZF19" s="52"/>
      <c r="HZG19" s="52"/>
      <c r="HZH19" s="52"/>
      <c r="HZI19" s="52"/>
      <c r="HZJ19" s="52"/>
      <c r="HZK19" s="52"/>
      <c r="HZL19" s="52"/>
      <c r="HZM19" s="52"/>
      <c r="HZN19" s="52"/>
      <c r="HZO19" s="52"/>
      <c r="HZP19" s="52"/>
      <c r="HZQ19" s="52"/>
      <c r="HZR19" s="52"/>
      <c r="HZS19" s="52"/>
      <c r="HZT19" s="52"/>
      <c r="HZU19" s="52"/>
      <c r="HZV19" s="52"/>
      <c r="HZW19" s="52"/>
      <c r="HZX19" s="52"/>
      <c r="HZY19" s="52"/>
      <c r="HZZ19" s="52"/>
      <c r="IAA19" s="52"/>
      <c r="IAB19" s="52"/>
      <c r="IAC19" s="52"/>
      <c r="IAD19" s="52"/>
      <c r="IAE19" s="52"/>
      <c r="IAF19" s="52"/>
      <c r="IAG19" s="52"/>
      <c r="IAH19" s="52"/>
      <c r="IAI19" s="52"/>
      <c r="IAJ19" s="52"/>
      <c r="IAK19" s="52"/>
      <c r="IAL19" s="52"/>
      <c r="IAM19" s="52"/>
      <c r="IAN19" s="52"/>
      <c r="IAO19" s="52"/>
      <c r="IAP19" s="52"/>
      <c r="IAQ19" s="52"/>
      <c r="IAR19" s="52"/>
      <c r="IAS19" s="52"/>
      <c r="IAT19" s="52"/>
      <c r="IAU19" s="52"/>
      <c r="IAV19" s="52"/>
      <c r="IAW19" s="52"/>
      <c r="IAX19" s="52"/>
      <c r="IAY19" s="52"/>
      <c r="IAZ19" s="52"/>
      <c r="IBA19" s="52"/>
      <c r="IBB19" s="52"/>
      <c r="IBC19" s="52"/>
      <c r="IBD19" s="52"/>
      <c r="IBE19" s="52"/>
      <c r="IBF19" s="52"/>
      <c r="IBG19" s="52"/>
      <c r="IBH19" s="52"/>
      <c r="IBI19" s="52"/>
      <c r="IBJ19" s="52"/>
      <c r="IBK19" s="52"/>
      <c r="IBL19" s="52"/>
      <c r="IBM19" s="52"/>
      <c r="IBN19" s="52"/>
      <c r="IBO19" s="52"/>
      <c r="IBP19" s="52"/>
      <c r="IBQ19" s="52"/>
      <c r="IBR19" s="52"/>
      <c r="IBS19" s="52"/>
      <c r="IBT19" s="52"/>
      <c r="IBU19" s="52"/>
      <c r="IBV19" s="52"/>
      <c r="IBW19" s="52"/>
      <c r="IBX19" s="52"/>
      <c r="IBY19" s="52"/>
      <c r="IBZ19" s="52"/>
      <c r="ICA19" s="52"/>
      <c r="ICB19" s="52"/>
      <c r="ICC19" s="52"/>
      <c r="ICD19" s="52"/>
      <c r="ICE19" s="52"/>
      <c r="ICF19" s="52"/>
      <c r="ICG19" s="52"/>
      <c r="ICH19" s="52"/>
      <c r="ICI19" s="52"/>
      <c r="ICJ19" s="52"/>
      <c r="ICK19" s="52"/>
      <c r="ICL19" s="52"/>
      <c r="ICM19" s="52"/>
      <c r="ICN19" s="52"/>
      <c r="ICO19" s="52"/>
      <c r="ICP19" s="52"/>
      <c r="ICQ19" s="52"/>
      <c r="ICR19" s="52"/>
      <c r="ICS19" s="52"/>
      <c r="ICT19" s="52"/>
      <c r="ICU19" s="52"/>
      <c r="ICV19" s="52"/>
      <c r="ICW19" s="52"/>
      <c r="ICX19" s="52"/>
      <c r="ICY19" s="52"/>
      <c r="ICZ19" s="52"/>
      <c r="IDA19" s="52"/>
      <c r="IDB19" s="52"/>
      <c r="IDC19" s="52"/>
      <c r="IDD19" s="52"/>
      <c r="IDE19" s="52"/>
      <c r="IDF19" s="52"/>
      <c r="IDG19" s="52"/>
      <c r="IDH19" s="52"/>
      <c r="IDI19" s="52"/>
      <c r="IDJ19" s="52"/>
      <c r="IDK19" s="52"/>
      <c r="IDL19" s="52"/>
      <c r="IDM19" s="52"/>
      <c r="IDN19" s="52"/>
      <c r="IDO19" s="52"/>
      <c r="IDP19" s="52"/>
      <c r="IDQ19" s="52"/>
      <c r="IDR19" s="52"/>
      <c r="IDS19" s="52"/>
      <c r="IDT19" s="52"/>
      <c r="IDU19" s="52"/>
      <c r="IDV19" s="52"/>
      <c r="IDW19" s="52"/>
      <c r="IDX19" s="52"/>
      <c r="IDY19" s="52"/>
      <c r="IDZ19" s="52"/>
      <c r="IEA19" s="52"/>
      <c r="IEB19" s="52"/>
      <c r="IEC19" s="52"/>
      <c r="IED19" s="52"/>
      <c r="IEE19" s="52"/>
      <c r="IEF19" s="52"/>
      <c r="IEG19" s="52"/>
      <c r="IEH19" s="52"/>
      <c r="IEI19" s="52"/>
      <c r="IEJ19" s="52"/>
      <c r="IEK19" s="52"/>
      <c r="IEL19" s="52"/>
      <c r="IEM19" s="52"/>
      <c r="IEN19" s="52"/>
      <c r="IEO19" s="52"/>
      <c r="IEP19" s="52"/>
      <c r="IEQ19" s="52"/>
      <c r="IER19" s="52"/>
      <c r="IES19" s="52"/>
      <c r="IET19" s="52"/>
      <c r="IEU19" s="52"/>
      <c r="IEV19" s="52"/>
      <c r="IEW19" s="52"/>
      <c r="IEX19" s="52"/>
      <c r="IEY19" s="52"/>
      <c r="IEZ19" s="52"/>
      <c r="IFA19" s="52"/>
      <c r="IFB19" s="52"/>
      <c r="IFC19" s="52"/>
      <c r="IFD19" s="52"/>
      <c r="IFE19" s="52"/>
      <c r="IFF19" s="52"/>
      <c r="IFG19" s="52"/>
      <c r="IFH19" s="52"/>
      <c r="IFI19" s="52"/>
      <c r="IFJ19" s="52"/>
      <c r="IFK19" s="52"/>
      <c r="IFL19" s="52"/>
      <c r="IFM19" s="52"/>
      <c r="IFN19" s="52"/>
      <c r="IFO19" s="52"/>
      <c r="IFP19" s="52"/>
      <c r="IFQ19" s="52"/>
      <c r="IFR19" s="52"/>
      <c r="IFS19" s="52"/>
      <c r="IFT19" s="52"/>
      <c r="IFU19" s="52"/>
      <c r="IFV19" s="52"/>
      <c r="IFW19" s="52"/>
      <c r="IFX19" s="52"/>
      <c r="IFY19" s="52"/>
      <c r="IFZ19" s="52"/>
      <c r="IGA19" s="52"/>
      <c r="IGB19" s="52"/>
      <c r="IGC19" s="52"/>
      <c r="IGD19" s="52"/>
      <c r="IGE19" s="52"/>
      <c r="IGF19" s="52"/>
      <c r="IGG19" s="52"/>
      <c r="IGH19" s="52"/>
      <c r="IGI19" s="52"/>
      <c r="IGJ19" s="52"/>
      <c r="IGK19" s="52"/>
      <c r="IGL19" s="52"/>
      <c r="IGM19" s="52"/>
      <c r="IGN19" s="52"/>
      <c r="IGO19" s="52"/>
      <c r="IGP19" s="52"/>
      <c r="IGQ19" s="52"/>
      <c r="IGR19" s="52"/>
      <c r="IGS19" s="52"/>
      <c r="IGT19" s="52"/>
      <c r="IGU19" s="52"/>
      <c r="IGV19" s="52"/>
      <c r="IGW19" s="52"/>
      <c r="IGX19" s="52"/>
      <c r="IGY19" s="52"/>
      <c r="IGZ19" s="52"/>
      <c r="IHA19" s="52"/>
      <c r="IHB19" s="52"/>
      <c r="IHC19" s="52"/>
      <c r="IHD19" s="52"/>
      <c r="IHE19" s="52"/>
      <c r="IHF19" s="52"/>
      <c r="IHG19" s="52"/>
      <c r="IHH19" s="52"/>
      <c r="IHI19" s="52"/>
      <c r="IHJ19" s="52"/>
      <c r="IHK19" s="52"/>
      <c r="IHL19" s="52"/>
      <c r="IHM19" s="52"/>
      <c r="IHN19" s="52"/>
      <c r="IHO19" s="52"/>
      <c r="IHP19" s="52"/>
      <c r="IHQ19" s="52"/>
      <c r="IHR19" s="52"/>
      <c r="IHS19" s="52"/>
      <c r="IHT19" s="52"/>
      <c r="IHU19" s="52"/>
      <c r="IHV19" s="52"/>
      <c r="IHW19" s="52"/>
      <c r="IHX19" s="52"/>
      <c r="IHY19" s="52"/>
      <c r="IHZ19" s="52"/>
      <c r="IIA19" s="52"/>
      <c r="IIB19" s="52"/>
      <c r="IIC19" s="52"/>
      <c r="IID19" s="52"/>
      <c r="IIE19" s="52"/>
      <c r="IIF19" s="52"/>
      <c r="IIG19" s="52"/>
      <c r="IIH19" s="52"/>
      <c r="III19" s="52"/>
      <c r="IIJ19" s="52"/>
      <c r="IIK19" s="52"/>
      <c r="IIL19" s="52"/>
      <c r="IIM19" s="52"/>
      <c r="IIN19" s="52"/>
      <c r="IIO19" s="52"/>
      <c r="IIP19" s="52"/>
      <c r="IIQ19" s="52"/>
      <c r="IIR19" s="52"/>
      <c r="IIS19" s="52"/>
      <c r="IIT19" s="52"/>
      <c r="IIU19" s="52"/>
      <c r="IIV19" s="52"/>
      <c r="IIW19" s="52"/>
      <c r="IIX19" s="52"/>
      <c r="IIY19" s="52"/>
      <c r="IIZ19" s="52"/>
      <c r="IJA19" s="52"/>
      <c r="IJB19" s="52"/>
      <c r="IJC19" s="52"/>
      <c r="IJD19" s="52"/>
      <c r="IJE19" s="52"/>
      <c r="IJF19" s="52"/>
      <c r="IJG19" s="52"/>
      <c r="IJH19" s="52"/>
      <c r="IJI19" s="52"/>
      <c r="IJJ19" s="52"/>
      <c r="IJK19" s="52"/>
      <c r="IJL19" s="52"/>
      <c r="IJM19" s="52"/>
      <c r="IJN19" s="52"/>
      <c r="IJO19" s="52"/>
      <c r="IJP19" s="52"/>
      <c r="IJQ19" s="52"/>
      <c r="IJR19" s="52"/>
      <c r="IJS19" s="52"/>
      <c r="IJT19" s="52"/>
      <c r="IJU19" s="52"/>
      <c r="IJV19" s="52"/>
      <c r="IJW19" s="52"/>
      <c r="IJX19" s="52"/>
      <c r="IJY19" s="52"/>
      <c r="IJZ19" s="52"/>
      <c r="IKA19" s="52"/>
      <c r="IKB19" s="52"/>
      <c r="IKC19" s="52"/>
      <c r="IKD19" s="52"/>
      <c r="IKE19" s="52"/>
      <c r="IKF19" s="52"/>
      <c r="IKG19" s="52"/>
      <c r="IKH19" s="52"/>
      <c r="IKI19" s="52"/>
      <c r="IKJ19" s="52"/>
      <c r="IKK19" s="52"/>
      <c r="IKL19" s="52"/>
      <c r="IKM19" s="52"/>
      <c r="IKN19" s="52"/>
      <c r="IKO19" s="52"/>
      <c r="IKP19" s="52"/>
      <c r="IKQ19" s="52"/>
      <c r="IKR19" s="52"/>
      <c r="IKS19" s="52"/>
      <c r="IKT19" s="52"/>
      <c r="IKU19" s="52"/>
      <c r="IKV19" s="52"/>
      <c r="IKW19" s="52"/>
      <c r="IKX19" s="52"/>
      <c r="IKY19" s="52"/>
      <c r="IKZ19" s="52"/>
      <c r="ILA19" s="52"/>
      <c r="ILB19" s="52"/>
      <c r="ILC19" s="52"/>
      <c r="ILD19" s="52"/>
      <c r="ILE19" s="52"/>
      <c r="ILF19" s="52"/>
      <c r="ILG19" s="52"/>
      <c r="ILH19" s="52"/>
      <c r="ILI19" s="52"/>
      <c r="ILJ19" s="52"/>
      <c r="ILK19" s="52"/>
      <c r="ILL19" s="52"/>
      <c r="ILM19" s="52"/>
      <c r="ILN19" s="52"/>
      <c r="ILO19" s="52"/>
      <c r="ILP19" s="52"/>
      <c r="ILQ19" s="52"/>
      <c r="ILR19" s="52"/>
      <c r="ILS19" s="52"/>
      <c r="ILT19" s="52"/>
      <c r="ILU19" s="52"/>
      <c r="ILV19" s="52"/>
      <c r="ILW19" s="52"/>
      <c r="ILX19" s="52"/>
      <c r="ILY19" s="52"/>
      <c r="ILZ19" s="52"/>
      <c r="IMA19" s="52"/>
      <c r="IMB19" s="52"/>
      <c r="IMC19" s="52"/>
      <c r="IMD19" s="52"/>
      <c r="IME19" s="52"/>
      <c r="IMF19" s="52"/>
      <c r="IMG19" s="52"/>
      <c r="IMH19" s="52"/>
      <c r="IMI19" s="52"/>
      <c r="IMJ19" s="52"/>
      <c r="IMK19" s="52"/>
      <c r="IML19" s="52"/>
      <c r="IMM19" s="52"/>
      <c r="IMN19" s="52"/>
      <c r="IMO19" s="52"/>
      <c r="IMP19" s="52"/>
      <c r="IMQ19" s="52"/>
      <c r="IMR19" s="52"/>
      <c r="IMS19" s="52"/>
      <c r="IMT19" s="52"/>
      <c r="IMU19" s="52"/>
      <c r="IMV19" s="52"/>
      <c r="IMW19" s="52"/>
      <c r="IMX19" s="52"/>
      <c r="IMY19" s="52"/>
      <c r="IMZ19" s="52"/>
      <c r="INA19" s="52"/>
      <c r="INB19" s="52"/>
      <c r="INC19" s="52"/>
      <c r="IND19" s="52"/>
      <c r="INE19" s="52"/>
      <c r="INF19" s="52"/>
      <c r="ING19" s="52"/>
      <c r="INH19" s="52"/>
      <c r="INI19" s="52"/>
      <c r="INJ19" s="52"/>
      <c r="INK19" s="52"/>
      <c r="INL19" s="52"/>
      <c r="INM19" s="52"/>
      <c r="INN19" s="52"/>
      <c r="INO19" s="52"/>
      <c r="INP19" s="52"/>
      <c r="INQ19" s="52"/>
      <c r="INR19" s="52"/>
      <c r="INS19" s="52"/>
      <c r="INT19" s="52"/>
      <c r="INU19" s="52"/>
      <c r="INV19" s="52"/>
      <c r="INW19" s="52"/>
      <c r="INX19" s="52"/>
      <c r="INY19" s="52"/>
      <c r="INZ19" s="52"/>
      <c r="IOA19" s="52"/>
      <c r="IOB19" s="52"/>
      <c r="IOC19" s="52"/>
      <c r="IOD19" s="52"/>
      <c r="IOE19" s="52"/>
      <c r="IOF19" s="52"/>
      <c r="IOG19" s="52"/>
      <c r="IOH19" s="52"/>
      <c r="IOI19" s="52"/>
      <c r="IOJ19" s="52"/>
      <c r="IOK19" s="52"/>
      <c r="IOL19" s="52"/>
      <c r="IOM19" s="52"/>
      <c r="ION19" s="52"/>
      <c r="IOO19" s="52"/>
      <c r="IOP19" s="52"/>
      <c r="IOQ19" s="52"/>
      <c r="IOR19" s="52"/>
      <c r="IOS19" s="52"/>
      <c r="IOT19" s="52"/>
      <c r="IOU19" s="52"/>
      <c r="IOV19" s="52"/>
      <c r="IOW19" s="52"/>
      <c r="IOX19" s="52"/>
      <c r="IOY19" s="52"/>
      <c r="IOZ19" s="52"/>
      <c r="IPA19" s="52"/>
      <c r="IPB19" s="52"/>
      <c r="IPC19" s="52"/>
      <c r="IPD19" s="52"/>
      <c r="IPE19" s="52"/>
      <c r="IPF19" s="52"/>
      <c r="IPG19" s="52"/>
      <c r="IPH19" s="52"/>
      <c r="IPI19" s="52"/>
      <c r="IPJ19" s="52"/>
      <c r="IPK19" s="52"/>
      <c r="IPL19" s="52"/>
      <c r="IPM19" s="52"/>
      <c r="IPN19" s="52"/>
      <c r="IPO19" s="52"/>
      <c r="IPP19" s="52"/>
      <c r="IPQ19" s="52"/>
      <c r="IPR19" s="52"/>
      <c r="IPS19" s="52"/>
      <c r="IPT19" s="52"/>
      <c r="IPU19" s="52"/>
      <c r="IPV19" s="52"/>
      <c r="IPW19" s="52"/>
      <c r="IPX19" s="52"/>
      <c r="IPY19" s="52"/>
      <c r="IPZ19" s="52"/>
      <c r="IQA19" s="52"/>
      <c r="IQB19" s="52"/>
      <c r="IQC19" s="52"/>
      <c r="IQD19" s="52"/>
      <c r="IQE19" s="52"/>
      <c r="IQF19" s="52"/>
      <c r="IQG19" s="52"/>
      <c r="IQH19" s="52"/>
      <c r="IQI19" s="52"/>
      <c r="IQJ19" s="52"/>
      <c r="IQK19" s="52"/>
      <c r="IQL19" s="52"/>
      <c r="IQM19" s="52"/>
      <c r="IQN19" s="52"/>
      <c r="IQO19" s="52"/>
      <c r="IQP19" s="52"/>
      <c r="IQQ19" s="52"/>
      <c r="IQR19" s="52"/>
      <c r="IQS19" s="52"/>
      <c r="IQT19" s="52"/>
      <c r="IQU19" s="52"/>
      <c r="IQV19" s="52"/>
      <c r="IQW19" s="52"/>
      <c r="IQX19" s="52"/>
      <c r="IQY19" s="52"/>
      <c r="IQZ19" s="52"/>
      <c r="IRA19" s="52"/>
      <c r="IRB19" s="52"/>
      <c r="IRC19" s="52"/>
      <c r="IRD19" s="52"/>
      <c r="IRE19" s="52"/>
      <c r="IRF19" s="52"/>
      <c r="IRG19" s="52"/>
      <c r="IRH19" s="52"/>
      <c r="IRI19" s="52"/>
      <c r="IRJ19" s="52"/>
      <c r="IRK19" s="52"/>
      <c r="IRL19" s="52"/>
      <c r="IRM19" s="52"/>
      <c r="IRN19" s="52"/>
      <c r="IRO19" s="52"/>
      <c r="IRP19" s="52"/>
      <c r="IRQ19" s="52"/>
      <c r="IRR19" s="52"/>
      <c r="IRS19" s="52"/>
      <c r="IRT19" s="52"/>
      <c r="IRU19" s="52"/>
      <c r="IRV19" s="52"/>
      <c r="IRW19" s="52"/>
      <c r="IRX19" s="52"/>
      <c r="IRY19" s="52"/>
      <c r="IRZ19" s="52"/>
      <c r="ISA19" s="52"/>
      <c r="ISB19" s="52"/>
      <c r="ISC19" s="52"/>
      <c r="ISD19" s="52"/>
      <c r="ISE19" s="52"/>
      <c r="ISF19" s="52"/>
      <c r="ISG19" s="52"/>
      <c r="ISH19" s="52"/>
      <c r="ISI19" s="52"/>
      <c r="ISJ19" s="52"/>
      <c r="ISK19" s="52"/>
      <c r="ISL19" s="52"/>
      <c r="ISM19" s="52"/>
      <c r="ISN19" s="52"/>
      <c r="ISO19" s="52"/>
      <c r="ISP19" s="52"/>
      <c r="ISQ19" s="52"/>
      <c r="ISR19" s="52"/>
      <c r="ISS19" s="52"/>
      <c r="IST19" s="52"/>
      <c r="ISU19" s="52"/>
      <c r="ISV19" s="52"/>
      <c r="ISW19" s="52"/>
      <c r="ISX19" s="52"/>
      <c r="ISY19" s="52"/>
      <c r="ISZ19" s="52"/>
      <c r="ITA19" s="52"/>
      <c r="ITB19" s="52"/>
      <c r="ITC19" s="52"/>
      <c r="ITD19" s="52"/>
      <c r="ITE19" s="52"/>
      <c r="ITF19" s="52"/>
      <c r="ITG19" s="52"/>
      <c r="ITH19" s="52"/>
      <c r="ITI19" s="52"/>
      <c r="ITJ19" s="52"/>
      <c r="ITK19" s="52"/>
      <c r="ITL19" s="52"/>
      <c r="ITM19" s="52"/>
      <c r="ITN19" s="52"/>
      <c r="ITO19" s="52"/>
      <c r="ITP19" s="52"/>
      <c r="ITQ19" s="52"/>
      <c r="ITR19" s="52"/>
      <c r="ITS19" s="52"/>
      <c r="ITT19" s="52"/>
      <c r="ITU19" s="52"/>
      <c r="ITV19" s="52"/>
      <c r="ITW19" s="52"/>
      <c r="ITX19" s="52"/>
      <c r="ITY19" s="52"/>
      <c r="ITZ19" s="52"/>
      <c r="IUA19" s="52"/>
      <c r="IUB19" s="52"/>
      <c r="IUC19" s="52"/>
      <c r="IUD19" s="52"/>
      <c r="IUE19" s="52"/>
      <c r="IUF19" s="52"/>
      <c r="IUG19" s="52"/>
      <c r="IUH19" s="52"/>
      <c r="IUI19" s="52"/>
      <c r="IUJ19" s="52"/>
      <c r="IUK19" s="52"/>
      <c r="IUL19" s="52"/>
      <c r="IUM19" s="52"/>
      <c r="IUN19" s="52"/>
      <c r="IUO19" s="52"/>
      <c r="IUP19" s="52"/>
      <c r="IUQ19" s="52"/>
      <c r="IUR19" s="52"/>
      <c r="IUS19" s="52"/>
      <c r="IUT19" s="52"/>
      <c r="IUU19" s="52"/>
      <c r="IUV19" s="52"/>
      <c r="IUW19" s="52"/>
      <c r="IUX19" s="52"/>
      <c r="IUY19" s="52"/>
      <c r="IUZ19" s="52"/>
      <c r="IVA19" s="52"/>
      <c r="IVB19" s="52"/>
      <c r="IVC19" s="52"/>
      <c r="IVD19" s="52"/>
      <c r="IVE19" s="52"/>
      <c r="IVF19" s="52"/>
      <c r="IVG19" s="52"/>
      <c r="IVH19" s="52"/>
      <c r="IVI19" s="52"/>
      <c r="IVJ19" s="52"/>
      <c r="IVK19" s="52"/>
      <c r="IVL19" s="52"/>
      <c r="IVM19" s="52"/>
      <c r="IVN19" s="52"/>
      <c r="IVO19" s="52"/>
      <c r="IVP19" s="52"/>
      <c r="IVQ19" s="52"/>
      <c r="IVR19" s="52"/>
      <c r="IVS19" s="52"/>
      <c r="IVT19" s="52"/>
      <c r="IVU19" s="52"/>
      <c r="IVV19" s="52"/>
      <c r="IVW19" s="52"/>
      <c r="IVX19" s="52"/>
      <c r="IVY19" s="52"/>
      <c r="IVZ19" s="52"/>
      <c r="IWA19" s="52"/>
      <c r="IWB19" s="52"/>
      <c r="IWC19" s="52"/>
      <c r="IWD19" s="52"/>
      <c r="IWE19" s="52"/>
      <c r="IWF19" s="52"/>
      <c r="IWG19" s="52"/>
      <c r="IWH19" s="52"/>
      <c r="IWI19" s="52"/>
      <c r="IWJ19" s="52"/>
      <c r="IWK19" s="52"/>
      <c r="IWL19" s="52"/>
      <c r="IWM19" s="52"/>
      <c r="IWN19" s="52"/>
      <c r="IWO19" s="52"/>
      <c r="IWP19" s="52"/>
      <c r="IWQ19" s="52"/>
      <c r="IWR19" s="52"/>
      <c r="IWS19" s="52"/>
      <c r="IWT19" s="52"/>
      <c r="IWU19" s="52"/>
      <c r="IWV19" s="52"/>
      <c r="IWW19" s="52"/>
      <c r="IWX19" s="52"/>
      <c r="IWY19" s="52"/>
      <c r="IWZ19" s="52"/>
      <c r="IXA19" s="52"/>
      <c r="IXB19" s="52"/>
      <c r="IXC19" s="52"/>
      <c r="IXD19" s="52"/>
      <c r="IXE19" s="52"/>
      <c r="IXF19" s="52"/>
      <c r="IXG19" s="52"/>
      <c r="IXH19" s="52"/>
      <c r="IXI19" s="52"/>
      <c r="IXJ19" s="52"/>
      <c r="IXK19" s="52"/>
      <c r="IXL19" s="52"/>
      <c r="IXM19" s="52"/>
      <c r="IXN19" s="52"/>
      <c r="IXO19" s="52"/>
      <c r="IXP19" s="52"/>
      <c r="IXQ19" s="52"/>
      <c r="IXR19" s="52"/>
      <c r="IXS19" s="52"/>
      <c r="IXT19" s="52"/>
      <c r="IXU19" s="52"/>
      <c r="IXV19" s="52"/>
      <c r="IXW19" s="52"/>
      <c r="IXX19" s="52"/>
      <c r="IXY19" s="52"/>
      <c r="IXZ19" s="52"/>
      <c r="IYA19" s="52"/>
      <c r="IYB19" s="52"/>
      <c r="IYC19" s="52"/>
      <c r="IYD19" s="52"/>
      <c r="IYE19" s="52"/>
      <c r="IYF19" s="52"/>
      <c r="IYG19" s="52"/>
      <c r="IYH19" s="52"/>
      <c r="IYI19" s="52"/>
      <c r="IYJ19" s="52"/>
      <c r="IYK19" s="52"/>
      <c r="IYL19" s="52"/>
      <c r="IYM19" s="52"/>
      <c r="IYN19" s="52"/>
      <c r="IYO19" s="52"/>
      <c r="IYP19" s="52"/>
      <c r="IYQ19" s="52"/>
      <c r="IYR19" s="52"/>
      <c r="IYS19" s="52"/>
      <c r="IYT19" s="52"/>
      <c r="IYU19" s="52"/>
      <c r="IYV19" s="52"/>
      <c r="IYW19" s="52"/>
      <c r="IYX19" s="52"/>
      <c r="IYY19" s="52"/>
      <c r="IYZ19" s="52"/>
      <c r="IZA19" s="52"/>
      <c r="IZB19" s="52"/>
      <c r="IZC19" s="52"/>
      <c r="IZD19" s="52"/>
      <c r="IZE19" s="52"/>
      <c r="IZF19" s="52"/>
      <c r="IZG19" s="52"/>
      <c r="IZH19" s="52"/>
      <c r="IZI19" s="52"/>
      <c r="IZJ19" s="52"/>
      <c r="IZK19" s="52"/>
      <c r="IZL19" s="52"/>
      <c r="IZM19" s="52"/>
      <c r="IZN19" s="52"/>
      <c r="IZO19" s="52"/>
      <c r="IZP19" s="52"/>
      <c r="IZQ19" s="52"/>
      <c r="IZR19" s="52"/>
      <c r="IZS19" s="52"/>
      <c r="IZT19" s="52"/>
      <c r="IZU19" s="52"/>
      <c r="IZV19" s="52"/>
      <c r="IZW19" s="52"/>
      <c r="IZX19" s="52"/>
      <c r="IZY19" s="52"/>
      <c r="IZZ19" s="52"/>
      <c r="JAA19" s="52"/>
      <c r="JAB19" s="52"/>
      <c r="JAC19" s="52"/>
      <c r="JAD19" s="52"/>
      <c r="JAE19" s="52"/>
      <c r="JAF19" s="52"/>
      <c r="JAG19" s="52"/>
      <c r="JAH19" s="52"/>
      <c r="JAI19" s="52"/>
      <c r="JAJ19" s="52"/>
      <c r="JAK19" s="52"/>
      <c r="JAL19" s="52"/>
      <c r="JAM19" s="52"/>
      <c r="JAN19" s="52"/>
      <c r="JAO19" s="52"/>
      <c r="JAP19" s="52"/>
      <c r="JAQ19" s="52"/>
      <c r="JAR19" s="52"/>
      <c r="JAS19" s="52"/>
      <c r="JAT19" s="52"/>
      <c r="JAU19" s="52"/>
      <c r="JAV19" s="52"/>
      <c r="JAW19" s="52"/>
      <c r="JAX19" s="52"/>
      <c r="JAY19" s="52"/>
      <c r="JAZ19" s="52"/>
      <c r="JBA19" s="52"/>
      <c r="JBB19" s="52"/>
      <c r="JBC19" s="52"/>
      <c r="JBD19" s="52"/>
      <c r="JBE19" s="52"/>
      <c r="JBF19" s="52"/>
      <c r="JBG19" s="52"/>
      <c r="JBH19" s="52"/>
      <c r="JBI19" s="52"/>
      <c r="JBJ19" s="52"/>
      <c r="JBK19" s="52"/>
      <c r="JBL19" s="52"/>
      <c r="JBM19" s="52"/>
      <c r="JBN19" s="52"/>
      <c r="JBO19" s="52"/>
      <c r="JBP19" s="52"/>
      <c r="JBQ19" s="52"/>
      <c r="JBR19" s="52"/>
      <c r="JBS19" s="52"/>
      <c r="JBT19" s="52"/>
      <c r="JBU19" s="52"/>
      <c r="JBV19" s="52"/>
      <c r="JBW19" s="52"/>
      <c r="JBX19" s="52"/>
      <c r="JBY19" s="52"/>
      <c r="JBZ19" s="52"/>
      <c r="JCA19" s="52"/>
      <c r="JCB19" s="52"/>
      <c r="JCC19" s="52"/>
      <c r="JCD19" s="52"/>
      <c r="JCE19" s="52"/>
      <c r="JCF19" s="52"/>
      <c r="JCG19" s="52"/>
      <c r="JCH19" s="52"/>
      <c r="JCI19" s="52"/>
      <c r="JCJ19" s="52"/>
      <c r="JCK19" s="52"/>
      <c r="JCL19" s="52"/>
      <c r="JCM19" s="52"/>
      <c r="JCN19" s="52"/>
      <c r="JCO19" s="52"/>
      <c r="JCP19" s="52"/>
      <c r="JCQ19" s="52"/>
      <c r="JCR19" s="52"/>
      <c r="JCS19" s="52"/>
      <c r="JCT19" s="52"/>
      <c r="JCU19" s="52"/>
      <c r="JCV19" s="52"/>
      <c r="JCW19" s="52"/>
      <c r="JCX19" s="52"/>
      <c r="JCY19" s="52"/>
      <c r="JCZ19" s="52"/>
      <c r="JDA19" s="52"/>
      <c r="JDB19" s="52"/>
      <c r="JDC19" s="52"/>
      <c r="JDD19" s="52"/>
      <c r="JDE19" s="52"/>
      <c r="JDF19" s="52"/>
      <c r="JDG19" s="52"/>
      <c r="JDH19" s="52"/>
      <c r="JDI19" s="52"/>
      <c r="JDJ19" s="52"/>
      <c r="JDK19" s="52"/>
      <c r="JDL19" s="52"/>
      <c r="JDM19" s="52"/>
      <c r="JDN19" s="52"/>
      <c r="JDO19" s="52"/>
      <c r="JDP19" s="52"/>
      <c r="JDQ19" s="52"/>
      <c r="JDR19" s="52"/>
      <c r="JDS19" s="52"/>
      <c r="JDT19" s="52"/>
      <c r="JDU19" s="52"/>
      <c r="JDV19" s="52"/>
      <c r="JDW19" s="52"/>
      <c r="JDX19" s="52"/>
      <c r="JDY19" s="52"/>
      <c r="JDZ19" s="52"/>
      <c r="JEA19" s="52"/>
      <c r="JEB19" s="52"/>
      <c r="JEC19" s="52"/>
      <c r="JED19" s="52"/>
      <c r="JEE19" s="52"/>
      <c r="JEF19" s="52"/>
      <c r="JEG19" s="52"/>
      <c r="JEH19" s="52"/>
      <c r="JEI19" s="52"/>
      <c r="JEJ19" s="52"/>
      <c r="JEK19" s="52"/>
      <c r="JEL19" s="52"/>
      <c r="JEM19" s="52"/>
      <c r="JEN19" s="52"/>
      <c r="JEO19" s="52"/>
      <c r="JEP19" s="52"/>
      <c r="JEQ19" s="52"/>
      <c r="JER19" s="52"/>
      <c r="JES19" s="52"/>
      <c r="JET19" s="52"/>
      <c r="JEU19" s="52"/>
      <c r="JEV19" s="52"/>
      <c r="JEW19" s="52"/>
      <c r="JEX19" s="52"/>
      <c r="JEY19" s="52"/>
      <c r="JEZ19" s="52"/>
      <c r="JFA19" s="52"/>
      <c r="JFB19" s="52"/>
      <c r="JFC19" s="52"/>
      <c r="JFD19" s="52"/>
      <c r="JFE19" s="52"/>
      <c r="JFF19" s="52"/>
      <c r="JFG19" s="52"/>
      <c r="JFH19" s="52"/>
      <c r="JFI19" s="52"/>
      <c r="JFJ19" s="52"/>
      <c r="JFK19" s="52"/>
      <c r="JFL19" s="52"/>
      <c r="JFM19" s="52"/>
      <c r="JFN19" s="52"/>
      <c r="JFO19" s="52"/>
      <c r="JFP19" s="52"/>
      <c r="JFQ19" s="52"/>
      <c r="JFR19" s="52"/>
      <c r="JFS19" s="52"/>
      <c r="JFT19" s="52"/>
      <c r="JFU19" s="52"/>
      <c r="JFV19" s="52"/>
      <c r="JFW19" s="52"/>
      <c r="JFX19" s="52"/>
      <c r="JFY19" s="52"/>
      <c r="JFZ19" s="52"/>
      <c r="JGA19" s="52"/>
      <c r="JGB19" s="52"/>
      <c r="JGC19" s="52"/>
      <c r="JGD19" s="52"/>
      <c r="JGE19" s="52"/>
      <c r="JGF19" s="52"/>
      <c r="JGG19" s="52"/>
      <c r="JGH19" s="52"/>
      <c r="JGI19" s="52"/>
      <c r="JGJ19" s="52"/>
      <c r="JGK19" s="52"/>
      <c r="JGL19" s="52"/>
      <c r="JGM19" s="52"/>
      <c r="JGN19" s="52"/>
      <c r="JGO19" s="52"/>
      <c r="JGP19" s="52"/>
      <c r="JGQ19" s="52"/>
      <c r="JGR19" s="52"/>
      <c r="JGS19" s="52"/>
      <c r="JGT19" s="52"/>
      <c r="JGU19" s="52"/>
      <c r="JGV19" s="52"/>
      <c r="JGW19" s="52"/>
      <c r="JGX19" s="52"/>
      <c r="JGY19" s="52"/>
      <c r="JGZ19" s="52"/>
      <c r="JHA19" s="52"/>
      <c r="JHB19" s="52"/>
      <c r="JHC19" s="52"/>
      <c r="JHD19" s="52"/>
      <c r="JHE19" s="52"/>
      <c r="JHF19" s="52"/>
      <c r="JHG19" s="52"/>
      <c r="JHH19" s="52"/>
      <c r="JHI19" s="52"/>
      <c r="JHJ19" s="52"/>
      <c r="JHK19" s="52"/>
      <c r="JHL19" s="52"/>
      <c r="JHM19" s="52"/>
      <c r="JHN19" s="52"/>
      <c r="JHO19" s="52"/>
      <c r="JHP19" s="52"/>
      <c r="JHQ19" s="52"/>
      <c r="JHR19" s="52"/>
      <c r="JHS19" s="52"/>
      <c r="JHT19" s="52"/>
      <c r="JHU19" s="52"/>
      <c r="JHV19" s="52"/>
      <c r="JHW19" s="52"/>
      <c r="JHX19" s="52"/>
      <c r="JHY19" s="52"/>
      <c r="JHZ19" s="52"/>
      <c r="JIA19" s="52"/>
      <c r="JIB19" s="52"/>
      <c r="JIC19" s="52"/>
      <c r="JID19" s="52"/>
      <c r="JIE19" s="52"/>
      <c r="JIF19" s="52"/>
      <c r="JIG19" s="52"/>
      <c r="JIH19" s="52"/>
      <c r="JII19" s="52"/>
      <c r="JIJ19" s="52"/>
      <c r="JIK19" s="52"/>
      <c r="JIL19" s="52"/>
      <c r="JIM19" s="52"/>
      <c r="JIN19" s="52"/>
      <c r="JIO19" s="52"/>
      <c r="JIP19" s="52"/>
      <c r="JIQ19" s="52"/>
      <c r="JIR19" s="52"/>
      <c r="JIS19" s="52"/>
      <c r="JIT19" s="52"/>
      <c r="JIU19" s="52"/>
      <c r="JIV19" s="52"/>
      <c r="JIW19" s="52"/>
      <c r="JIX19" s="52"/>
      <c r="JIY19" s="52"/>
      <c r="JIZ19" s="52"/>
      <c r="JJA19" s="52"/>
      <c r="JJB19" s="52"/>
      <c r="JJC19" s="52"/>
      <c r="JJD19" s="52"/>
      <c r="JJE19" s="52"/>
      <c r="JJF19" s="52"/>
      <c r="JJG19" s="52"/>
      <c r="JJH19" s="52"/>
      <c r="JJI19" s="52"/>
      <c r="JJJ19" s="52"/>
      <c r="JJK19" s="52"/>
      <c r="JJL19" s="52"/>
      <c r="JJM19" s="52"/>
      <c r="JJN19" s="52"/>
      <c r="JJO19" s="52"/>
      <c r="JJP19" s="52"/>
      <c r="JJQ19" s="52"/>
      <c r="JJR19" s="52"/>
      <c r="JJS19" s="52"/>
      <c r="JJT19" s="52"/>
      <c r="JJU19" s="52"/>
      <c r="JJV19" s="52"/>
      <c r="JJW19" s="52"/>
      <c r="JJX19" s="52"/>
      <c r="JJY19" s="52"/>
      <c r="JJZ19" s="52"/>
      <c r="JKA19" s="52"/>
      <c r="JKB19" s="52"/>
      <c r="JKC19" s="52"/>
      <c r="JKD19" s="52"/>
      <c r="JKE19" s="52"/>
      <c r="JKF19" s="52"/>
      <c r="JKG19" s="52"/>
      <c r="JKH19" s="52"/>
      <c r="JKI19" s="52"/>
      <c r="JKJ19" s="52"/>
      <c r="JKK19" s="52"/>
      <c r="JKL19" s="52"/>
      <c r="JKM19" s="52"/>
      <c r="JKN19" s="52"/>
      <c r="JKO19" s="52"/>
      <c r="JKP19" s="52"/>
      <c r="JKQ19" s="52"/>
      <c r="JKR19" s="52"/>
      <c r="JKS19" s="52"/>
      <c r="JKT19" s="52"/>
      <c r="JKU19" s="52"/>
      <c r="JKV19" s="52"/>
      <c r="JKW19" s="52"/>
      <c r="JKX19" s="52"/>
      <c r="JKY19" s="52"/>
      <c r="JKZ19" s="52"/>
      <c r="JLA19" s="52"/>
      <c r="JLB19" s="52"/>
      <c r="JLC19" s="52"/>
      <c r="JLD19" s="52"/>
      <c r="JLE19" s="52"/>
      <c r="JLF19" s="52"/>
      <c r="JLG19" s="52"/>
      <c r="JLH19" s="52"/>
      <c r="JLI19" s="52"/>
      <c r="JLJ19" s="52"/>
      <c r="JLK19" s="52"/>
      <c r="JLL19" s="52"/>
      <c r="JLM19" s="52"/>
      <c r="JLN19" s="52"/>
      <c r="JLO19" s="52"/>
      <c r="JLP19" s="52"/>
      <c r="JLQ19" s="52"/>
      <c r="JLR19" s="52"/>
      <c r="JLS19" s="52"/>
      <c r="JLT19" s="52"/>
      <c r="JLU19" s="52"/>
      <c r="JLV19" s="52"/>
      <c r="JLW19" s="52"/>
      <c r="JLX19" s="52"/>
      <c r="JLY19" s="52"/>
      <c r="JLZ19" s="52"/>
      <c r="JMA19" s="52"/>
      <c r="JMB19" s="52"/>
      <c r="JMC19" s="52"/>
      <c r="JMD19" s="52"/>
      <c r="JME19" s="52"/>
      <c r="JMF19" s="52"/>
      <c r="JMG19" s="52"/>
      <c r="JMH19" s="52"/>
      <c r="JMI19" s="52"/>
      <c r="JMJ19" s="52"/>
      <c r="JMK19" s="52"/>
      <c r="JML19" s="52"/>
      <c r="JMM19" s="52"/>
      <c r="JMN19" s="52"/>
      <c r="JMO19" s="52"/>
      <c r="JMP19" s="52"/>
      <c r="JMQ19" s="52"/>
      <c r="JMR19" s="52"/>
      <c r="JMS19" s="52"/>
      <c r="JMT19" s="52"/>
      <c r="JMU19" s="52"/>
      <c r="JMV19" s="52"/>
      <c r="JMW19" s="52"/>
      <c r="JMX19" s="52"/>
      <c r="JMY19" s="52"/>
      <c r="JMZ19" s="52"/>
      <c r="JNA19" s="52"/>
      <c r="JNB19" s="52"/>
      <c r="JNC19" s="52"/>
      <c r="JND19" s="52"/>
      <c r="JNE19" s="52"/>
      <c r="JNF19" s="52"/>
      <c r="JNG19" s="52"/>
      <c r="JNH19" s="52"/>
      <c r="JNI19" s="52"/>
      <c r="JNJ19" s="52"/>
      <c r="JNK19" s="52"/>
      <c r="JNL19" s="52"/>
      <c r="JNM19" s="52"/>
      <c r="JNN19" s="52"/>
      <c r="JNO19" s="52"/>
      <c r="JNP19" s="52"/>
      <c r="JNQ19" s="52"/>
      <c r="JNR19" s="52"/>
      <c r="JNS19" s="52"/>
      <c r="JNT19" s="52"/>
      <c r="JNU19" s="52"/>
      <c r="JNV19" s="52"/>
      <c r="JNW19" s="52"/>
      <c r="JNX19" s="52"/>
      <c r="JNY19" s="52"/>
      <c r="JNZ19" s="52"/>
      <c r="JOA19" s="52"/>
      <c r="JOB19" s="52"/>
      <c r="JOC19" s="52"/>
      <c r="JOD19" s="52"/>
      <c r="JOE19" s="52"/>
      <c r="JOF19" s="52"/>
      <c r="JOG19" s="52"/>
      <c r="JOH19" s="52"/>
      <c r="JOI19" s="52"/>
      <c r="JOJ19" s="52"/>
      <c r="JOK19" s="52"/>
      <c r="JOL19" s="52"/>
      <c r="JOM19" s="52"/>
      <c r="JON19" s="52"/>
      <c r="JOO19" s="52"/>
      <c r="JOP19" s="52"/>
      <c r="JOQ19" s="52"/>
      <c r="JOR19" s="52"/>
      <c r="JOS19" s="52"/>
      <c r="JOT19" s="52"/>
      <c r="JOU19" s="52"/>
      <c r="JOV19" s="52"/>
      <c r="JOW19" s="52"/>
      <c r="JOX19" s="52"/>
      <c r="JOY19" s="52"/>
      <c r="JOZ19" s="52"/>
      <c r="JPA19" s="52"/>
      <c r="JPB19" s="52"/>
      <c r="JPC19" s="52"/>
      <c r="JPD19" s="52"/>
      <c r="JPE19" s="52"/>
      <c r="JPF19" s="52"/>
      <c r="JPG19" s="52"/>
      <c r="JPH19" s="52"/>
      <c r="JPI19" s="52"/>
      <c r="JPJ19" s="52"/>
      <c r="JPK19" s="52"/>
      <c r="JPL19" s="52"/>
      <c r="JPM19" s="52"/>
      <c r="JPN19" s="52"/>
      <c r="JPO19" s="52"/>
      <c r="JPP19" s="52"/>
      <c r="JPQ19" s="52"/>
      <c r="JPR19" s="52"/>
      <c r="JPS19" s="52"/>
      <c r="JPT19" s="52"/>
      <c r="JPU19" s="52"/>
      <c r="JPV19" s="52"/>
      <c r="JPW19" s="52"/>
      <c r="JPX19" s="52"/>
      <c r="JPY19" s="52"/>
      <c r="JPZ19" s="52"/>
      <c r="JQA19" s="52"/>
      <c r="JQB19" s="52"/>
      <c r="JQC19" s="52"/>
      <c r="JQD19" s="52"/>
      <c r="JQE19" s="52"/>
      <c r="JQF19" s="52"/>
      <c r="JQG19" s="52"/>
      <c r="JQH19" s="52"/>
      <c r="JQI19" s="52"/>
      <c r="JQJ19" s="52"/>
      <c r="JQK19" s="52"/>
      <c r="JQL19" s="52"/>
      <c r="JQM19" s="52"/>
      <c r="JQN19" s="52"/>
      <c r="JQO19" s="52"/>
      <c r="JQP19" s="52"/>
      <c r="JQQ19" s="52"/>
      <c r="JQR19" s="52"/>
      <c r="JQS19" s="52"/>
      <c r="JQT19" s="52"/>
      <c r="JQU19" s="52"/>
      <c r="JQV19" s="52"/>
      <c r="JQW19" s="52"/>
      <c r="JQX19" s="52"/>
      <c r="JQY19" s="52"/>
      <c r="JQZ19" s="52"/>
      <c r="JRA19" s="52"/>
      <c r="JRB19" s="52"/>
      <c r="JRC19" s="52"/>
      <c r="JRD19" s="52"/>
      <c r="JRE19" s="52"/>
      <c r="JRF19" s="52"/>
      <c r="JRG19" s="52"/>
      <c r="JRH19" s="52"/>
      <c r="JRI19" s="52"/>
      <c r="JRJ19" s="52"/>
      <c r="JRK19" s="52"/>
      <c r="JRL19" s="52"/>
      <c r="JRM19" s="52"/>
      <c r="JRN19" s="52"/>
      <c r="JRO19" s="52"/>
      <c r="JRP19" s="52"/>
      <c r="JRQ19" s="52"/>
      <c r="JRR19" s="52"/>
      <c r="JRS19" s="52"/>
      <c r="JRT19" s="52"/>
      <c r="JRU19" s="52"/>
      <c r="JRV19" s="52"/>
      <c r="JRW19" s="52"/>
      <c r="JRX19" s="52"/>
      <c r="JRY19" s="52"/>
      <c r="JRZ19" s="52"/>
      <c r="JSA19" s="52"/>
      <c r="JSB19" s="52"/>
      <c r="JSC19" s="52"/>
      <c r="JSD19" s="52"/>
      <c r="JSE19" s="52"/>
      <c r="JSF19" s="52"/>
      <c r="JSG19" s="52"/>
      <c r="JSH19" s="52"/>
      <c r="JSI19" s="52"/>
      <c r="JSJ19" s="52"/>
      <c r="JSK19" s="52"/>
      <c r="JSL19" s="52"/>
      <c r="JSM19" s="52"/>
      <c r="JSN19" s="52"/>
      <c r="JSO19" s="52"/>
      <c r="JSP19" s="52"/>
      <c r="JSQ19" s="52"/>
      <c r="JSR19" s="52"/>
      <c r="JSS19" s="52"/>
      <c r="JST19" s="52"/>
      <c r="JSU19" s="52"/>
      <c r="JSV19" s="52"/>
      <c r="JSW19" s="52"/>
      <c r="JSX19" s="52"/>
      <c r="JSY19" s="52"/>
      <c r="JSZ19" s="52"/>
      <c r="JTA19" s="52"/>
      <c r="JTB19" s="52"/>
      <c r="JTC19" s="52"/>
      <c r="JTD19" s="52"/>
      <c r="JTE19" s="52"/>
      <c r="JTF19" s="52"/>
      <c r="JTG19" s="52"/>
      <c r="JTH19" s="52"/>
      <c r="JTI19" s="52"/>
      <c r="JTJ19" s="52"/>
      <c r="JTK19" s="52"/>
      <c r="JTL19" s="52"/>
      <c r="JTM19" s="52"/>
      <c r="JTN19" s="52"/>
      <c r="JTO19" s="52"/>
      <c r="JTP19" s="52"/>
      <c r="JTQ19" s="52"/>
      <c r="JTR19" s="52"/>
      <c r="JTS19" s="52"/>
      <c r="JTT19" s="52"/>
      <c r="JTU19" s="52"/>
      <c r="JTV19" s="52"/>
      <c r="JTW19" s="52"/>
      <c r="JTX19" s="52"/>
      <c r="JTY19" s="52"/>
      <c r="JTZ19" s="52"/>
      <c r="JUA19" s="52"/>
      <c r="JUB19" s="52"/>
      <c r="JUC19" s="52"/>
      <c r="JUD19" s="52"/>
      <c r="JUE19" s="52"/>
      <c r="JUF19" s="52"/>
      <c r="JUG19" s="52"/>
      <c r="JUH19" s="52"/>
      <c r="JUI19" s="52"/>
      <c r="JUJ19" s="52"/>
      <c r="JUK19" s="52"/>
      <c r="JUL19" s="52"/>
      <c r="JUM19" s="52"/>
      <c r="JUN19" s="52"/>
      <c r="JUO19" s="52"/>
      <c r="JUP19" s="52"/>
      <c r="JUQ19" s="52"/>
      <c r="JUR19" s="52"/>
      <c r="JUS19" s="52"/>
      <c r="JUT19" s="52"/>
      <c r="JUU19" s="52"/>
      <c r="JUV19" s="52"/>
      <c r="JUW19" s="52"/>
      <c r="JUX19" s="52"/>
      <c r="JUY19" s="52"/>
      <c r="JUZ19" s="52"/>
      <c r="JVA19" s="52"/>
      <c r="JVB19" s="52"/>
      <c r="JVC19" s="52"/>
      <c r="JVD19" s="52"/>
      <c r="JVE19" s="52"/>
      <c r="JVF19" s="52"/>
      <c r="JVG19" s="52"/>
      <c r="JVH19" s="52"/>
      <c r="JVI19" s="52"/>
      <c r="JVJ19" s="52"/>
      <c r="JVK19" s="52"/>
      <c r="JVL19" s="52"/>
      <c r="JVM19" s="52"/>
      <c r="JVN19" s="52"/>
      <c r="JVO19" s="52"/>
      <c r="JVP19" s="52"/>
      <c r="JVQ19" s="52"/>
      <c r="JVR19" s="52"/>
      <c r="JVS19" s="52"/>
      <c r="JVT19" s="52"/>
      <c r="JVU19" s="52"/>
      <c r="JVV19" s="52"/>
      <c r="JVW19" s="52"/>
      <c r="JVX19" s="52"/>
      <c r="JVY19" s="52"/>
      <c r="JVZ19" s="52"/>
      <c r="JWA19" s="52"/>
      <c r="JWB19" s="52"/>
      <c r="JWC19" s="52"/>
      <c r="JWD19" s="52"/>
      <c r="JWE19" s="52"/>
      <c r="JWF19" s="52"/>
      <c r="JWG19" s="52"/>
      <c r="JWH19" s="52"/>
      <c r="JWI19" s="52"/>
      <c r="JWJ19" s="52"/>
      <c r="JWK19" s="52"/>
      <c r="JWL19" s="52"/>
      <c r="JWM19" s="52"/>
      <c r="JWN19" s="52"/>
      <c r="JWO19" s="52"/>
      <c r="JWP19" s="52"/>
      <c r="JWQ19" s="52"/>
      <c r="JWR19" s="52"/>
      <c r="JWS19" s="52"/>
      <c r="JWT19" s="52"/>
      <c r="JWU19" s="52"/>
      <c r="JWV19" s="52"/>
      <c r="JWW19" s="52"/>
      <c r="JWX19" s="52"/>
      <c r="JWY19" s="52"/>
      <c r="JWZ19" s="52"/>
      <c r="JXA19" s="52"/>
      <c r="JXB19" s="52"/>
      <c r="JXC19" s="52"/>
      <c r="JXD19" s="52"/>
      <c r="JXE19" s="52"/>
      <c r="JXF19" s="52"/>
      <c r="JXG19" s="52"/>
      <c r="JXH19" s="52"/>
      <c r="JXI19" s="52"/>
      <c r="JXJ19" s="52"/>
      <c r="JXK19" s="52"/>
      <c r="JXL19" s="52"/>
      <c r="JXM19" s="52"/>
      <c r="JXN19" s="52"/>
      <c r="JXO19" s="52"/>
      <c r="JXP19" s="52"/>
      <c r="JXQ19" s="52"/>
      <c r="JXR19" s="52"/>
      <c r="JXS19" s="52"/>
      <c r="JXT19" s="52"/>
      <c r="JXU19" s="52"/>
      <c r="JXV19" s="52"/>
      <c r="JXW19" s="52"/>
      <c r="JXX19" s="52"/>
      <c r="JXY19" s="52"/>
      <c r="JXZ19" s="52"/>
      <c r="JYA19" s="52"/>
      <c r="JYB19" s="52"/>
      <c r="JYC19" s="52"/>
      <c r="JYD19" s="52"/>
      <c r="JYE19" s="52"/>
      <c r="JYF19" s="52"/>
      <c r="JYG19" s="52"/>
      <c r="JYH19" s="52"/>
      <c r="JYI19" s="52"/>
      <c r="JYJ19" s="52"/>
      <c r="JYK19" s="52"/>
      <c r="JYL19" s="52"/>
      <c r="JYM19" s="52"/>
      <c r="JYN19" s="52"/>
      <c r="JYO19" s="52"/>
      <c r="JYP19" s="52"/>
      <c r="JYQ19" s="52"/>
      <c r="JYR19" s="52"/>
      <c r="JYS19" s="52"/>
      <c r="JYT19" s="52"/>
      <c r="JYU19" s="52"/>
      <c r="JYV19" s="52"/>
      <c r="JYW19" s="52"/>
      <c r="JYX19" s="52"/>
      <c r="JYY19" s="52"/>
      <c r="JYZ19" s="52"/>
      <c r="JZA19" s="52"/>
      <c r="JZB19" s="52"/>
      <c r="JZC19" s="52"/>
      <c r="JZD19" s="52"/>
      <c r="JZE19" s="52"/>
      <c r="JZF19" s="52"/>
      <c r="JZG19" s="52"/>
      <c r="JZH19" s="52"/>
      <c r="JZI19" s="52"/>
      <c r="JZJ19" s="52"/>
      <c r="JZK19" s="52"/>
      <c r="JZL19" s="52"/>
      <c r="JZM19" s="52"/>
      <c r="JZN19" s="52"/>
      <c r="JZO19" s="52"/>
      <c r="JZP19" s="52"/>
      <c r="JZQ19" s="52"/>
      <c r="JZR19" s="52"/>
      <c r="JZS19" s="52"/>
      <c r="JZT19" s="52"/>
      <c r="JZU19" s="52"/>
      <c r="JZV19" s="52"/>
      <c r="JZW19" s="52"/>
      <c r="JZX19" s="52"/>
      <c r="JZY19" s="52"/>
      <c r="JZZ19" s="52"/>
      <c r="KAA19" s="52"/>
      <c r="KAB19" s="52"/>
      <c r="KAC19" s="52"/>
      <c r="KAD19" s="52"/>
      <c r="KAE19" s="52"/>
      <c r="KAF19" s="52"/>
      <c r="KAG19" s="52"/>
      <c r="KAH19" s="52"/>
      <c r="KAI19" s="52"/>
      <c r="KAJ19" s="52"/>
      <c r="KAK19" s="52"/>
      <c r="KAL19" s="52"/>
      <c r="KAM19" s="52"/>
      <c r="KAN19" s="52"/>
      <c r="KAO19" s="52"/>
      <c r="KAP19" s="52"/>
      <c r="KAQ19" s="52"/>
      <c r="KAR19" s="52"/>
      <c r="KAS19" s="52"/>
      <c r="KAT19" s="52"/>
      <c r="KAU19" s="52"/>
      <c r="KAV19" s="52"/>
      <c r="KAW19" s="52"/>
      <c r="KAX19" s="52"/>
      <c r="KAY19" s="52"/>
      <c r="KAZ19" s="52"/>
      <c r="KBA19" s="52"/>
      <c r="KBB19" s="52"/>
      <c r="KBC19" s="52"/>
      <c r="KBD19" s="52"/>
      <c r="KBE19" s="52"/>
      <c r="KBF19" s="52"/>
      <c r="KBG19" s="52"/>
      <c r="KBH19" s="52"/>
      <c r="KBI19" s="52"/>
      <c r="KBJ19" s="52"/>
      <c r="KBK19" s="52"/>
      <c r="KBL19" s="52"/>
      <c r="KBM19" s="52"/>
      <c r="KBN19" s="52"/>
      <c r="KBO19" s="52"/>
      <c r="KBP19" s="52"/>
      <c r="KBQ19" s="52"/>
      <c r="KBR19" s="52"/>
      <c r="KBS19" s="52"/>
      <c r="KBT19" s="52"/>
      <c r="KBU19" s="52"/>
      <c r="KBV19" s="52"/>
      <c r="KBW19" s="52"/>
      <c r="KBX19" s="52"/>
      <c r="KBY19" s="52"/>
      <c r="KBZ19" s="52"/>
      <c r="KCA19" s="52"/>
      <c r="KCB19" s="52"/>
      <c r="KCC19" s="52"/>
      <c r="KCD19" s="52"/>
      <c r="KCE19" s="52"/>
      <c r="KCF19" s="52"/>
      <c r="KCG19" s="52"/>
      <c r="KCH19" s="52"/>
      <c r="KCI19" s="52"/>
      <c r="KCJ19" s="52"/>
      <c r="KCK19" s="52"/>
      <c r="KCL19" s="52"/>
      <c r="KCM19" s="52"/>
      <c r="KCN19" s="52"/>
      <c r="KCO19" s="52"/>
      <c r="KCP19" s="52"/>
      <c r="KCQ19" s="52"/>
      <c r="KCR19" s="52"/>
      <c r="KCS19" s="52"/>
      <c r="KCT19" s="52"/>
      <c r="KCU19" s="52"/>
      <c r="KCV19" s="52"/>
      <c r="KCW19" s="52"/>
      <c r="KCX19" s="52"/>
      <c r="KCY19" s="52"/>
      <c r="KCZ19" s="52"/>
      <c r="KDA19" s="52"/>
      <c r="KDB19" s="52"/>
      <c r="KDC19" s="52"/>
      <c r="KDD19" s="52"/>
      <c r="KDE19" s="52"/>
      <c r="KDF19" s="52"/>
      <c r="KDG19" s="52"/>
      <c r="KDH19" s="52"/>
      <c r="KDI19" s="52"/>
      <c r="KDJ19" s="52"/>
      <c r="KDK19" s="52"/>
      <c r="KDL19" s="52"/>
      <c r="KDM19" s="52"/>
      <c r="KDN19" s="52"/>
      <c r="KDO19" s="52"/>
      <c r="KDP19" s="52"/>
      <c r="KDQ19" s="52"/>
      <c r="KDR19" s="52"/>
      <c r="KDS19" s="52"/>
      <c r="KDT19" s="52"/>
      <c r="KDU19" s="52"/>
      <c r="KDV19" s="52"/>
      <c r="KDW19" s="52"/>
      <c r="KDX19" s="52"/>
      <c r="KDY19" s="52"/>
      <c r="KDZ19" s="52"/>
      <c r="KEA19" s="52"/>
      <c r="KEB19" s="52"/>
      <c r="KEC19" s="52"/>
      <c r="KED19" s="52"/>
      <c r="KEE19" s="52"/>
      <c r="KEF19" s="52"/>
      <c r="KEG19" s="52"/>
      <c r="KEH19" s="52"/>
      <c r="KEI19" s="52"/>
      <c r="KEJ19" s="52"/>
      <c r="KEK19" s="52"/>
      <c r="KEL19" s="52"/>
      <c r="KEM19" s="52"/>
      <c r="KEN19" s="52"/>
      <c r="KEO19" s="52"/>
      <c r="KEP19" s="52"/>
      <c r="KEQ19" s="52"/>
      <c r="KER19" s="52"/>
      <c r="KES19" s="52"/>
      <c r="KET19" s="52"/>
      <c r="KEU19" s="52"/>
      <c r="KEV19" s="52"/>
      <c r="KEW19" s="52"/>
      <c r="KEX19" s="52"/>
      <c r="KEY19" s="52"/>
      <c r="KEZ19" s="52"/>
      <c r="KFA19" s="52"/>
      <c r="KFB19" s="52"/>
      <c r="KFC19" s="52"/>
      <c r="KFD19" s="52"/>
      <c r="KFE19" s="52"/>
      <c r="KFF19" s="52"/>
      <c r="KFG19" s="52"/>
      <c r="KFH19" s="52"/>
      <c r="KFI19" s="52"/>
      <c r="KFJ19" s="52"/>
      <c r="KFK19" s="52"/>
      <c r="KFL19" s="52"/>
      <c r="KFM19" s="52"/>
      <c r="KFN19" s="52"/>
      <c r="KFO19" s="52"/>
      <c r="KFP19" s="52"/>
      <c r="KFQ19" s="52"/>
      <c r="KFR19" s="52"/>
      <c r="KFS19" s="52"/>
      <c r="KFT19" s="52"/>
      <c r="KFU19" s="52"/>
      <c r="KFV19" s="52"/>
      <c r="KFW19" s="52"/>
      <c r="KFX19" s="52"/>
      <c r="KFY19" s="52"/>
      <c r="KFZ19" s="52"/>
      <c r="KGA19" s="52"/>
      <c r="KGB19" s="52"/>
      <c r="KGC19" s="52"/>
      <c r="KGD19" s="52"/>
      <c r="KGE19" s="52"/>
      <c r="KGF19" s="52"/>
      <c r="KGG19" s="52"/>
      <c r="KGH19" s="52"/>
      <c r="KGI19" s="52"/>
      <c r="KGJ19" s="52"/>
      <c r="KGK19" s="52"/>
      <c r="KGL19" s="52"/>
      <c r="KGM19" s="52"/>
      <c r="KGN19" s="52"/>
      <c r="KGO19" s="52"/>
      <c r="KGP19" s="52"/>
      <c r="KGQ19" s="52"/>
      <c r="KGR19" s="52"/>
      <c r="KGS19" s="52"/>
      <c r="KGT19" s="52"/>
      <c r="KGU19" s="52"/>
      <c r="KGV19" s="52"/>
      <c r="KGW19" s="52"/>
      <c r="KGX19" s="52"/>
      <c r="KGY19" s="52"/>
      <c r="KGZ19" s="52"/>
      <c r="KHA19" s="52"/>
      <c r="KHB19" s="52"/>
      <c r="KHC19" s="52"/>
      <c r="KHD19" s="52"/>
      <c r="KHE19" s="52"/>
      <c r="KHF19" s="52"/>
      <c r="KHG19" s="52"/>
      <c r="KHH19" s="52"/>
      <c r="KHI19" s="52"/>
      <c r="KHJ19" s="52"/>
      <c r="KHK19" s="52"/>
      <c r="KHL19" s="52"/>
      <c r="KHM19" s="52"/>
      <c r="KHN19" s="52"/>
      <c r="KHO19" s="52"/>
      <c r="KHP19" s="52"/>
      <c r="KHQ19" s="52"/>
      <c r="KHR19" s="52"/>
      <c r="KHS19" s="52"/>
      <c r="KHT19" s="52"/>
      <c r="KHU19" s="52"/>
      <c r="KHV19" s="52"/>
      <c r="KHW19" s="52"/>
      <c r="KHX19" s="52"/>
      <c r="KHY19" s="52"/>
      <c r="KHZ19" s="52"/>
      <c r="KIA19" s="52"/>
      <c r="KIB19" s="52"/>
      <c r="KIC19" s="52"/>
      <c r="KID19" s="52"/>
      <c r="KIE19" s="52"/>
      <c r="KIF19" s="52"/>
      <c r="KIG19" s="52"/>
      <c r="KIH19" s="52"/>
      <c r="KII19" s="52"/>
      <c r="KIJ19" s="52"/>
      <c r="KIK19" s="52"/>
      <c r="KIL19" s="52"/>
      <c r="KIM19" s="52"/>
      <c r="KIN19" s="52"/>
      <c r="KIO19" s="52"/>
      <c r="KIP19" s="52"/>
      <c r="KIQ19" s="52"/>
      <c r="KIR19" s="52"/>
      <c r="KIS19" s="52"/>
      <c r="KIT19" s="52"/>
      <c r="KIU19" s="52"/>
      <c r="KIV19" s="52"/>
      <c r="KIW19" s="52"/>
      <c r="KIX19" s="52"/>
      <c r="KIY19" s="52"/>
      <c r="KIZ19" s="52"/>
      <c r="KJA19" s="52"/>
      <c r="KJB19" s="52"/>
      <c r="KJC19" s="52"/>
      <c r="KJD19" s="52"/>
      <c r="KJE19" s="52"/>
      <c r="KJF19" s="52"/>
      <c r="KJG19" s="52"/>
      <c r="KJH19" s="52"/>
      <c r="KJI19" s="52"/>
      <c r="KJJ19" s="52"/>
      <c r="KJK19" s="52"/>
      <c r="KJL19" s="52"/>
      <c r="KJM19" s="52"/>
      <c r="KJN19" s="52"/>
      <c r="KJO19" s="52"/>
      <c r="KJP19" s="52"/>
      <c r="KJQ19" s="52"/>
      <c r="KJR19" s="52"/>
      <c r="KJS19" s="52"/>
      <c r="KJT19" s="52"/>
      <c r="KJU19" s="52"/>
      <c r="KJV19" s="52"/>
      <c r="KJW19" s="52"/>
      <c r="KJX19" s="52"/>
      <c r="KJY19" s="52"/>
      <c r="KJZ19" s="52"/>
      <c r="KKA19" s="52"/>
      <c r="KKB19" s="52"/>
      <c r="KKC19" s="52"/>
      <c r="KKD19" s="52"/>
      <c r="KKE19" s="52"/>
      <c r="KKF19" s="52"/>
      <c r="KKG19" s="52"/>
      <c r="KKH19" s="52"/>
      <c r="KKI19" s="52"/>
      <c r="KKJ19" s="52"/>
      <c r="KKK19" s="52"/>
      <c r="KKL19" s="52"/>
      <c r="KKM19" s="52"/>
      <c r="KKN19" s="52"/>
      <c r="KKO19" s="52"/>
      <c r="KKP19" s="52"/>
      <c r="KKQ19" s="52"/>
      <c r="KKR19" s="52"/>
      <c r="KKS19" s="52"/>
      <c r="KKT19" s="52"/>
      <c r="KKU19" s="52"/>
      <c r="KKV19" s="52"/>
      <c r="KKW19" s="52"/>
      <c r="KKX19" s="52"/>
      <c r="KKY19" s="52"/>
      <c r="KKZ19" s="52"/>
      <c r="KLA19" s="52"/>
      <c r="KLB19" s="52"/>
      <c r="KLC19" s="52"/>
      <c r="KLD19" s="52"/>
      <c r="KLE19" s="52"/>
      <c r="KLF19" s="52"/>
      <c r="KLG19" s="52"/>
      <c r="KLH19" s="52"/>
      <c r="KLI19" s="52"/>
      <c r="KLJ19" s="52"/>
      <c r="KLK19" s="52"/>
      <c r="KLL19" s="52"/>
      <c r="KLM19" s="52"/>
      <c r="KLN19" s="52"/>
      <c r="KLO19" s="52"/>
      <c r="KLP19" s="52"/>
      <c r="KLQ19" s="52"/>
      <c r="KLR19" s="52"/>
      <c r="KLS19" s="52"/>
      <c r="KLT19" s="52"/>
      <c r="KLU19" s="52"/>
      <c r="KLV19" s="52"/>
      <c r="KLW19" s="52"/>
      <c r="KLX19" s="52"/>
      <c r="KLY19" s="52"/>
      <c r="KLZ19" s="52"/>
      <c r="KMA19" s="52"/>
      <c r="KMB19" s="52"/>
      <c r="KMC19" s="52"/>
      <c r="KMD19" s="52"/>
      <c r="KME19" s="52"/>
      <c r="KMF19" s="52"/>
      <c r="KMG19" s="52"/>
      <c r="KMH19" s="52"/>
      <c r="KMI19" s="52"/>
      <c r="KMJ19" s="52"/>
      <c r="KMK19" s="52"/>
      <c r="KML19" s="52"/>
      <c r="KMM19" s="52"/>
      <c r="KMN19" s="52"/>
      <c r="KMO19" s="52"/>
      <c r="KMP19" s="52"/>
      <c r="KMQ19" s="52"/>
      <c r="KMR19" s="52"/>
      <c r="KMS19" s="52"/>
      <c r="KMT19" s="52"/>
      <c r="KMU19" s="52"/>
      <c r="KMV19" s="52"/>
      <c r="KMW19" s="52"/>
      <c r="KMX19" s="52"/>
      <c r="KMY19" s="52"/>
      <c r="KMZ19" s="52"/>
      <c r="KNA19" s="52"/>
      <c r="KNB19" s="52"/>
      <c r="KNC19" s="52"/>
      <c r="KND19" s="52"/>
      <c r="KNE19" s="52"/>
      <c r="KNF19" s="52"/>
      <c r="KNG19" s="52"/>
      <c r="KNH19" s="52"/>
      <c r="KNI19" s="52"/>
      <c r="KNJ19" s="52"/>
      <c r="KNK19" s="52"/>
      <c r="KNL19" s="52"/>
      <c r="KNM19" s="52"/>
      <c r="KNN19" s="52"/>
      <c r="KNO19" s="52"/>
      <c r="KNP19" s="52"/>
      <c r="KNQ19" s="52"/>
      <c r="KNR19" s="52"/>
      <c r="KNS19" s="52"/>
      <c r="KNT19" s="52"/>
      <c r="KNU19" s="52"/>
      <c r="KNV19" s="52"/>
      <c r="KNW19" s="52"/>
      <c r="KNX19" s="52"/>
      <c r="KNY19" s="52"/>
      <c r="KNZ19" s="52"/>
      <c r="KOA19" s="52"/>
      <c r="KOB19" s="52"/>
      <c r="KOC19" s="52"/>
      <c r="KOD19" s="52"/>
      <c r="KOE19" s="52"/>
      <c r="KOF19" s="52"/>
      <c r="KOG19" s="52"/>
      <c r="KOH19" s="52"/>
      <c r="KOI19" s="52"/>
      <c r="KOJ19" s="52"/>
      <c r="KOK19" s="52"/>
      <c r="KOL19" s="52"/>
      <c r="KOM19" s="52"/>
      <c r="KON19" s="52"/>
      <c r="KOO19" s="52"/>
      <c r="KOP19" s="52"/>
      <c r="KOQ19" s="52"/>
      <c r="KOR19" s="52"/>
      <c r="KOS19" s="52"/>
      <c r="KOT19" s="52"/>
      <c r="KOU19" s="52"/>
      <c r="KOV19" s="52"/>
      <c r="KOW19" s="52"/>
      <c r="KOX19" s="52"/>
      <c r="KOY19" s="52"/>
      <c r="KOZ19" s="52"/>
      <c r="KPA19" s="52"/>
      <c r="KPB19" s="52"/>
      <c r="KPC19" s="52"/>
      <c r="KPD19" s="52"/>
      <c r="KPE19" s="52"/>
      <c r="KPF19" s="52"/>
      <c r="KPG19" s="52"/>
      <c r="KPH19" s="52"/>
      <c r="KPI19" s="52"/>
      <c r="KPJ19" s="52"/>
      <c r="KPK19" s="52"/>
      <c r="KPL19" s="52"/>
      <c r="KPM19" s="52"/>
      <c r="KPN19" s="52"/>
      <c r="KPO19" s="52"/>
      <c r="KPP19" s="52"/>
      <c r="KPQ19" s="52"/>
      <c r="KPR19" s="52"/>
      <c r="KPS19" s="52"/>
      <c r="KPT19" s="52"/>
      <c r="KPU19" s="52"/>
      <c r="KPV19" s="52"/>
      <c r="KPW19" s="52"/>
      <c r="KPX19" s="52"/>
      <c r="KPY19" s="52"/>
      <c r="KPZ19" s="52"/>
      <c r="KQA19" s="52"/>
      <c r="KQB19" s="52"/>
      <c r="KQC19" s="52"/>
      <c r="KQD19" s="52"/>
      <c r="KQE19" s="52"/>
      <c r="KQF19" s="52"/>
      <c r="KQG19" s="52"/>
      <c r="KQH19" s="52"/>
      <c r="KQI19" s="52"/>
      <c r="KQJ19" s="52"/>
      <c r="KQK19" s="52"/>
      <c r="KQL19" s="52"/>
      <c r="KQM19" s="52"/>
      <c r="KQN19" s="52"/>
      <c r="KQO19" s="52"/>
      <c r="KQP19" s="52"/>
      <c r="KQQ19" s="52"/>
      <c r="KQR19" s="52"/>
      <c r="KQS19" s="52"/>
      <c r="KQT19" s="52"/>
      <c r="KQU19" s="52"/>
      <c r="KQV19" s="52"/>
      <c r="KQW19" s="52"/>
      <c r="KQX19" s="52"/>
      <c r="KQY19" s="52"/>
      <c r="KQZ19" s="52"/>
      <c r="KRA19" s="52"/>
      <c r="KRB19" s="52"/>
      <c r="KRC19" s="52"/>
      <c r="KRD19" s="52"/>
      <c r="KRE19" s="52"/>
      <c r="KRF19" s="52"/>
      <c r="KRG19" s="52"/>
      <c r="KRH19" s="52"/>
      <c r="KRI19" s="52"/>
      <c r="KRJ19" s="52"/>
      <c r="KRK19" s="52"/>
      <c r="KRL19" s="52"/>
      <c r="KRM19" s="52"/>
      <c r="KRN19" s="52"/>
      <c r="KRO19" s="52"/>
      <c r="KRP19" s="52"/>
      <c r="KRQ19" s="52"/>
      <c r="KRR19" s="52"/>
      <c r="KRS19" s="52"/>
      <c r="KRT19" s="52"/>
      <c r="KRU19" s="52"/>
      <c r="KRV19" s="52"/>
      <c r="KRW19" s="52"/>
      <c r="KRX19" s="52"/>
      <c r="KRY19" s="52"/>
      <c r="KRZ19" s="52"/>
      <c r="KSA19" s="52"/>
      <c r="KSB19" s="52"/>
      <c r="KSC19" s="52"/>
      <c r="KSD19" s="52"/>
      <c r="KSE19" s="52"/>
      <c r="KSF19" s="52"/>
      <c r="KSG19" s="52"/>
      <c r="KSH19" s="52"/>
      <c r="KSI19" s="52"/>
      <c r="KSJ19" s="52"/>
      <c r="KSK19" s="52"/>
      <c r="KSL19" s="52"/>
      <c r="KSM19" s="52"/>
      <c r="KSN19" s="52"/>
      <c r="KSO19" s="52"/>
      <c r="KSP19" s="52"/>
      <c r="KSQ19" s="52"/>
      <c r="KSR19" s="52"/>
      <c r="KSS19" s="52"/>
      <c r="KST19" s="52"/>
      <c r="KSU19" s="52"/>
      <c r="KSV19" s="52"/>
      <c r="KSW19" s="52"/>
      <c r="KSX19" s="52"/>
      <c r="KSY19" s="52"/>
      <c r="KSZ19" s="52"/>
      <c r="KTA19" s="52"/>
      <c r="KTB19" s="52"/>
      <c r="KTC19" s="52"/>
      <c r="KTD19" s="52"/>
      <c r="KTE19" s="52"/>
      <c r="KTF19" s="52"/>
      <c r="KTG19" s="52"/>
      <c r="KTH19" s="52"/>
      <c r="KTI19" s="52"/>
      <c r="KTJ19" s="52"/>
      <c r="KTK19" s="52"/>
      <c r="KTL19" s="52"/>
      <c r="KTM19" s="52"/>
      <c r="KTN19" s="52"/>
      <c r="KTO19" s="52"/>
      <c r="KTP19" s="52"/>
      <c r="KTQ19" s="52"/>
      <c r="KTR19" s="52"/>
      <c r="KTS19" s="52"/>
      <c r="KTT19" s="52"/>
      <c r="KTU19" s="52"/>
      <c r="KTV19" s="52"/>
      <c r="KTW19" s="52"/>
      <c r="KTX19" s="52"/>
      <c r="KTY19" s="52"/>
      <c r="KTZ19" s="52"/>
      <c r="KUA19" s="52"/>
      <c r="KUB19" s="52"/>
      <c r="KUC19" s="52"/>
      <c r="KUD19" s="52"/>
      <c r="KUE19" s="52"/>
      <c r="KUF19" s="52"/>
      <c r="KUG19" s="52"/>
      <c r="KUH19" s="52"/>
      <c r="KUI19" s="52"/>
      <c r="KUJ19" s="52"/>
      <c r="KUK19" s="52"/>
      <c r="KUL19" s="52"/>
      <c r="KUM19" s="52"/>
      <c r="KUN19" s="52"/>
      <c r="KUO19" s="52"/>
      <c r="KUP19" s="52"/>
      <c r="KUQ19" s="52"/>
      <c r="KUR19" s="52"/>
      <c r="KUS19" s="52"/>
      <c r="KUT19" s="52"/>
      <c r="KUU19" s="52"/>
      <c r="KUV19" s="52"/>
      <c r="KUW19" s="52"/>
      <c r="KUX19" s="52"/>
      <c r="KUY19" s="52"/>
      <c r="KUZ19" s="52"/>
      <c r="KVA19" s="52"/>
      <c r="KVB19" s="52"/>
      <c r="KVC19" s="52"/>
      <c r="KVD19" s="52"/>
      <c r="KVE19" s="52"/>
      <c r="KVF19" s="52"/>
      <c r="KVG19" s="52"/>
      <c r="KVH19" s="52"/>
      <c r="KVI19" s="52"/>
      <c r="KVJ19" s="52"/>
      <c r="KVK19" s="52"/>
      <c r="KVL19" s="52"/>
      <c r="KVM19" s="52"/>
      <c r="KVN19" s="52"/>
      <c r="KVO19" s="52"/>
      <c r="KVP19" s="52"/>
      <c r="KVQ19" s="52"/>
      <c r="KVR19" s="52"/>
      <c r="KVS19" s="52"/>
      <c r="KVT19" s="52"/>
      <c r="KVU19" s="52"/>
      <c r="KVV19" s="52"/>
      <c r="KVW19" s="52"/>
      <c r="KVX19" s="52"/>
      <c r="KVY19" s="52"/>
      <c r="KVZ19" s="52"/>
      <c r="KWA19" s="52"/>
      <c r="KWB19" s="52"/>
      <c r="KWC19" s="52"/>
      <c r="KWD19" s="52"/>
      <c r="KWE19" s="52"/>
      <c r="KWF19" s="52"/>
      <c r="KWG19" s="52"/>
      <c r="KWH19" s="52"/>
      <c r="KWI19" s="52"/>
      <c r="KWJ19" s="52"/>
      <c r="KWK19" s="52"/>
      <c r="KWL19" s="52"/>
      <c r="KWM19" s="52"/>
      <c r="KWN19" s="52"/>
      <c r="KWO19" s="52"/>
      <c r="KWP19" s="52"/>
      <c r="KWQ19" s="52"/>
      <c r="KWR19" s="52"/>
      <c r="KWS19" s="52"/>
      <c r="KWT19" s="52"/>
      <c r="KWU19" s="52"/>
      <c r="KWV19" s="52"/>
      <c r="KWW19" s="52"/>
      <c r="KWX19" s="52"/>
      <c r="KWY19" s="52"/>
      <c r="KWZ19" s="52"/>
      <c r="KXA19" s="52"/>
      <c r="KXB19" s="52"/>
      <c r="KXC19" s="52"/>
      <c r="KXD19" s="52"/>
      <c r="KXE19" s="52"/>
      <c r="KXF19" s="52"/>
      <c r="KXG19" s="52"/>
      <c r="KXH19" s="52"/>
      <c r="KXI19" s="52"/>
      <c r="KXJ19" s="52"/>
      <c r="KXK19" s="52"/>
      <c r="KXL19" s="52"/>
      <c r="KXM19" s="52"/>
      <c r="KXN19" s="52"/>
      <c r="KXO19" s="52"/>
      <c r="KXP19" s="52"/>
      <c r="KXQ19" s="52"/>
      <c r="KXR19" s="52"/>
      <c r="KXS19" s="52"/>
      <c r="KXT19" s="52"/>
      <c r="KXU19" s="52"/>
      <c r="KXV19" s="52"/>
      <c r="KXW19" s="52"/>
      <c r="KXX19" s="52"/>
      <c r="KXY19" s="52"/>
      <c r="KXZ19" s="52"/>
      <c r="KYA19" s="52"/>
      <c r="KYB19" s="52"/>
      <c r="KYC19" s="52"/>
      <c r="KYD19" s="52"/>
      <c r="KYE19" s="52"/>
      <c r="KYF19" s="52"/>
      <c r="KYG19" s="52"/>
      <c r="KYH19" s="52"/>
      <c r="KYI19" s="52"/>
      <c r="KYJ19" s="52"/>
      <c r="KYK19" s="52"/>
      <c r="KYL19" s="52"/>
      <c r="KYM19" s="52"/>
      <c r="KYN19" s="52"/>
      <c r="KYO19" s="52"/>
      <c r="KYP19" s="52"/>
      <c r="KYQ19" s="52"/>
      <c r="KYR19" s="52"/>
      <c r="KYS19" s="52"/>
      <c r="KYT19" s="52"/>
      <c r="KYU19" s="52"/>
      <c r="KYV19" s="52"/>
      <c r="KYW19" s="52"/>
      <c r="KYX19" s="52"/>
      <c r="KYY19" s="52"/>
      <c r="KYZ19" s="52"/>
      <c r="KZA19" s="52"/>
      <c r="KZB19" s="52"/>
      <c r="KZC19" s="52"/>
      <c r="KZD19" s="52"/>
      <c r="KZE19" s="52"/>
      <c r="KZF19" s="52"/>
      <c r="KZG19" s="52"/>
      <c r="KZH19" s="52"/>
      <c r="KZI19" s="52"/>
      <c r="KZJ19" s="52"/>
      <c r="KZK19" s="52"/>
      <c r="KZL19" s="52"/>
      <c r="KZM19" s="52"/>
      <c r="KZN19" s="52"/>
      <c r="KZO19" s="52"/>
      <c r="KZP19" s="52"/>
      <c r="KZQ19" s="52"/>
      <c r="KZR19" s="52"/>
      <c r="KZS19" s="52"/>
      <c r="KZT19" s="52"/>
      <c r="KZU19" s="52"/>
      <c r="KZV19" s="52"/>
      <c r="KZW19" s="52"/>
      <c r="KZX19" s="52"/>
      <c r="KZY19" s="52"/>
      <c r="KZZ19" s="52"/>
      <c r="LAA19" s="52"/>
      <c r="LAB19" s="52"/>
      <c r="LAC19" s="52"/>
      <c r="LAD19" s="52"/>
      <c r="LAE19" s="52"/>
      <c r="LAF19" s="52"/>
      <c r="LAG19" s="52"/>
      <c r="LAH19" s="52"/>
      <c r="LAI19" s="52"/>
      <c r="LAJ19" s="52"/>
      <c r="LAK19" s="52"/>
      <c r="LAL19" s="52"/>
      <c r="LAM19" s="52"/>
      <c r="LAN19" s="52"/>
      <c r="LAO19" s="52"/>
      <c r="LAP19" s="52"/>
      <c r="LAQ19" s="52"/>
      <c r="LAR19" s="52"/>
      <c r="LAS19" s="52"/>
      <c r="LAT19" s="52"/>
      <c r="LAU19" s="52"/>
      <c r="LAV19" s="52"/>
      <c r="LAW19" s="52"/>
      <c r="LAX19" s="52"/>
      <c r="LAY19" s="52"/>
      <c r="LAZ19" s="52"/>
      <c r="LBA19" s="52"/>
      <c r="LBB19" s="52"/>
      <c r="LBC19" s="52"/>
      <c r="LBD19" s="52"/>
      <c r="LBE19" s="52"/>
      <c r="LBF19" s="52"/>
      <c r="LBG19" s="52"/>
      <c r="LBH19" s="52"/>
      <c r="LBI19" s="52"/>
      <c r="LBJ19" s="52"/>
      <c r="LBK19" s="52"/>
      <c r="LBL19" s="52"/>
      <c r="LBM19" s="52"/>
      <c r="LBN19" s="52"/>
      <c r="LBO19" s="52"/>
      <c r="LBP19" s="52"/>
      <c r="LBQ19" s="52"/>
      <c r="LBR19" s="52"/>
      <c r="LBS19" s="52"/>
      <c r="LBT19" s="52"/>
      <c r="LBU19" s="52"/>
      <c r="LBV19" s="52"/>
      <c r="LBW19" s="52"/>
      <c r="LBX19" s="52"/>
      <c r="LBY19" s="52"/>
      <c r="LBZ19" s="52"/>
      <c r="LCA19" s="52"/>
      <c r="LCB19" s="52"/>
      <c r="LCC19" s="52"/>
      <c r="LCD19" s="52"/>
      <c r="LCE19" s="52"/>
      <c r="LCF19" s="52"/>
      <c r="LCG19" s="52"/>
      <c r="LCH19" s="52"/>
      <c r="LCI19" s="52"/>
      <c r="LCJ19" s="52"/>
      <c r="LCK19" s="52"/>
      <c r="LCL19" s="52"/>
      <c r="LCM19" s="52"/>
      <c r="LCN19" s="52"/>
      <c r="LCO19" s="52"/>
      <c r="LCP19" s="52"/>
      <c r="LCQ19" s="52"/>
      <c r="LCR19" s="52"/>
      <c r="LCS19" s="52"/>
      <c r="LCT19" s="52"/>
      <c r="LCU19" s="52"/>
      <c r="LCV19" s="52"/>
      <c r="LCW19" s="52"/>
      <c r="LCX19" s="52"/>
      <c r="LCY19" s="52"/>
      <c r="LCZ19" s="52"/>
      <c r="LDA19" s="52"/>
      <c r="LDB19" s="52"/>
      <c r="LDC19" s="52"/>
      <c r="LDD19" s="52"/>
      <c r="LDE19" s="52"/>
      <c r="LDF19" s="52"/>
      <c r="LDG19" s="52"/>
      <c r="LDH19" s="52"/>
      <c r="LDI19" s="52"/>
      <c r="LDJ19" s="52"/>
      <c r="LDK19" s="52"/>
      <c r="LDL19" s="52"/>
      <c r="LDM19" s="52"/>
      <c r="LDN19" s="52"/>
      <c r="LDO19" s="52"/>
      <c r="LDP19" s="52"/>
      <c r="LDQ19" s="52"/>
      <c r="LDR19" s="52"/>
      <c r="LDS19" s="52"/>
      <c r="LDT19" s="52"/>
      <c r="LDU19" s="52"/>
      <c r="LDV19" s="52"/>
      <c r="LDW19" s="52"/>
      <c r="LDX19" s="52"/>
      <c r="LDY19" s="52"/>
      <c r="LDZ19" s="52"/>
      <c r="LEA19" s="52"/>
      <c r="LEB19" s="52"/>
      <c r="LEC19" s="52"/>
      <c r="LED19" s="52"/>
      <c r="LEE19" s="52"/>
      <c r="LEF19" s="52"/>
      <c r="LEG19" s="52"/>
      <c r="LEH19" s="52"/>
      <c r="LEI19" s="52"/>
      <c r="LEJ19" s="52"/>
      <c r="LEK19" s="52"/>
      <c r="LEL19" s="52"/>
      <c r="LEM19" s="52"/>
      <c r="LEN19" s="52"/>
      <c r="LEO19" s="52"/>
      <c r="LEP19" s="52"/>
      <c r="LEQ19" s="52"/>
      <c r="LER19" s="52"/>
      <c r="LES19" s="52"/>
      <c r="LET19" s="52"/>
      <c r="LEU19" s="52"/>
      <c r="LEV19" s="52"/>
      <c r="LEW19" s="52"/>
      <c r="LEX19" s="52"/>
      <c r="LEY19" s="52"/>
      <c r="LEZ19" s="52"/>
      <c r="LFA19" s="52"/>
      <c r="LFB19" s="52"/>
      <c r="LFC19" s="52"/>
      <c r="LFD19" s="52"/>
      <c r="LFE19" s="52"/>
      <c r="LFF19" s="52"/>
      <c r="LFG19" s="52"/>
      <c r="LFH19" s="52"/>
      <c r="LFI19" s="52"/>
      <c r="LFJ19" s="52"/>
      <c r="LFK19" s="52"/>
      <c r="LFL19" s="52"/>
      <c r="LFM19" s="52"/>
      <c r="LFN19" s="52"/>
      <c r="LFO19" s="52"/>
      <c r="LFP19" s="52"/>
      <c r="LFQ19" s="52"/>
      <c r="LFR19" s="52"/>
      <c r="LFS19" s="52"/>
      <c r="LFT19" s="52"/>
      <c r="LFU19" s="52"/>
      <c r="LFV19" s="52"/>
      <c r="LFW19" s="52"/>
      <c r="LFX19" s="52"/>
      <c r="LFY19" s="52"/>
      <c r="LFZ19" s="52"/>
      <c r="LGA19" s="52"/>
      <c r="LGB19" s="52"/>
      <c r="LGC19" s="52"/>
      <c r="LGD19" s="52"/>
      <c r="LGE19" s="52"/>
      <c r="LGF19" s="52"/>
      <c r="LGG19" s="52"/>
      <c r="LGH19" s="52"/>
      <c r="LGI19" s="52"/>
      <c r="LGJ19" s="52"/>
      <c r="LGK19" s="52"/>
      <c r="LGL19" s="52"/>
      <c r="LGM19" s="52"/>
      <c r="LGN19" s="52"/>
      <c r="LGO19" s="52"/>
      <c r="LGP19" s="52"/>
      <c r="LGQ19" s="52"/>
      <c r="LGR19" s="52"/>
      <c r="LGS19" s="52"/>
      <c r="LGT19" s="52"/>
      <c r="LGU19" s="52"/>
      <c r="LGV19" s="52"/>
      <c r="LGW19" s="52"/>
      <c r="LGX19" s="52"/>
      <c r="LGY19" s="52"/>
      <c r="LGZ19" s="52"/>
      <c r="LHA19" s="52"/>
      <c r="LHB19" s="52"/>
      <c r="LHC19" s="52"/>
      <c r="LHD19" s="52"/>
      <c r="LHE19" s="52"/>
      <c r="LHF19" s="52"/>
      <c r="LHG19" s="52"/>
      <c r="LHH19" s="52"/>
      <c r="LHI19" s="52"/>
      <c r="LHJ19" s="52"/>
      <c r="LHK19" s="52"/>
      <c r="LHL19" s="52"/>
      <c r="LHM19" s="52"/>
      <c r="LHN19" s="52"/>
      <c r="LHO19" s="52"/>
      <c r="LHP19" s="52"/>
      <c r="LHQ19" s="52"/>
      <c r="LHR19" s="52"/>
      <c r="LHS19" s="52"/>
      <c r="LHT19" s="52"/>
      <c r="LHU19" s="52"/>
      <c r="LHV19" s="52"/>
      <c r="LHW19" s="52"/>
      <c r="LHX19" s="52"/>
      <c r="LHY19" s="52"/>
      <c r="LHZ19" s="52"/>
      <c r="LIA19" s="52"/>
      <c r="LIB19" s="52"/>
      <c r="LIC19" s="52"/>
      <c r="LID19" s="52"/>
      <c r="LIE19" s="52"/>
      <c r="LIF19" s="52"/>
      <c r="LIG19" s="52"/>
      <c r="LIH19" s="52"/>
      <c r="LII19" s="52"/>
      <c r="LIJ19" s="52"/>
      <c r="LIK19" s="52"/>
      <c r="LIL19" s="52"/>
      <c r="LIM19" s="52"/>
      <c r="LIN19" s="52"/>
      <c r="LIO19" s="52"/>
      <c r="LIP19" s="52"/>
      <c r="LIQ19" s="52"/>
      <c r="LIR19" s="52"/>
      <c r="LIS19" s="52"/>
      <c r="LIT19" s="52"/>
      <c r="LIU19" s="52"/>
      <c r="LIV19" s="52"/>
      <c r="LIW19" s="52"/>
      <c r="LIX19" s="52"/>
      <c r="LIY19" s="52"/>
      <c r="LIZ19" s="52"/>
      <c r="LJA19" s="52"/>
      <c r="LJB19" s="52"/>
      <c r="LJC19" s="52"/>
      <c r="LJD19" s="52"/>
      <c r="LJE19" s="52"/>
      <c r="LJF19" s="52"/>
      <c r="LJG19" s="52"/>
      <c r="LJH19" s="52"/>
      <c r="LJI19" s="52"/>
      <c r="LJJ19" s="52"/>
      <c r="LJK19" s="52"/>
      <c r="LJL19" s="52"/>
      <c r="LJM19" s="52"/>
      <c r="LJN19" s="52"/>
      <c r="LJO19" s="52"/>
      <c r="LJP19" s="52"/>
      <c r="LJQ19" s="52"/>
      <c r="LJR19" s="52"/>
      <c r="LJS19" s="52"/>
      <c r="LJT19" s="52"/>
      <c r="LJU19" s="52"/>
      <c r="LJV19" s="52"/>
      <c r="LJW19" s="52"/>
      <c r="LJX19" s="52"/>
      <c r="LJY19" s="52"/>
      <c r="LJZ19" s="52"/>
      <c r="LKA19" s="52"/>
      <c r="LKB19" s="52"/>
      <c r="LKC19" s="52"/>
      <c r="LKD19" s="52"/>
      <c r="LKE19" s="52"/>
      <c r="LKF19" s="52"/>
      <c r="LKG19" s="52"/>
      <c r="LKH19" s="52"/>
      <c r="LKI19" s="52"/>
      <c r="LKJ19" s="52"/>
      <c r="LKK19" s="52"/>
      <c r="LKL19" s="52"/>
      <c r="LKM19" s="52"/>
      <c r="LKN19" s="52"/>
      <c r="LKO19" s="52"/>
      <c r="LKP19" s="52"/>
      <c r="LKQ19" s="52"/>
      <c r="LKR19" s="52"/>
      <c r="LKS19" s="52"/>
      <c r="LKT19" s="52"/>
      <c r="LKU19" s="52"/>
      <c r="LKV19" s="52"/>
      <c r="LKW19" s="52"/>
      <c r="LKX19" s="52"/>
      <c r="LKY19" s="52"/>
      <c r="LKZ19" s="52"/>
      <c r="LLA19" s="52"/>
      <c r="LLB19" s="52"/>
      <c r="LLC19" s="52"/>
      <c r="LLD19" s="52"/>
      <c r="LLE19" s="52"/>
      <c r="LLF19" s="52"/>
      <c r="LLG19" s="52"/>
      <c r="LLH19" s="52"/>
      <c r="LLI19" s="52"/>
      <c r="LLJ19" s="52"/>
      <c r="LLK19" s="52"/>
      <c r="LLL19" s="52"/>
      <c r="LLM19" s="52"/>
      <c r="LLN19" s="52"/>
      <c r="LLO19" s="52"/>
      <c r="LLP19" s="52"/>
      <c r="LLQ19" s="52"/>
      <c r="LLR19" s="52"/>
      <c r="LLS19" s="52"/>
      <c r="LLT19" s="52"/>
      <c r="LLU19" s="52"/>
      <c r="LLV19" s="52"/>
      <c r="LLW19" s="52"/>
      <c r="LLX19" s="52"/>
      <c r="LLY19" s="52"/>
      <c r="LLZ19" s="52"/>
      <c r="LMA19" s="52"/>
      <c r="LMB19" s="52"/>
      <c r="LMC19" s="52"/>
      <c r="LMD19" s="52"/>
      <c r="LME19" s="52"/>
      <c r="LMF19" s="52"/>
      <c r="LMG19" s="52"/>
      <c r="LMH19" s="52"/>
      <c r="LMI19" s="52"/>
      <c r="LMJ19" s="52"/>
      <c r="LMK19" s="52"/>
      <c r="LML19" s="52"/>
      <c r="LMM19" s="52"/>
      <c r="LMN19" s="52"/>
      <c r="LMO19" s="52"/>
      <c r="LMP19" s="52"/>
      <c r="LMQ19" s="52"/>
      <c r="LMR19" s="52"/>
      <c r="LMS19" s="52"/>
      <c r="LMT19" s="52"/>
      <c r="LMU19" s="52"/>
      <c r="LMV19" s="52"/>
      <c r="LMW19" s="52"/>
      <c r="LMX19" s="52"/>
      <c r="LMY19" s="52"/>
      <c r="LMZ19" s="52"/>
      <c r="LNA19" s="52"/>
      <c r="LNB19" s="52"/>
      <c r="LNC19" s="52"/>
      <c r="LND19" s="52"/>
      <c r="LNE19" s="52"/>
      <c r="LNF19" s="52"/>
      <c r="LNG19" s="52"/>
      <c r="LNH19" s="52"/>
      <c r="LNI19" s="52"/>
      <c r="LNJ19" s="52"/>
      <c r="LNK19" s="52"/>
      <c r="LNL19" s="52"/>
      <c r="LNM19" s="52"/>
      <c r="LNN19" s="52"/>
      <c r="LNO19" s="52"/>
      <c r="LNP19" s="52"/>
      <c r="LNQ19" s="52"/>
      <c r="LNR19" s="52"/>
      <c r="LNS19" s="52"/>
      <c r="LNT19" s="52"/>
      <c r="LNU19" s="52"/>
      <c r="LNV19" s="52"/>
      <c r="LNW19" s="52"/>
      <c r="LNX19" s="52"/>
      <c r="LNY19" s="52"/>
      <c r="LNZ19" s="52"/>
      <c r="LOA19" s="52"/>
      <c r="LOB19" s="52"/>
      <c r="LOC19" s="52"/>
      <c r="LOD19" s="52"/>
      <c r="LOE19" s="52"/>
      <c r="LOF19" s="52"/>
      <c r="LOG19" s="52"/>
      <c r="LOH19" s="52"/>
      <c r="LOI19" s="52"/>
      <c r="LOJ19" s="52"/>
      <c r="LOK19" s="52"/>
      <c r="LOL19" s="52"/>
      <c r="LOM19" s="52"/>
      <c r="LON19" s="52"/>
      <c r="LOO19" s="52"/>
      <c r="LOP19" s="52"/>
      <c r="LOQ19" s="52"/>
      <c r="LOR19" s="52"/>
      <c r="LOS19" s="52"/>
      <c r="LOT19" s="52"/>
      <c r="LOU19" s="52"/>
      <c r="LOV19" s="52"/>
      <c r="LOW19" s="52"/>
      <c r="LOX19" s="52"/>
      <c r="LOY19" s="52"/>
      <c r="LOZ19" s="52"/>
      <c r="LPA19" s="52"/>
      <c r="LPB19" s="52"/>
      <c r="LPC19" s="52"/>
      <c r="LPD19" s="52"/>
      <c r="LPE19" s="52"/>
      <c r="LPF19" s="52"/>
      <c r="LPG19" s="52"/>
      <c r="LPH19" s="52"/>
      <c r="LPI19" s="52"/>
      <c r="LPJ19" s="52"/>
      <c r="LPK19" s="52"/>
      <c r="LPL19" s="52"/>
      <c r="LPM19" s="52"/>
      <c r="LPN19" s="52"/>
      <c r="LPO19" s="52"/>
      <c r="LPP19" s="52"/>
      <c r="LPQ19" s="52"/>
      <c r="LPR19" s="52"/>
      <c r="LPS19" s="52"/>
      <c r="LPT19" s="52"/>
      <c r="LPU19" s="52"/>
      <c r="LPV19" s="52"/>
      <c r="LPW19" s="52"/>
      <c r="LPX19" s="52"/>
      <c r="LPY19" s="52"/>
      <c r="LPZ19" s="52"/>
      <c r="LQA19" s="52"/>
      <c r="LQB19" s="52"/>
      <c r="LQC19" s="52"/>
      <c r="LQD19" s="52"/>
      <c r="LQE19" s="52"/>
      <c r="LQF19" s="52"/>
      <c r="LQG19" s="52"/>
      <c r="LQH19" s="52"/>
      <c r="LQI19" s="52"/>
      <c r="LQJ19" s="52"/>
      <c r="LQK19" s="52"/>
      <c r="LQL19" s="52"/>
      <c r="LQM19" s="52"/>
      <c r="LQN19" s="52"/>
      <c r="LQO19" s="52"/>
      <c r="LQP19" s="52"/>
      <c r="LQQ19" s="52"/>
      <c r="LQR19" s="52"/>
      <c r="LQS19" s="52"/>
      <c r="LQT19" s="52"/>
      <c r="LQU19" s="52"/>
      <c r="LQV19" s="52"/>
      <c r="LQW19" s="52"/>
      <c r="LQX19" s="52"/>
      <c r="LQY19" s="52"/>
      <c r="LQZ19" s="52"/>
      <c r="LRA19" s="52"/>
      <c r="LRB19" s="52"/>
      <c r="LRC19" s="52"/>
      <c r="LRD19" s="52"/>
      <c r="LRE19" s="52"/>
      <c r="LRF19" s="52"/>
      <c r="LRG19" s="52"/>
      <c r="LRH19" s="52"/>
      <c r="LRI19" s="52"/>
      <c r="LRJ19" s="52"/>
      <c r="LRK19" s="52"/>
      <c r="LRL19" s="52"/>
      <c r="LRM19" s="52"/>
      <c r="LRN19" s="52"/>
      <c r="LRO19" s="52"/>
      <c r="LRP19" s="52"/>
      <c r="LRQ19" s="52"/>
      <c r="LRR19" s="52"/>
      <c r="LRS19" s="52"/>
      <c r="LRT19" s="52"/>
      <c r="LRU19" s="52"/>
      <c r="LRV19" s="52"/>
      <c r="LRW19" s="52"/>
      <c r="LRX19" s="52"/>
      <c r="LRY19" s="52"/>
      <c r="LRZ19" s="52"/>
      <c r="LSA19" s="52"/>
      <c r="LSB19" s="52"/>
      <c r="LSC19" s="52"/>
      <c r="LSD19" s="52"/>
      <c r="LSE19" s="52"/>
      <c r="LSF19" s="52"/>
      <c r="LSG19" s="52"/>
      <c r="LSH19" s="52"/>
      <c r="LSI19" s="52"/>
      <c r="LSJ19" s="52"/>
      <c r="LSK19" s="52"/>
      <c r="LSL19" s="52"/>
      <c r="LSM19" s="52"/>
      <c r="LSN19" s="52"/>
      <c r="LSO19" s="52"/>
      <c r="LSP19" s="52"/>
      <c r="LSQ19" s="52"/>
      <c r="LSR19" s="52"/>
      <c r="LSS19" s="52"/>
      <c r="LST19" s="52"/>
      <c r="LSU19" s="52"/>
      <c r="LSV19" s="52"/>
      <c r="LSW19" s="52"/>
      <c r="LSX19" s="52"/>
      <c r="LSY19" s="52"/>
      <c r="LSZ19" s="52"/>
      <c r="LTA19" s="52"/>
      <c r="LTB19" s="52"/>
      <c r="LTC19" s="52"/>
      <c r="LTD19" s="52"/>
      <c r="LTE19" s="52"/>
      <c r="LTF19" s="52"/>
      <c r="LTG19" s="52"/>
      <c r="LTH19" s="52"/>
      <c r="LTI19" s="52"/>
      <c r="LTJ19" s="52"/>
      <c r="LTK19" s="52"/>
      <c r="LTL19" s="52"/>
      <c r="LTM19" s="52"/>
      <c r="LTN19" s="52"/>
      <c r="LTO19" s="52"/>
      <c r="LTP19" s="52"/>
      <c r="LTQ19" s="52"/>
      <c r="LTR19" s="52"/>
      <c r="LTS19" s="52"/>
      <c r="LTT19" s="52"/>
      <c r="LTU19" s="52"/>
      <c r="LTV19" s="52"/>
      <c r="LTW19" s="52"/>
      <c r="LTX19" s="52"/>
      <c r="LTY19" s="52"/>
      <c r="LTZ19" s="52"/>
      <c r="LUA19" s="52"/>
      <c r="LUB19" s="52"/>
      <c r="LUC19" s="52"/>
      <c r="LUD19" s="52"/>
      <c r="LUE19" s="52"/>
      <c r="LUF19" s="52"/>
      <c r="LUG19" s="52"/>
      <c r="LUH19" s="52"/>
      <c r="LUI19" s="52"/>
      <c r="LUJ19" s="52"/>
      <c r="LUK19" s="52"/>
      <c r="LUL19" s="52"/>
      <c r="LUM19" s="52"/>
      <c r="LUN19" s="52"/>
      <c r="LUO19" s="52"/>
      <c r="LUP19" s="52"/>
      <c r="LUQ19" s="52"/>
      <c r="LUR19" s="52"/>
      <c r="LUS19" s="52"/>
      <c r="LUT19" s="52"/>
      <c r="LUU19" s="52"/>
      <c r="LUV19" s="52"/>
      <c r="LUW19" s="52"/>
      <c r="LUX19" s="52"/>
      <c r="LUY19" s="52"/>
      <c r="LUZ19" s="52"/>
      <c r="LVA19" s="52"/>
      <c r="LVB19" s="52"/>
      <c r="LVC19" s="52"/>
      <c r="LVD19" s="52"/>
      <c r="LVE19" s="52"/>
      <c r="LVF19" s="52"/>
      <c r="LVG19" s="52"/>
      <c r="LVH19" s="52"/>
      <c r="LVI19" s="52"/>
      <c r="LVJ19" s="52"/>
      <c r="LVK19" s="52"/>
      <c r="LVL19" s="52"/>
      <c r="LVM19" s="52"/>
      <c r="LVN19" s="52"/>
      <c r="LVO19" s="52"/>
      <c r="LVP19" s="52"/>
      <c r="LVQ19" s="52"/>
      <c r="LVR19" s="52"/>
      <c r="LVS19" s="52"/>
      <c r="LVT19" s="52"/>
      <c r="LVU19" s="52"/>
      <c r="LVV19" s="52"/>
      <c r="LVW19" s="52"/>
      <c r="LVX19" s="52"/>
      <c r="LVY19" s="52"/>
      <c r="LVZ19" s="52"/>
      <c r="LWA19" s="52"/>
      <c r="LWB19" s="52"/>
      <c r="LWC19" s="52"/>
      <c r="LWD19" s="52"/>
      <c r="LWE19" s="52"/>
      <c r="LWF19" s="52"/>
      <c r="LWG19" s="52"/>
      <c r="LWH19" s="52"/>
      <c r="LWI19" s="52"/>
      <c r="LWJ19" s="52"/>
      <c r="LWK19" s="52"/>
      <c r="LWL19" s="52"/>
      <c r="LWM19" s="52"/>
      <c r="LWN19" s="52"/>
      <c r="LWO19" s="52"/>
      <c r="LWP19" s="52"/>
      <c r="LWQ19" s="52"/>
      <c r="LWR19" s="52"/>
      <c r="LWS19" s="52"/>
      <c r="LWT19" s="52"/>
      <c r="LWU19" s="52"/>
      <c r="LWV19" s="52"/>
      <c r="LWW19" s="52"/>
      <c r="LWX19" s="52"/>
      <c r="LWY19" s="52"/>
      <c r="LWZ19" s="52"/>
      <c r="LXA19" s="52"/>
      <c r="LXB19" s="52"/>
      <c r="LXC19" s="52"/>
      <c r="LXD19" s="52"/>
      <c r="LXE19" s="52"/>
      <c r="LXF19" s="52"/>
      <c r="LXG19" s="52"/>
      <c r="LXH19" s="52"/>
      <c r="LXI19" s="52"/>
      <c r="LXJ19" s="52"/>
      <c r="LXK19" s="52"/>
      <c r="LXL19" s="52"/>
      <c r="LXM19" s="52"/>
      <c r="LXN19" s="52"/>
      <c r="LXO19" s="52"/>
      <c r="LXP19" s="52"/>
      <c r="LXQ19" s="52"/>
      <c r="LXR19" s="52"/>
      <c r="LXS19" s="52"/>
      <c r="LXT19" s="52"/>
      <c r="LXU19" s="52"/>
      <c r="LXV19" s="52"/>
      <c r="LXW19" s="52"/>
      <c r="LXX19" s="52"/>
      <c r="LXY19" s="52"/>
      <c r="LXZ19" s="52"/>
      <c r="LYA19" s="52"/>
      <c r="LYB19" s="52"/>
      <c r="LYC19" s="52"/>
      <c r="LYD19" s="52"/>
      <c r="LYE19" s="52"/>
      <c r="LYF19" s="52"/>
      <c r="LYG19" s="52"/>
      <c r="LYH19" s="52"/>
      <c r="LYI19" s="52"/>
      <c r="LYJ19" s="52"/>
      <c r="LYK19" s="52"/>
      <c r="LYL19" s="52"/>
      <c r="LYM19" s="52"/>
      <c r="LYN19" s="52"/>
      <c r="LYO19" s="52"/>
      <c r="LYP19" s="52"/>
      <c r="LYQ19" s="52"/>
      <c r="LYR19" s="52"/>
      <c r="LYS19" s="52"/>
      <c r="LYT19" s="52"/>
      <c r="LYU19" s="52"/>
      <c r="LYV19" s="52"/>
      <c r="LYW19" s="52"/>
      <c r="LYX19" s="52"/>
      <c r="LYY19" s="52"/>
      <c r="LYZ19" s="52"/>
      <c r="LZA19" s="52"/>
      <c r="LZB19" s="52"/>
      <c r="LZC19" s="52"/>
      <c r="LZD19" s="52"/>
      <c r="LZE19" s="52"/>
      <c r="LZF19" s="52"/>
      <c r="LZG19" s="52"/>
      <c r="LZH19" s="52"/>
      <c r="LZI19" s="52"/>
      <c r="LZJ19" s="52"/>
      <c r="LZK19" s="52"/>
      <c r="LZL19" s="52"/>
      <c r="LZM19" s="52"/>
      <c r="LZN19" s="52"/>
      <c r="LZO19" s="52"/>
      <c r="LZP19" s="52"/>
      <c r="LZQ19" s="52"/>
      <c r="LZR19" s="52"/>
      <c r="LZS19" s="52"/>
      <c r="LZT19" s="52"/>
      <c r="LZU19" s="52"/>
      <c r="LZV19" s="52"/>
      <c r="LZW19" s="52"/>
      <c r="LZX19" s="52"/>
      <c r="LZY19" s="52"/>
      <c r="LZZ19" s="52"/>
      <c r="MAA19" s="52"/>
      <c r="MAB19" s="52"/>
      <c r="MAC19" s="52"/>
      <c r="MAD19" s="52"/>
      <c r="MAE19" s="52"/>
      <c r="MAF19" s="52"/>
      <c r="MAG19" s="52"/>
      <c r="MAH19" s="52"/>
      <c r="MAI19" s="52"/>
      <c r="MAJ19" s="52"/>
      <c r="MAK19" s="52"/>
      <c r="MAL19" s="52"/>
      <c r="MAM19" s="52"/>
      <c r="MAN19" s="52"/>
      <c r="MAO19" s="52"/>
      <c r="MAP19" s="52"/>
      <c r="MAQ19" s="52"/>
      <c r="MAR19" s="52"/>
      <c r="MAS19" s="52"/>
      <c r="MAT19" s="52"/>
      <c r="MAU19" s="52"/>
      <c r="MAV19" s="52"/>
      <c r="MAW19" s="52"/>
      <c r="MAX19" s="52"/>
      <c r="MAY19" s="52"/>
      <c r="MAZ19" s="52"/>
      <c r="MBA19" s="52"/>
      <c r="MBB19" s="52"/>
      <c r="MBC19" s="52"/>
      <c r="MBD19" s="52"/>
      <c r="MBE19" s="52"/>
      <c r="MBF19" s="52"/>
      <c r="MBG19" s="52"/>
      <c r="MBH19" s="52"/>
      <c r="MBI19" s="52"/>
      <c r="MBJ19" s="52"/>
      <c r="MBK19" s="52"/>
      <c r="MBL19" s="52"/>
      <c r="MBM19" s="52"/>
      <c r="MBN19" s="52"/>
      <c r="MBO19" s="52"/>
      <c r="MBP19" s="52"/>
      <c r="MBQ19" s="52"/>
      <c r="MBR19" s="52"/>
      <c r="MBS19" s="52"/>
      <c r="MBT19" s="52"/>
      <c r="MBU19" s="52"/>
      <c r="MBV19" s="52"/>
      <c r="MBW19" s="52"/>
      <c r="MBX19" s="52"/>
      <c r="MBY19" s="52"/>
      <c r="MBZ19" s="52"/>
      <c r="MCA19" s="52"/>
      <c r="MCB19" s="52"/>
      <c r="MCC19" s="52"/>
      <c r="MCD19" s="52"/>
      <c r="MCE19" s="52"/>
      <c r="MCF19" s="52"/>
      <c r="MCG19" s="52"/>
      <c r="MCH19" s="52"/>
      <c r="MCI19" s="52"/>
      <c r="MCJ19" s="52"/>
      <c r="MCK19" s="52"/>
      <c r="MCL19" s="52"/>
      <c r="MCM19" s="52"/>
      <c r="MCN19" s="52"/>
      <c r="MCO19" s="52"/>
      <c r="MCP19" s="52"/>
      <c r="MCQ19" s="52"/>
      <c r="MCR19" s="52"/>
      <c r="MCS19" s="52"/>
      <c r="MCT19" s="52"/>
      <c r="MCU19" s="52"/>
      <c r="MCV19" s="52"/>
      <c r="MCW19" s="52"/>
      <c r="MCX19" s="52"/>
      <c r="MCY19" s="52"/>
      <c r="MCZ19" s="52"/>
      <c r="MDA19" s="52"/>
      <c r="MDB19" s="52"/>
      <c r="MDC19" s="52"/>
      <c r="MDD19" s="52"/>
      <c r="MDE19" s="52"/>
      <c r="MDF19" s="52"/>
      <c r="MDG19" s="52"/>
      <c r="MDH19" s="52"/>
      <c r="MDI19" s="52"/>
      <c r="MDJ19" s="52"/>
      <c r="MDK19" s="52"/>
      <c r="MDL19" s="52"/>
      <c r="MDM19" s="52"/>
      <c r="MDN19" s="52"/>
      <c r="MDO19" s="52"/>
      <c r="MDP19" s="52"/>
      <c r="MDQ19" s="52"/>
      <c r="MDR19" s="52"/>
      <c r="MDS19" s="52"/>
      <c r="MDT19" s="52"/>
      <c r="MDU19" s="52"/>
      <c r="MDV19" s="52"/>
      <c r="MDW19" s="52"/>
      <c r="MDX19" s="52"/>
      <c r="MDY19" s="52"/>
      <c r="MDZ19" s="52"/>
      <c r="MEA19" s="52"/>
      <c r="MEB19" s="52"/>
      <c r="MEC19" s="52"/>
      <c r="MED19" s="52"/>
      <c r="MEE19" s="52"/>
      <c r="MEF19" s="52"/>
      <c r="MEG19" s="52"/>
      <c r="MEH19" s="52"/>
      <c r="MEI19" s="52"/>
      <c r="MEJ19" s="52"/>
      <c r="MEK19" s="52"/>
      <c r="MEL19" s="52"/>
      <c r="MEM19" s="52"/>
      <c r="MEN19" s="52"/>
      <c r="MEO19" s="52"/>
      <c r="MEP19" s="52"/>
      <c r="MEQ19" s="52"/>
      <c r="MER19" s="52"/>
      <c r="MES19" s="52"/>
      <c r="MET19" s="52"/>
      <c r="MEU19" s="52"/>
      <c r="MEV19" s="52"/>
      <c r="MEW19" s="52"/>
      <c r="MEX19" s="52"/>
      <c r="MEY19" s="52"/>
      <c r="MEZ19" s="52"/>
      <c r="MFA19" s="52"/>
      <c r="MFB19" s="52"/>
      <c r="MFC19" s="52"/>
      <c r="MFD19" s="52"/>
      <c r="MFE19" s="52"/>
      <c r="MFF19" s="52"/>
      <c r="MFG19" s="52"/>
      <c r="MFH19" s="52"/>
      <c r="MFI19" s="52"/>
      <c r="MFJ19" s="52"/>
      <c r="MFK19" s="52"/>
      <c r="MFL19" s="52"/>
      <c r="MFM19" s="52"/>
      <c r="MFN19" s="52"/>
      <c r="MFO19" s="52"/>
      <c r="MFP19" s="52"/>
      <c r="MFQ19" s="52"/>
      <c r="MFR19" s="52"/>
      <c r="MFS19" s="52"/>
      <c r="MFT19" s="52"/>
      <c r="MFU19" s="52"/>
      <c r="MFV19" s="52"/>
      <c r="MFW19" s="52"/>
      <c r="MFX19" s="52"/>
      <c r="MFY19" s="52"/>
      <c r="MFZ19" s="52"/>
      <c r="MGA19" s="52"/>
      <c r="MGB19" s="52"/>
      <c r="MGC19" s="52"/>
      <c r="MGD19" s="52"/>
      <c r="MGE19" s="52"/>
      <c r="MGF19" s="52"/>
      <c r="MGG19" s="52"/>
      <c r="MGH19" s="52"/>
      <c r="MGI19" s="52"/>
      <c r="MGJ19" s="52"/>
      <c r="MGK19" s="52"/>
      <c r="MGL19" s="52"/>
      <c r="MGM19" s="52"/>
      <c r="MGN19" s="52"/>
      <c r="MGO19" s="52"/>
      <c r="MGP19" s="52"/>
      <c r="MGQ19" s="52"/>
      <c r="MGR19" s="52"/>
      <c r="MGS19" s="52"/>
      <c r="MGT19" s="52"/>
      <c r="MGU19" s="52"/>
      <c r="MGV19" s="52"/>
      <c r="MGW19" s="52"/>
      <c r="MGX19" s="52"/>
      <c r="MGY19" s="52"/>
      <c r="MGZ19" s="52"/>
      <c r="MHA19" s="52"/>
      <c r="MHB19" s="52"/>
      <c r="MHC19" s="52"/>
      <c r="MHD19" s="52"/>
      <c r="MHE19" s="52"/>
      <c r="MHF19" s="52"/>
      <c r="MHG19" s="52"/>
      <c r="MHH19" s="52"/>
      <c r="MHI19" s="52"/>
      <c r="MHJ19" s="52"/>
      <c r="MHK19" s="52"/>
      <c r="MHL19" s="52"/>
      <c r="MHM19" s="52"/>
      <c r="MHN19" s="52"/>
      <c r="MHO19" s="52"/>
      <c r="MHP19" s="52"/>
      <c r="MHQ19" s="52"/>
      <c r="MHR19" s="52"/>
      <c r="MHS19" s="52"/>
      <c r="MHT19" s="52"/>
      <c r="MHU19" s="52"/>
      <c r="MHV19" s="52"/>
      <c r="MHW19" s="52"/>
      <c r="MHX19" s="52"/>
      <c r="MHY19" s="52"/>
      <c r="MHZ19" s="52"/>
      <c r="MIA19" s="52"/>
      <c r="MIB19" s="52"/>
      <c r="MIC19" s="52"/>
      <c r="MID19" s="52"/>
      <c r="MIE19" s="52"/>
      <c r="MIF19" s="52"/>
      <c r="MIG19" s="52"/>
      <c r="MIH19" s="52"/>
      <c r="MII19" s="52"/>
      <c r="MIJ19" s="52"/>
      <c r="MIK19" s="52"/>
      <c r="MIL19" s="52"/>
      <c r="MIM19" s="52"/>
      <c r="MIN19" s="52"/>
      <c r="MIO19" s="52"/>
      <c r="MIP19" s="52"/>
      <c r="MIQ19" s="52"/>
      <c r="MIR19" s="52"/>
      <c r="MIS19" s="52"/>
      <c r="MIT19" s="52"/>
      <c r="MIU19" s="52"/>
      <c r="MIV19" s="52"/>
      <c r="MIW19" s="52"/>
      <c r="MIX19" s="52"/>
      <c r="MIY19" s="52"/>
      <c r="MIZ19" s="52"/>
      <c r="MJA19" s="52"/>
      <c r="MJB19" s="52"/>
      <c r="MJC19" s="52"/>
      <c r="MJD19" s="52"/>
      <c r="MJE19" s="52"/>
      <c r="MJF19" s="52"/>
      <c r="MJG19" s="52"/>
      <c r="MJH19" s="52"/>
      <c r="MJI19" s="52"/>
      <c r="MJJ19" s="52"/>
      <c r="MJK19" s="52"/>
      <c r="MJL19" s="52"/>
      <c r="MJM19" s="52"/>
      <c r="MJN19" s="52"/>
      <c r="MJO19" s="52"/>
      <c r="MJP19" s="52"/>
      <c r="MJQ19" s="52"/>
      <c r="MJR19" s="52"/>
      <c r="MJS19" s="52"/>
      <c r="MJT19" s="52"/>
      <c r="MJU19" s="52"/>
      <c r="MJV19" s="52"/>
      <c r="MJW19" s="52"/>
      <c r="MJX19" s="52"/>
      <c r="MJY19" s="52"/>
      <c r="MJZ19" s="52"/>
      <c r="MKA19" s="52"/>
      <c r="MKB19" s="52"/>
      <c r="MKC19" s="52"/>
      <c r="MKD19" s="52"/>
      <c r="MKE19" s="52"/>
      <c r="MKF19" s="52"/>
      <c r="MKG19" s="52"/>
      <c r="MKH19" s="52"/>
      <c r="MKI19" s="52"/>
      <c r="MKJ19" s="52"/>
      <c r="MKK19" s="52"/>
      <c r="MKL19" s="52"/>
      <c r="MKM19" s="52"/>
      <c r="MKN19" s="52"/>
      <c r="MKO19" s="52"/>
      <c r="MKP19" s="52"/>
      <c r="MKQ19" s="52"/>
      <c r="MKR19" s="52"/>
      <c r="MKS19" s="52"/>
      <c r="MKT19" s="52"/>
      <c r="MKU19" s="52"/>
      <c r="MKV19" s="52"/>
      <c r="MKW19" s="52"/>
      <c r="MKX19" s="52"/>
      <c r="MKY19" s="52"/>
      <c r="MKZ19" s="52"/>
      <c r="MLA19" s="52"/>
      <c r="MLB19" s="52"/>
      <c r="MLC19" s="52"/>
      <c r="MLD19" s="52"/>
      <c r="MLE19" s="52"/>
      <c r="MLF19" s="52"/>
      <c r="MLG19" s="52"/>
      <c r="MLH19" s="52"/>
      <c r="MLI19" s="52"/>
      <c r="MLJ19" s="52"/>
      <c r="MLK19" s="52"/>
      <c r="MLL19" s="52"/>
      <c r="MLM19" s="52"/>
      <c r="MLN19" s="52"/>
      <c r="MLO19" s="52"/>
      <c r="MLP19" s="52"/>
      <c r="MLQ19" s="52"/>
      <c r="MLR19" s="52"/>
      <c r="MLS19" s="52"/>
      <c r="MLT19" s="52"/>
      <c r="MLU19" s="52"/>
      <c r="MLV19" s="52"/>
      <c r="MLW19" s="52"/>
      <c r="MLX19" s="52"/>
      <c r="MLY19" s="52"/>
      <c r="MLZ19" s="52"/>
      <c r="MMA19" s="52"/>
      <c r="MMB19" s="52"/>
      <c r="MMC19" s="52"/>
      <c r="MMD19" s="52"/>
      <c r="MME19" s="52"/>
      <c r="MMF19" s="52"/>
      <c r="MMG19" s="52"/>
      <c r="MMH19" s="52"/>
      <c r="MMI19" s="52"/>
      <c r="MMJ19" s="52"/>
      <c r="MMK19" s="52"/>
      <c r="MML19" s="52"/>
      <c r="MMM19" s="52"/>
      <c r="MMN19" s="52"/>
      <c r="MMO19" s="52"/>
      <c r="MMP19" s="52"/>
      <c r="MMQ19" s="52"/>
      <c r="MMR19" s="52"/>
      <c r="MMS19" s="52"/>
      <c r="MMT19" s="52"/>
      <c r="MMU19" s="52"/>
      <c r="MMV19" s="52"/>
      <c r="MMW19" s="52"/>
      <c r="MMX19" s="52"/>
      <c r="MMY19" s="52"/>
      <c r="MMZ19" s="52"/>
      <c r="MNA19" s="52"/>
      <c r="MNB19" s="52"/>
      <c r="MNC19" s="52"/>
      <c r="MND19" s="52"/>
      <c r="MNE19" s="52"/>
      <c r="MNF19" s="52"/>
      <c r="MNG19" s="52"/>
      <c r="MNH19" s="52"/>
      <c r="MNI19" s="52"/>
      <c r="MNJ19" s="52"/>
      <c r="MNK19" s="52"/>
      <c r="MNL19" s="52"/>
      <c r="MNM19" s="52"/>
      <c r="MNN19" s="52"/>
      <c r="MNO19" s="52"/>
      <c r="MNP19" s="52"/>
      <c r="MNQ19" s="52"/>
      <c r="MNR19" s="52"/>
      <c r="MNS19" s="52"/>
      <c r="MNT19" s="52"/>
      <c r="MNU19" s="52"/>
      <c r="MNV19" s="52"/>
      <c r="MNW19" s="52"/>
      <c r="MNX19" s="52"/>
      <c r="MNY19" s="52"/>
      <c r="MNZ19" s="52"/>
      <c r="MOA19" s="52"/>
      <c r="MOB19" s="52"/>
      <c r="MOC19" s="52"/>
      <c r="MOD19" s="52"/>
      <c r="MOE19" s="52"/>
      <c r="MOF19" s="52"/>
      <c r="MOG19" s="52"/>
      <c r="MOH19" s="52"/>
      <c r="MOI19" s="52"/>
      <c r="MOJ19" s="52"/>
      <c r="MOK19" s="52"/>
      <c r="MOL19" s="52"/>
      <c r="MOM19" s="52"/>
      <c r="MON19" s="52"/>
      <c r="MOO19" s="52"/>
      <c r="MOP19" s="52"/>
      <c r="MOQ19" s="52"/>
      <c r="MOR19" s="52"/>
      <c r="MOS19" s="52"/>
      <c r="MOT19" s="52"/>
      <c r="MOU19" s="52"/>
      <c r="MOV19" s="52"/>
      <c r="MOW19" s="52"/>
      <c r="MOX19" s="52"/>
      <c r="MOY19" s="52"/>
      <c r="MOZ19" s="52"/>
      <c r="MPA19" s="52"/>
      <c r="MPB19" s="52"/>
      <c r="MPC19" s="52"/>
      <c r="MPD19" s="52"/>
      <c r="MPE19" s="52"/>
      <c r="MPF19" s="52"/>
      <c r="MPG19" s="52"/>
      <c r="MPH19" s="52"/>
      <c r="MPI19" s="52"/>
      <c r="MPJ19" s="52"/>
      <c r="MPK19" s="52"/>
      <c r="MPL19" s="52"/>
      <c r="MPM19" s="52"/>
      <c r="MPN19" s="52"/>
      <c r="MPO19" s="52"/>
      <c r="MPP19" s="52"/>
      <c r="MPQ19" s="52"/>
      <c r="MPR19" s="52"/>
      <c r="MPS19" s="52"/>
      <c r="MPT19" s="52"/>
      <c r="MPU19" s="52"/>
      <c r="MPV19" s="52"/>
      <c r="MPW19" s="52"/>
      <c r="MPX19" s="52"/>
      <c r="MPY19" s="52"/>
      <c r="MPZ19" s="52"/>
      <c r="MQA19" s="52"/>
      <c r="MQB19" s="52"/>
      <c r="MQC19" s="52"/>
      <c r="MQD19" s="52"/>
      <c r="MQE19" s="52"/>
      <c r="MQF19" s="52"/>
      <c r="MQG19" s="52"/>
      <c r="MQH19" s="52"/>
      <c r="MQI19" s="52"/>
      <c r="MQJ19" s="52"/>
      <c r="MQK19" s="52"/>
      <c r="MQL19" s="52"/>
      <c r="MQM19" s="52"/>
      <c r="MQN19" s="52"/>
      <c r="MQO19" s="52"/>
      <c r="MQP19" s="52"/>
      <c r="MQQ19" s="52"/>
      <c r="MQR19" s="52"/>
      <c r="MQS19" s="52"/>
      <c r="MQT19" s="52"/>
      <c r="MQU19" s="52"/>
      <c r="MQV19" s="52"/>
      <c r="MQW19" s="52"/>
      <c r="MQX19" s="52"/>
      <c r="MQY19" s="52"/>
      <c r="MQZ19" s="52"/>
      <c r="MRA19" s="52"/>
      <c r="MRB19" s="52"/>
      <c r="MRC19" s="52"/>
      <c r="MRD19" s="52"/>
      <c r="MRE19" s="52"/>
      <c r="MRF19" s="52"/>
      <c r="MRG19" s="52"/>
      <c r="MRH19" s="52"/>
      <c r="MRI19" s="52"/>
      <c r="MRJ19" s="52"/>
      <c r="MRK19" s="52"/>
      <c r="MRL19" s="52"/>
      <c r="MRM19" s="52"/>
      <c r="MRN19" s="52"/>
      <c r="MRO19" s="52"/>
      <c r="MRP19" s="52"/>
      <c r="MRQ19" s="52"/>
      <c r="MRR19" s="52"/>
      <c r="MRS19" s="52"/>
      <c r="MRT19" s="52"/>
      <c r="MRU19" s="52"/>
      <c r="MRV19" s="52"/>
      <c r="MRW19" s="52"/>
      <c r="MRX19" s="52"/>
      <c r="MRY19" s="52"/>
      <c r="MRZ19" s="52"/>
      <c r="MSA19" s="52"/>
      <c r="MSB19" s="52"/>
      <c r="MSC19" s="52"/>
      <c r="MSD19" s="52"/>
      <c r="MSE19" s="52"/>
      <c r="MSF19" s="52"/>
      <c r="MSG19" s="52"/>
      <c r="MSH19" s="52"/>
      <c r="MSI19" s="52"/>
      <c r="MSJ19" s="52"/>
      <c r="MSK19" s="52"/>
      <c r="MSL19" s="52"/>
      <c r="MSM19" s="52"/>
      <c r="MSN19" s="52"/>
      <c r="MSO19" s="52"/>
      <c r="MSP19" s="52"/>
      <c r="MSQ19" s="52"/>
      <c r="MSR19" s="52"/>
      <c r="MSS19" s="52"/>
      <c r="MST19" s="52"/>
      <c r="MSU19" s="52"/>
      <c r="MSV19" s="52"/>
      <c r="MSW19" s="52"/>
      <c r="MSX19" s="52"/>
      <c r="MSY19" s="52"/>
      <c r="MSZ19" s="52"/>
      <c r="MTA19" s="52"/>
      <c r="MTB19" s="52"/>
      <c r="MTC19" s="52"/>
      <c r="MTD19" s="52"/>
      <c r="MTE19" s="52"/>
      <c r="MTF19" s="52"/>
      <c r="MTG19" s="52"/>
      <c r="MTH19" s="52"/>
      <c r="MTI19" s="52"/>
      <c r="MTJ19" s="52"/>
      <c r="MTK19" s="52"/>
      <c r="MTL19" s="52"/>
      <c r="MTM19" s="52"/>
      <c r="MTN19" s="52"/>
      <c r="MTO19" s="52"/>
      <c r="MTP19" s="52"/>
      <c r="MTQ19" s="52"/>
      <c r="MTR19" s="52"/>
      <c r="MTS19" s="52"/>
      <c r="MTT19" s="52"/>
      <c r="MTU19" s="52"/>
      <c r="MTV19" s="52"/>
      <c r="MTW19" s="52"/>
      <c r="MTX19" s="52"/>
      <c r="MTY19" s="52"/>
      <c r="MTZ19" s="52"/>
      <c r="MUA19" s="52"/>
      <c r="MUB19" s="52"/>
      <c r="MUC19" s="52"/>
      <c r="MUD19" s="52"/>
      <c r="MUE19" s="52"/>
      <c r="MUF19" s="52"/>
      <c r="MUG19" s="52"/>
      <c r="MUH19" s="52"/>
      <c r="MUI19" s="52"/>
      <c r="MUJ19" s="52"/>
      <c r="MUK19" s="52"/>
      <c r="MUL19" s="52"/>
      <c r="MUM19" s="52"/>
      <c r="MUN19" s="52"/>
      <c r="MUO19" s="52"/>
      <c r="MUP19" s="52"/>
      <c r="MUQ19" s="52"/>
      <c r="MUR19" s="52"/>
      <c r="MUS19" s="52"/>
      <c r="MUT19" s="52"/>
      <c r="MUU19" s="52"/>
      <c r="MUV19" s="52"/>
      <c r="MUW19" s="52"/>
      <c r="MUX19" s="52"/>
      <c r="MUY19" s="52"/>
      <c r="MUZ19" s="52"/>
      <c r="MVA19" s="52"/>
      <c r="MVB19" s="52"/>
      <c r="MVC19" s="52"/>
      <c r="MVD19" s="52"/>
      <c r="MVE19" s="52"/>
      <c r="MVF19" s="52"/>
      <c r="MVG19" s="52"/>
      <c r="MVH19" s="52"/>
      <c r="MVI19" s="52"/>
      <c r="MVJ19" s="52"/>
      <c r="MVK19" s="52"/>
      <c r="MVL19" s="52"/>
      <c r="MVM19" s="52"/>
      <c r="MVN19" s="52"/>
      <c r="MVO19" s="52"/>
      <c r="MVP19" s="52"/>
      <c r="MVQ19" s="52"/>
      <c r="MVR19" s="52"/>
      <c r="MVS19" s="52"/>
      <c r="MVT19" s="52"/>
      <c r="MVU19" s="52"/>
      <c r="MVV19" s="52"/>
      <c r="MVW19" s="52"/>
      <c r="MVX19" s="52"/>
      <c r="MVY19" s="52"/>
      <c r="MVZ19" s="52"/>
      <c r="MWA19" s="52"/>
      <c r="MWB19" s="52"/>
      <c r="MWC19" s="52"/>
      <c r="MWD19" s="52"/>
      <c r="MWE19" s="52"/>
      <c r="MWF19" s="52"/>
      <c r="MWG19" s="52"/>
      <c r="MWH19" s="52"/>
      <c r="MWI19" s="52"/>
      <c r="MWJ19" s="52"/>
      <c r="MWK19" s="52"/>
      <c r="MWL19" s="52"/>
      <c r="MWM19" s="52"/>
      <c r="MWN19" s="52"/>
      <c r="MWO19" s="52"/>
      <c r="MWP19" s="52"/>
      <c r="MWQ19" s="52"/>
      <c r="MWR19" s="52"/>
      <c r="MWS19" s="52"/>
      <c r="MWT19" s="52"/>
      <c r="MWU19" s="52"/>
      <c r="MWV19" s="52"/>
      <c r="MWW19" s="52"/>
      <c r="MWX19" s="52"/>
      <c r="MWY19" s="52"/>
      <c r="MWZ19" s="52"/>
      <c r="MXA19" s="52"/>
      <c r="MXB19" s="52"/>
      <c r="MXC19" s="52"/>
      <c r="MXD19" s="52"/>
      <c r="MXE19" s="52"/>
      <c r="MXF19" s="52"/>
      <c r="MXG19" s="52"/>
      <c r="MXH19" s="52"/>
      <c r="MXI19" s="52"/>
      <c r="MXJ19" s="52"/>
      <c r="MXK19" s="52"/>
      <c r="MXL19" s="52"/>
      <c r="MXM19" s="52"/>
      <c r="MXN19" s="52"/>
      <c r="MXO19" s="52"/>
      <c r="MXP19" s="52"/>
      <c r="MXQ19" s="52"/>
      <c r="MXR19" s="52"/>
      <c r="MXS19" s="52"/>
      <c r="MXT19" s="52"/>
      <c r="MXU19" s="52"/>
      <c r="MXV19" s="52"/>
      <c r="MXW19" s="52"/>
      <c r="MXX19" s="52"/>
      <c r="MXY19" s="52"/>
      <c r="MXZ19" s="52"/>
      <c r="MYA19" s="52"/>
      <c r="MYB19" s="52"/>
      <c r="MYC19" s="52"/>
      <c r="MYD19" s="52"/>
      <c r="MYE19" s="52"/>
      <c r="MYF19" s="52"/>
      <c r="MYG19" s="52"/>
      <c r="MYH19" s="52"/>
      <c r="MYI19" s="52"/>
      <c r="MYJ19" s="52"/>
      <c r="MYK19" s="52"/>
      <c r="MYL19" s="52"/>
      <c r="MYM19" s="52"/>
      <c r="MYN19" s="52"/>
      <c r="MYO19" s="52"/>
      <c r="MYP19" s="52"/>
      <c r="MYQ19" s="52"/>
      <c r="MYR19" s="52"/>
      <c r="MYS19" s="52"/>
      <c r="MYT19" s="52"/>
      <c r="MYU19" s="52"/>
      <c r="MYV19" s="52"/>
      <c r="MYW19" s="52"/>
      <c r="MYX19" s="52"/>
      <c r="MYY19" s="52"/>
      <c r="MYZ19" s="52"/>
      <c r="MZA19" s="52"/>
      <c r="MZB19" s="52"/>
      <c r="MZC19" s="52"/>
      <c r="MZD19" s="52"/>
      <c r="MZE19" s="52"/>
      <c r="MZF19" s="52"/>
      <c r="MZG19" s="52"/>
      <c r="MZH19" s="52"/>
      <c r="MZI19" s="52"/>
      <c r="MZJ19" s="52"/>
      <c r="MZK19" s="52"/>
      <c r="MZL19" s="52"/>
      <c r="MZM19" s="52"/>
      <c r="MZN19" s="52"/>
      <c r="MZO19" s="52"/>
      <c r="MZP19" s="52"/>
      <c r="MZQ19" s="52"/>
      <c r="MZR19" s="52"/>
      <c r="MZS19" s="52"/>
      <c r="MZT19" s="52"/>
      <c r="MZU19" s="52"/>
      <c r="MZV19" s="52"/>
      <c r="MZW19" s="52"/>
      <c r="MZX19" s="52"/>
      <c r="MZY19" s="52"/>
      <c r="MZZ19" s="52"/>
      <c r="NAA19" s="52"/>
      <c r="NAB19" s="52"/>
      <c r="NAC19" s="52"/>
      <c r="NAD19" s="52"/>
      <c r="NAE19" s="52"/>
      <c r="NAF19" s="52"/>
      <c r="NAG19" s="52"/>
      <c r="NAH19" s="52"/>
      <c r="NAI19" s="52"/>
      <c r="NAJ19" s="52"/>
      <c r="NAK19" s="52"/>
      <c r="NAL19" s="52"/>
      <c r="NAM19" s="52"/>
      <c r="NAN19" s="52"/>
      <c r="NAO19" s="52"/>
      <c r="NAP19" s="52"/>
      <c r="NAQ19" s="52"/>
      <c r="NAR19" s="52"/>
      <c r="NAS19" s="52"/>
      <c r="NAT19" s="52"/>
      <c r="NAU19" s="52"/>
      <c r="NAV19" s="52"/>
      <c r="NAW19" s="52"/>
      <c r="NAX19" s="52"/>
      <c r="NAY19" s="52"/>
      <c r="NAZ19" s="52"/>
      <c r="NBA19" s="52"/>
      <c r="NBB19" s="52"/>
      <c r="NBC19" s="52"/>
      <c r="NBD19" s="52"/>
      <c r="NBE19" s="52"/>
      <c r="NBF19" s="52"/>
      <c r="NBG19" s="52"/>
      <c r="NBH19" s="52"/>
      <c r="NBI19" s="52"/>
      <c r="NBJ19" s="52"/>
      <c r="NBK19" s="52"/>
      <c r="NBL19" s="52"/>
      <c r="NBM19" s="52"/>
      <c r="NBN19" s="52"/>
      <c r="NBO19" s="52"/>
      <c r="NBP19" s="52"/>
      <c r="NBQ19" s="52"/>
      <c r="NBR19" s="52"/>
      <c r="NBS19" s="52"/>
      <c r="NBT19" s="52"/>
      <c r="NBU19" s="52"/>
      <c r="NBV19" s="52"/>
      <c r="NBW19" s="52"/>
      <c r="NBX19" s="52"/>
      <c r="NBY19" s="52"/>
      <c r="NBZ19" s="52"/>
      <c r="NCA19" s="52"/>
      <c r="NCB19" s="52"/>
      <c r="NCC19" s="52"/>
      <c r="NCD19" s="52"/>
      <c r="NCE19" s="52"/>
      <c r="NCF19" s="52"/>
      <c r="NCG19" s="52"/>
      <c r="NCH19" s="52"/>
      <c r="NCI19" s="52"/>
      <c r="NCJ19" s="52"/>
      <c r="NCK19" s="52"/>
      <c r="NCL19" s="52"/>
      <c r="NCM19" s="52"/>
      <c r="NCN19" s="52"/>
      <c r="NCO19" s="52"/>
      <c r="NCP19" s="52"/>
      <c r="NCQ19" s="52"/>
      <c r="NCR19" s="52"/>
      <c r="NCS19" s="52"/>
      <c r="NCT19" s="52"/>
      <c r="NCU19" s="52"/>
      <c r="NCV19" s="52"/>
      <c r="NCW19" s="52"/>
      <c r="NCX19" s="52"/>
      <c r="NCY19" s="52"/>
      <c r="NCZ19" s="52"/>
      <c r="NDA19" s="52"/>
      <c r="NDB19" s="52"/>
      <c r="NDC19" s="52"/>
      <c r="NDD19" s="52"/>
      <c r="NDE19" s="52"/>
      <c r="NDF19" s="52"/>
      <c r="NDG19" s="52"/>
      <c r="NDH19" s="52"/>
      <c r="NDI19" s="52"/>
      <c r="NDJ19" s="52"/>
      <c r="NDK19" s="52"/>
      <c r="NDL19" s="52"/>
      <c r="NDM19" s="52"/>
      <c r="NDN19" s="52"/>
      <c r="NDO19" s="52"/>
      <c r="NDP19" s="52"/>
      <c r="NDQ19" s="52"/>
      <c r="NDR19" s="52"/>
      <c r="NDS19" s="52"/>
      <c r="NDT19" s="52"/>
      <c r="NDU19" s="52"/>
      <c r="NDV19" s="52"/>
      <c r="NDW19" s="52"/>
      <c r="NDX19" s="52"/>
      <c r="NDY19" s="52"/>
      <c r="NDZ19" s="52"/>
      <c r="NEA19" s="52"/>
      <c r="NEB19" s="52"/>
      <c r="NEC19" s="52"/>
      <c r="NED19" s="52"/>
      <c r="NEE19" s="52"/>
      <c r="NEF19" s="52"/>
      <c r="NEG19" s="52"/>
      <c r="NEH19" s="52"/>
      <c r="NEI19" s="52"/>
      <c r="NEJ19" s="52"/>
      <c r="NEK19" s="52"/>
      <c r="NEL19" s="52"/>
      <c r="NEM19" s="52"/>
      <c r="NEN19" s="52"/>
      <c r="NEO19" s="52"/>
      <c r="NEP19" s="52"/>
      <c r="NEQ19" s="52"/>
      <c r="NER19" s="52"/>
      <c r="NES19" s="52"/>
      <c r="NET19" s="52"/>
      <c r="NEU19" s="52"/>
      <c r="NEV19" s="52"/>
      <c r="NEW19" s="52"/>
      <c r="NEX19" s="52"/>
      <c r="NEY19" s="52"/>
      <c r="NEZ19" s="52"/>
      <c r="NFA19" s="52"/>
      <c r="NFB19" s="52"/>
      <c r="NFC19" s="52"/>
      <c r="NFD19" s="52"/>
      <c r="NFE19" s="52"/>
      <c r="NFF19" s="52"/>
      <c r="NFG19" s="52"/>
      <c r="NFH19" s="52"/>
      <c r="NFI19" s="52"/>
      <c r="NFJ19" s="52"/>
      <c r="NFK19" s="52"/>
      <c r="NFL19" s="52"/>
      <c r="NFM19" s="52"/>
      <c r="NFN19" s="52"/>
      <c r="NFO19" s="52"/>
      <c r="NFP19" s="52"/>
      <c r="NFQ19" s="52"/>
      <c r="NFR19" s="52"/>
      <c r="NFS19" s="52"/>
      <c r="NFT19" s="52"/>
      <c r="NFU19" s="52"/>
      <c r="NFV19" s="52"/>
      <c r="NFW19" s="52"/>
      <c r="NFX19" s="52"/>
      <c r="NFY19" s="52"/>
      <c r="NFZ19" s="52"/>
      <c r="NGA19" s="52"/>
      <c r="NGB19" s="52"/>
      <c r="NGC19" s="52"/>
      <c r="NGD19" s="52"/>
      <c r="NGE19" s="52"/>
      <c r="NGF19" s="52"/>
      <c r="NGG19" s="52"/>
      <c r="NGH19" s="52"/>
      <c r="NGI19" s="52"/>
      <c r="NGJ19" s="52"/>
      <c r="NGK19" s="52"/>
      <c r="NGL19" s="52"/>
      <c r="NGM19" s="52"/>
      <c r="NGN19" s="52"/>
      <c r="NGO19" s="52"/>
      <c r="NGP19" s="52"/>
      <c r="NGQ19" s="52"/>
      <c r="NGR19" s="52"/>
      <c r="NGS19" s="52"/>
      <c r="NGT19" s="52"/>
      <c r="NGU19" s="52"/>
      <c r="NGV19" s="52"/>
      <c r="NGW19" s="52"/>
      <c r="NGX19" s="52"/>
      <c r="NGY19" s="52"/>
      <c r="NGZ19" s="52"/>
      <c r="NHA19" s="52"/>
      <c r="NHB19" s="52"/>
      <c r="NHC19" s="52"/>
      <c r="NHD19" s="52"/>
      <c r="NHE19" s="52"/>
      <c r="NHF19" s="52"/>
      <c r="NHG19" s="52"/>
      <c r="NHH19" s="52"/>
      <c r="NHI19" s="52"/>
      <c r="NHJ19" s="52"/>
      <c r="NHK19" s="52"/>
      <c r="NHL19" s="52"/>
      <c r="NHM19" s="52"/>
      <c r="NHN19" s="52"/>
      <c r="NHO19" s="52"/>
      <c r="NHP19" s="52"/>
      <c r="NHQ19" s="52"/>
      <c r="NHR19" s="52"/>
      <c r="NHS19" s="52"/>
      <c r="NHT19" s="52"/>
      <c r="NHU19" s="52"/>
      <c r="NHV19" s="52"/>
      <c r="NHW19" s="52"/>
      <c r="NHX19" s="52"/>
      <c r="NHY19" s="52"/>
      <c r="NHZ19" s="52"/>
      <c r="NIA19" s="52"/>
      <c r="NIB19" s="52"/>
      <c r="NIC19" s="52"/>
      <c r="NID19" s="52"/>
      <c r="NIE19" s="52"/>
      <c r="NIF19" s="52"/>
      <c r="NIG19" s="52"/>
      <c r="NIH19" s="52"/>
      <c r="NII19" s="52"/>
      <c r="NIJ19" s="52"/>
      <c r="NIK19" s="52"/>
      <c r="NIL19" s="52"/>
      <c r="NIM19" s="52"/>
      <c r="NIN19" s="52"/>
      <c r="NIO19" s="52"/>
      <c r="NIP19" s="52"/>
      <c r="NIQ19" s="52"/>
      <c r="NIR19" s="52"/>
      <c r="NIS19" s="52"/>
      <c r="NIT19" s="52"/>
      <c r="NIU19" s="52"/>
      <c r="NIV19" s="52"/>
      <c r="NIW19" s="52"/>
      <c r="NIX19" s="52"/>
      <c r="NIY19" s="52"/>
      <c r="NIZ19" s="52"/>
      <c r="NJA19" s="52"/>
      <c r="NJB19" s="52"/>
      <c r="NJC19" s="52"/>
      <c r="NJD19" s="52"/>
      <c r="NJE19" s="52"/>
      <c r="NJF19" s="52"/>
      <c r="NJG19" s="52"/>
      <c r="NJH19" s="52"/>
      <c r="NJI19" s="52"/>
      <c r="NJJ19" s="52"/>
      <c r="NJK19" s="52"/>
      <c r="NJL19" s="52"/>
      <c r="NJM19" s="52"/>
      <c r="NJN19" s="52"/>
      <c r="NJO19" s="52"/>
      <c r="NJP19" s="52"/>
      <c r="NJQ19" s="52"/>
      <c r="NJR19" s="52"/>
      <c r="NJS19" s="52"/>
      <c r="NJT19" s="52"/>
      <c r="NJU19" s="52"/>
      <c r="NJV19" s="52"/>
      <c r="NJW19" s="52"/>
      <c r="NJX19" s="52"/>
      <c r="NJY19" s="52"/>
      <c r="NJZ19" s="52"/>
      <c r="NKA19" s="52"/>
      <c r="NKB19" s="52"/>
      <c r="NKC19" s="52"/>
      <c r="NKD19" s="52"/>
      <c r="NKE19" s="52"/>
      <c r="NKF19" s="52"/>
      <c r="NKG19" s="52"/>
      <c r="NKH19" s="52"/>
      <c r="NKI19" s="52"/>
      <c r="NKJ19" s="52"/>
      <c r="NKK19" s="52"/>
      <c r="NKL19" s="52"/>
      <c r="NKM19" s="52"/>
      <c r="NKN19" s="52"/>
      <c r="NKO19" s="52"/>
      <c r="NKP19" s="52"/>
      <c r="NKQ19" s="52"/>
      <c r="NKR19" s="52"/>
      <c r="NKS19" s="52"/>
      <c r="NKT19" s="52"/>
      <c r="NKU19" s="52"/>
      <c r="NKV19" s="52"/>
      <c r="NKW19" s="52"/>
      <c r="NKX19" s="52"/>
      <c r="NKY19" s="52"/>
      <c r="NKZ19" s="52"/>
      <c r="NLA19" s="52"/>
      <c r="NLB19" s="52"/>
      <c r="NLC19" s="52"/>
      <c r="NLD19" s="52"/>
      <c r="NLE19" s="52"/>
      <c r="NLF19" s="52"/>
      <c r="NLG19" s="52"/>
      <c r="NLH19" s="52"/>
      <c r="NLI19" s="52"/>
      <c r="NLJ19" s="52"/>
      <c r="NLK19" s="52"/>
      <c r="NLL19" s="52"/>
      <c r="NLM19" s="52"/>
      <c r="NLN19" s="52"/>
      <c r="NLO19" s="52"/>
      <c r="NLP19" s="52"/>
      <c r="NLQ19" s="52"/>
      <c r="NLR19" s="52"/>
      <c r="NLS19" s="52"/>
      <c r="NLT19" s="52"/>
      <c r="NLU19" s="52"/>
      <c r="NLV19" s="52"/>
      <c r="NLW19" s="52"/>
      <c r="NLX19" s="52"/>
      <c r="NLY19" s="52"/>
      <c r="NLZ19" s="52"/>
      <c r="NMA19" s="52"/>
      <c r="NMB19" s="52"/>
      <c r="NMC19" s="52"/>
      <c r="NMD19" s="52"/>
      <c r="NME19" s="52"/>
      <c r="NMF19" s="52"/>
      <c r="NMG19" s="52"/>
      <c r="NMH19" s="52"/>
      <c r="NMI19" s="52"/>
      <c r="NMJ19" s="52"/>
      <c r="NMK19" s="52"/>
      <c r="NML19" s="52"/>
      <c r="NMM19" s="52"/>
      <c r="NMN19" s="52"/>
      <c r="NMO19" s="52"/>
      <c r="NMP19" s="52"/>
      <c r="NMQ19" s="52"/>
      <c r="NMR19" s="52"/>
      <c r="NMS19" s="52"/>
      <c r="NMT19" s="52"/>
      <c r="NMU19" s="52"/>
      <c r="NMV19" s="52"/>
      <c r="NMW19" s="52"/>
      <c r="NMX19" s="52"/>
      <c r="NMY19" s="52"/>
      <c r="NMZ19" s="52"/>
      <c r="NNA19" s="52"/>
      <c r="NNB19" s="52"/>
      <c r="NNC19" s="52"/>
      <c r="NND19" s="52"/>
      <c r="NNE19" s="52"/>
      <c r="NNF19" s="52"/>
      <c r="NNG19" s="52"/>
      <c r="NNH19" s="52"/>
      <c r="NNI19" s="52"/>
      <c r="NNJ19" s="52"/>
      <c r="NNK19" s="52"/>
      <c r="NNL19" s="52"/>
      <c r="NNM19" s="52"/>
      <c r="NNN19" s="52"/>
      <c r="NNO19" s="52"/>
      <c r="NNP19" s="52"/>
      <c r="NNQ19" s="52"/>
      <c r="NNR19" s="52"/>
      <c r="NNS19" s="52"/>
      <c r="NNT19" s="52"/>
      <c r="NNU19" s="52"/>
      <c r="NNV19" s="52"/>
      <c r="NNW19" s="52"/>
      <c r="NNX19" s="52"/>
      <c r="NNY19" s="52"/>
      <c r="NNZ19" s="52"/>
      <c r="NOA19" s="52"/>
      <c r="NOB19" s="52"/>
      <c r="NOC19" s="52"/>
      <c r="NOD19" s="52"/>
      <c r="NOE19" s="52"/>
      <c r="NOF19" s="52"/>
      <c r="NOG19" s="52"/>
      <c r="NOH19" s="52"/>
      <c r="NOI19" s="52"/>
      <c r="NOJ19" s="52"/>
      <c r="NOK19" s="52"/>
      <c r="NOL19" s="52"/>
      <c r="NOM19" s="52"/>
      <c r="NON19" s="52"/>
      <c r="NOO19" s="52"/>
      <c r="NOP19" s="52"/>
      <c r="NOQ19" s="52"/>
      <c r="NOR19" s="52"/>
      <c r="NOS19" s="52"/>
      <c r="NOT19" s="52"/>
      <c r="NOU19" s="52"/>
      <c r="NOV19" s="52"/>
      <c r="NOW19" s="52"/>
      <c r="NOX19" s="52"/>
      <c r="NOY19" s="52"/>
      <c r="NOZ19" s="52"/>
      <c r="NPA19" s="52"/>
      <c r="NPB19" s="52"/>
      <c r="NPC19" s="52"/>
      <c r="NPD19" s="52"/>
      <c r="NPE19" s="52"/>
      <c r="NPF19" s="52"/>
      <c r="NPG19" s="52"/>
      <c r="NPH19" s="52"/>
      <c r="NPI19" s="52"/>
      <c r="NPJ19" s="52"/>
      <c r="NPK19" s="52"/>
      <c r="NPL19" s="52"/>
      <c r="NPM19" s="52"/>
      <c r="NPN19" s="52"/>
      <c r="NPO19" s="52"/>
      <c r="NPP19" s="52"/>
      <c r="NPQ19" s="52"/>
      <c r="NPR19" s="52"/>
      <c r="NPS19" s="52"/>
      <c r="NPT19" s="52"/>
      <c r="NPU19" s="52"/>
      <c r="NPV19" s="52"/>
      <c r="NPW19" s="52"/>
      <c r="NPX19" s="52"/>
      <c r="NPY19" s="52"/>
      <c r="NPZ19" s="52"/>
      <c r="NQA19" s="52"/>
      <c r="NQB19" s="52"/>
      <c r="NQC19" s="52"/>
      <c r="NQD19" s="52"/>
      <c r="NQE19" s="52"/>
      <c r="NQF19" s="52"/>
      <c r="NQG19" s="52"/>
      <c r="NQH19" s="52"/>
      <c r="NQI19" s="52"/>
      <c r="NQJ19" s="52"/>
      <c r="NQK19" s="52"/>
      <c r="NQL19" s="52"/>
      <c r="NQM19" s="52"/>
      <c r="NQN19" s="52"/>
      <c r="NQO19" s="52"/>
      <c r="NQP19" s="52"/>
      <c r="NQQ19" s="52"/>
      <c r="NQR19" s="52"/>
      <c r="NQS19" s="52"/>
      <c r="NQT19" s="52"/>
      <c r="NQU19" s="52"/>
      <c r="NQV19" s="52"/>
      <c r="NQW19" s="52"/>
      <c r="NQX19" s="52"/>
      <c r="NQY19" s="52"/>
      <c r="NQZ19" s="52"/>
      <c r="NRA19" s="52"/>
      <c r="NRB19" s="52"/>
      <c r="NRC19" s="52"/>
      <c r="NRD19" s="52"/>
      <c r="NRE19" s="52"/>
      <c r="NRF19" s="52"/>
      <c r="NRG19" s="52"/>
      <c r="NRH19" s="52"/>
      <c r="NRI19" s="52"/>
      <c r="NRJ19" s="52"/>
      <c r="NRK19" s="52"/>
      <c r="NRL19" s="52"/>
      <c r="NRM19" s="52"/>
      <c r="NRN19" s="52"/>
      <c r="NRO19" s="52"/>
      <c r="NRP19" s="52"/>
      <c r="NRQ19" s="52"/>
      <c r="NRR19" s="52"/>
      <c r="NRS19" s="52"/>
      <c r="NRT19" s="52"/>
      <c r="NRU19" s="52"/>
      <c r="NRV19" s="52"/>
      <c r="NRW19" s="52"/>
      <c r="NRX19" s="52"/>
      <c r="NRY19" s="52"/>
      <c r="NRZ19" s="52"/>
      <c r="NSA19" s="52"/>
      <c r="NSB19" s="52"/>
      <c r="NSC19" s="52"/>
      <c r="NSD19" s="52"/>
      <c r="NSE19" s="52"/>
      <c r="NSF19" s="52"/>
      <c r="NSG19" s="52"/>
      <c r="NSH19" s="52"/>
      <c r="NSI19" s="52"/>
      <c r="NSJ19" s="52"/>
      <c r="NSK19" s="52"/>
      <c r="NSL19" s="52"/>
      <c r="NSM19" s="52"/>
      <c r="NSN19" s="52"/>
      <c r="NSO19" s="52"/>
      <c r="NSP19" s="52"/>
      <c r="NSQ19" s="52"/>
      <c r="NSR19" s="52"/>
      <c r="NSS19" s="52"/>
      <c r="NST19" s="52"/>
      <c r="NSU19" s="52"/>
      <c r="NSV19" s="52"/>
      <c r="NSW19" s="52"/>
      <c r="NSX19" s="52"/>
      <c r="NSY19" s="52"/>
      <c r="NSZ19" s="52"/>
      <c r="NTA19" s="52"/>
      <c r="NTB19" s="52"/>
      <c r="NTC19" s="52"/>
      <c r="NTD19" s="52"/>
      <c r="NTE19" s="52"/>
      <c r="NTF19" s="52"/>
      <c r="NTG19" s="52"/>
      <c r="NTH19" s="52"/>
      <c r="NTI19" s="52"/>
      <c r="NTJ19" s="52"/>
      <c r="NTK19" s="52"/>
      <c r="NTL19" s="52"/>
      <c r="NTM19" s="52"/>
      <c r="NTN19" s="52"/>
      <c r="NTO19" s="52"/>
      <c r="NTP19" s="52"/>
      <c r="NTQ19" s="52"/>
      <c r="NTR19" s="52"/>
      <c r="NTS19" s="52"/>
      <c r="NTT19" s="52"/>
      <c r="NTU19" s="52"/>
      <c r="NTV19" s="52"/>
      <c r="NTW19" s="52"/>
      <c r="NTX19" s="52"/>
      <c r="NTY19" s="52"/>
      <c r="NTZ19" s="52"/>
      <c r="NUA19" s="52"/>
      <c r="NUB19" s="52"/>
      <c r="NUC19" s="52"/>
      <c r="NUD19" s="52"/>
      <c r="NUE19" s="52"/>
      <c r="NUF19" s="52"/>
      <c r="NUG19" s="52"/>
      <c r="NUH19" s="52"/>
      <c r="NUI19" s="52"/>
      <c r="NUJ19" s="52"/>
      <c r="NUK19" s="52"/>
      <c r="NUL19" s="52"/>
      <c r="NUM19" s="52"/>
      <c r="NUN19" s="52"/>
      <c r="NUO19" s="52"/>
      <c r="NUP19" s="52"/>
      <c r="NUQ19" s="52"/>
      <c r="NUR19" s="52"/>
      <c r="NUS19" s="52"/>
      <c r="NUT19" s="52"/>
      <c r="NUU19" s="52"/>
      <c r="NUV19" s="52"/>
      <c r="NUW19" s="52"/>
      <c r="NUX19" s="52"/>
      <c r="NUY19" s="52"/>
      <c r="NUZ19" s="52"/>
      <c r="NVA19" s="52"/>
      <c r="NVB19" s="52"/>
      <c r="NVC19" s="52"/>
      <c r="NVD19" s="52"/>
      <c r="NVE19" s="52"/>
      <c r="NVF19" s="52"/>
      <c r="NVG19" s="52"/>
      <c r="NVH19" s="52"/>
      <c r="NVI19" s="52"/>
      <c r="NVJ19" s="52"/>
      <c r="NVK19" s="52"/>
      <c r="NVL19" s="52"/>
      <c r="NVM19" s="52"/>
      <c r="NVN19" s="52"/>
      <c r="NVO19" s="52"/>
      <c r="NVP19" s="52"/>
      <c r="NVQ19" s="52"/>
      <c r="NVR19" s="52"/>
      <c r="NVS19" s="52"/>
      <c r="NVT19" s="52"/>
      <c r="NVU19" s="52"/>
      <c r="NVV19" s="52"/>
      <c r="NVW19" s="52"/>
      <c r="NVX19" s="52"/>
      <c r="NVY19" s="52"/>
      <c r="NVZ19" s="52"/>
      <c r="NWA19" s="52"/>
      <c r="NWB19" s="52"/>
      <c r="NWC19" s="52"/>
      <c r="NWD19" s="52"/>
      <c r="NWE19" s="52"/>
      <c r="NWF19" s="52"/>
      <c r="NWG19" s="52"/>
      <c r="NWH19" s="52"/>
      <c r="NWI19" s="52"/>
      <c r="NWJ19" s="52"/>
      <c r="NWK19" s="52"/>
      <c r="NWL19" s="52"/>
      <c r="NWM19" s="52"/>
      <c r="NWN19" s="52"/>
      <c r="NWO19" s="52"/>
      <c r="NWP19" s="52"/>
      <c r="NWQ19" s="52"/>
      <c r="NWR19" s="52"/>
      <c r="NWS19" s="52"/>
      <c r="NWT19" s="52"/>
      <c r="NWU19" s="52"/>
      <c r="NWV19" s="52"/>
      <c r="NWW19" s="52"/>
      <c r="NWX19" s="52"/>
      <c r="NWY19" s="52"/>
      <c r="NWZ19" s="52"/>
      <c r="NXA19" s="52"/>
      <c r="NXB19" s="52"/>
      <c r="NXC19" s="52"/>
      <c r="NXD19" s="52"/>
      <c r="NXE19" s="52"/>
      <c r="NXF19" s="52"/>
      <c r="NXG19" s="52"/>
      <c r="NXH19" s="52"/>
      <c r="NXI19" s="52"/>
      <c r="NXJ19" s="52"/>
      <c r="NXK19" s="52"/>
      <c r="NXL19" s="52"/>
      <c r="NXM19" s="52"/>
      <c r="NXN19" s="52"/>
      <c r="NXO19" s="52"/>
      <c r="NXP19" s="52"/>
      <c r="NXQ19" s="52"/>
      <c r="NXR19" s="52"/>
      <c r="NXS19" s="52"/>
      <c r="NXT19" s="52"/>
      <c r="NXU19" s="52"/>
      <c r="NXV19" s="52"/>
      <c r="NXW19" s="52"/>
      <c r="NXX19" s="52"/>
      <c r="NXY19" s="52"/>
      <c r="NXZ19" s="52"/>
      <c r="NYA19" s="52"/>
      <c r="NYB19" s="52"/>
      <c r="NYC19" s="52"/>
      <c r="NYD19" s="52"/>
      <c r="NYE19" s="52"/>
      <c r="NYF19" s="52"/>
      <c r="NYG19" s="52"/>
      <c r="NYH19" s="52"/>
      <c r="NYI19" s="52"/>
      <c r="NYJ19" s="52"/>
      <c r="NYK19" s="52"/>
      <c r="NYL19" s="52"/>
      <c r="NYM19" s="52"/>
      <c r="NYN19" s="52"/>
      <c r="NYO19" s="52"/>
      <c r="NYP19" s="52"/>
      <c r="NYQ19" s="52"/>
      <c r="NYR19" s="52"/>
      <c r="NYS19" s="52"/>
      <c r="NYT19" s="52"/>
      <c r="NYU19" s="52"/>
      <c r="NYV19" s="52"/>
      <c r="NYW19" s="52"/>
      <c r="NYX19" s="52"/>
      <c r="NYY19" s="52"/>
      <c r="NYZ19" s="52"/>
      <c r="NZA19" s="52"/>
      <c r="NZB19" s="52"/>
      <c r="NZC19" s="52"/>
      <c r="NZD19" s="52"/>
      <c r="NZE19" s="52"/>
      <c r="NZF19" s="52"/>
      <c r="NZG19" s="52"/>
      <c r="NZH19" s="52"/>
      <c r="NZI19" s="52"/>
      <c r="NZJ19" s="52"/>
      <c r="NZK19" s="52"/>
      <c r="NZL19" s="52"/>
      <c r="NZM19" s="52"/>
      <c r="NZN19" s="52"/>
      <c r="NZO19" s="52"/>
      <c r="NZP19" s="52"/>
      <c r="NZQ19" s="52"/>
      <c r="NZR19" s="52"/>
      <c r="NZS19" s="52"/>
      <c r="NZT19" s="52"/>
      <c r="NZU19" s="52"/>
      <c r="NZV19" s="52"/>
      <c r="NZW19" s="52"/>
      <c r="NZX19" s="52"/>
      <c r="NZY19" s="52"/>
      <c r="NZZ19" s="52"/>
      <c r="OAA19" s="52"/>
      <c r="OAB19" s="52"/>
      <c r="OAC19" s="52"/>
      <c r="OAD19" s="52"/>
      <c r="OAE19" s="52"/>
      <c r="OAF19" s="52"/>
      <c r="OAG19" s="52"/>
      <c r="OAH19" s="52"/>
      <c r="OAI19" s="52"/>
      <c r="OAJ19" s="52"/>
      <c r="OAK19" s="52"/>
      <c r="OAL19" s="52"/>
      <c r="OAM19" s="52"/>
      <c r="OAN19" s="52"/>
      <c r="OAO19" s="52"/>
      <c r="OAP19" s="52"/>
      <c r="OAQ19" s="52"/>
      <c r="OAR19" s="52"/>
      <c r="OAS19" s="52"/>
      <c r="OAT19" s="52"/>
      <c r="OAU19" s="52"/>
      <c r="OAV19" s="52"/>
      <c r="OAW19" s="52"/>
      <c r="OAX19" s="52"/>
      <c r="OAY19" s="52"/>
      <c r="OAZ19" s="52"/>
      <c r="OBA19" s="52"/>
      <c r="OBB19" s="52"/>
      <c r="OBC19" s="52"/>
      <c r="OBD19" s="52"/>
      <c r="OBE19" s="52"/>
      <c r="OBF19" s="52"/>
      <c r="OBG19" s="52"/>
      <c r="OBH19" s="52"/>
      <c r="OBI19" s="52"/>
      <c r="OBJ19" s="52"/>
      <c r="OBK19" s="52"/>
      <c r="OBL19" s="52"/>
      <c r="OBM19" s="52"/>
      <c r="OBN19" s="52"/>
      <c r="OBO19" s="52"/>
      <c r="OBP19" s="52"/>
      <c r="OBQ19" s="52"/>
      <c r="OBR19" s="52"/>
      <c r="OBS19" s="52"/>
      <c r="OBT19" s="52"/>
      <c r="OBU19" s="52"/>
      <c r="OBV19" s="52"/>
      <c r="OBW19" s="52"/>
      <c r="OBX19" s="52"/>
      <c r="OBY19" s="52"/>
      <c r="OBZ19" s="52"/>
      <c r="OCA19" s="52"/>
      <c r="OCB19" s="52"/>
      <c r="OCC19" s="52"/>
      <c r="OCD19" s="52"/>
      <c r="OCE19" s="52"/>
      <c r="OCF19" s="52"/>
      <c r="OCG19" s="52"/>
      <c r="OCH19" s="52"/>
      <c r="OCI19" s="52"/>
      <c r="OCJ19" s="52"/>
      <c r="OCK19" s="52"/>
      <c r="OCL19" s="52"/>
      <c r="OCM19" s="52"/>
      <c r="OCN19" s="52"/>
      <c r="OCO19" s="52"/>
      <c r="OCP19" s="52"/>
      <c r="OCQ19" s="52"/>
      <c r="OCR19" s="52"/>
      <c r="OCS19" s="52"/>
      <c r="OCT19" s="52"/>
      <c r="OCU19" s="52"/>
      <c r="OCV19" s="52"/>
      <c r="OCW19" s="52"/>
      <c r="OCX19" s="52"/>
      <c r="OCY19" s="52"/>
      <c r="OCZ19" s="52"/>
      <c r="ODA19" s="52"/>
      <c r="ODB19" s="52"/>
      <c r="ODC19" s="52"/>
      <c r="ODD19" s="52"/>
      <c r="ODE19" s="52"/>
      <c r="ODF19" s="52"/>
      <c r="ODG19" s="52"/>
      <c r="ODH19" s="52"/>
      <c r="ODI19" s="52"/>
      <c r="ODJ19" s="52"/>
      <c r="ODK19" s="52"/>
      <c r="ODL19" s="52"/>
      <c r="ODM19" s="52"/>
      <c r="ODN19" s="52"/>
      <c r="ODO19" s="52"/>
      <c r="ODP19" s="52"/>
      <c r="ODQ19" s="52"/>
      <c r="ODR19" s="52"/>
      <c r="ODS19" s="52"/>
      <c r="ODT19" s="52"/>
      <c r="ODU19" s="52"/>
      <c r="ODV19" s="52"/>
      <c r="ODW19" s="52"/>
      <c r="ODX19" s="52"/>
      <c r="ODY19" s="52"/>
      <c r="ODZ19" s="52"/>
      <c r="OEA19" s="52"/>
      <c r="OEB19" s="52"/>
      <c r="OEC19" s="52"/>
      <c r="OED19" s="52"/>
      <c r="OEE19" s="52"/>
      <c r="OEF19" s="52"/>
      <c r="OEG19" s="52"/>
      <c r="OEH19" s="52"/>
      <c r="OEI19" s="52"/>
      <c r="OEJ19" s="52"/>
      <c r="OEK19" s="52"/>
      <c r="OEL19" s="52"/>
      <c r="OEM19" s="52"/>
      <c r="OEN19" s="52"/>
      <c r="OEO19" s="52"/>
      <c r="OEP19" s="52"/>
      <c r="OEQ19" s="52"/>
      <c r="OER19" s="52"/>
      <c r="OES19" s="52"/>
      <c r="OET19" s="52"/>
      <c r="OEU19" s="52"/>
      <c r="OEV19" s="52"/>
      <c r="OEW19" s="52"/>
      <c r="OEX19" s="52"/>
      <c r="OEY19" s="52"/>
      <c r="OEZ19" s="52"/>
      <c r="OFA19" s="52"/>
      <c r="OFB19" s="52"/>
      <c r="OFC19" s="52"/>
      <c r="OFD19" s="52"/>
      <c r="OFE19" s="52"/>
      <c r="OFF19" s="52"/>
      <c r="OFG19" s="52"/>
      <c r="OFH19" s="52"/>
      <c r="OFI19" s="52"/>
      <c r="OFJ19" s="52"/>
      <c r="OFK19" s="52"/>
      <c r="OFL19" s="52"/>
      <c r="OFM19" s="52"/>
      <c r="OFN19" s="52"/>
      <c r="OFO19" s="52"/>
      <c r="OFP19" s="52"/>
      <c r="OFQ19" s="52"/>
      <c r="OFR19" s="52"/>
      <c r="OFS19" s="52"/>
      <c r="OFT19" s="52"/>
      <c r="OFU19" s="52"/>
      <c r="OFV19" s="52"/>
      <c r="OFW19" s="52"/>
      <c r="OFX19" s="52"/>
      <c r="OFY19" s="52"/>
      <c r="OFZ19" s="52"/>
      <c r="OGA19" s="52"/>
      <c r="OGB19" s="52"/>
      <c r="OGC19" s="52"/>
      <c r="OGD19" s="52"/>
      <c r="OGE19" s="52"/>
      <c r="OGF19" s="52"/>
      <c r="OGG19" s="52"/>
      <c r="OGH19" s="52"/>
      <c r="OGI19" s="52"/>
      <c r="OGJ19" s="52"/>
      <c r="OGK19" s="52"/>
      <c r="OGL19" s="52"/>
      <c r="OGM19" s="52"/>
      <c r="OGN19" s="52"/>
      <c r="OGO19" s="52"/>
      <c r="OGP19" s="52"/>
      <c r="OGQ19" s="52"/>
      <c r="OGR19" s="52"/>
      <c r="OGS19" s="52"/>
      <c r="OGT19" s="52"/>
      <c r="OGU19" s="52"/>
      <c r="OGV19" s="52"/>
      <c r="OGW19" s="52"/>
      <c r="OGX19" s="52"/>
      <c r="OGY19" s="52"/>
      <c r="OGZ19" s="52"/>
      <c r="OHA19" s="52"/>
      <c r="OHB19" s="52"/>
      <c r="OHC19" s="52"/>
      <c r="OHD19" s="52"/>
      <c r="OHE19" s="52"/>
      <c r="OHF19" s="52"/>
      <c r="OHG19" s="52"/>
      <c r="OHH19" s="52"/>
      <c r="OHI19" s="52"/>
      <c r="OHJ19" s="52"/>
      <c r="OHK19" s="52"/>
      <c r="OHL19" s="52"/>
      <c r="OHM19" s="52"/>
      <c r="OHN19" s="52"/>
      <c r="OHO19" s="52"/>
      <c r="OHP19" s="52"/>
      <c r="OHQ19" s="52"/>
      <c r="OHR19" s="52"/>
      <c r="OHS19" s="52"/>
      <c r="OHT19" s="52"/>
      <c r="OHU19" s="52"/>
      <c r="OHV19" s="52"/>
      <c r="OHW19" s="52"/>
      <c r="OHX19" s="52"/>
      <c r="OHY19" s="52"/>
      <c r="OHZ19" s="52"/>
      <c r="OIA19" s="52"/>
      <c r="OIB19" s="52"/>
      <c r="OIC19" s="52"/>
      <c r="OID19" s="52"/>
      <c r="OIE19" s="52"/>
      <c r="OIF19" s="52"/>
      <c r="OIG19" s="52"/>
      <c r="OIH19" s="52"/>
      <c r="OII19" s="52"/>
      <c r="OIJ19" s="52"/>
      <c r="OIK19" s="52"/>
      <c r="OIL19" s="52"/>
      <c r="OIM19" s="52"/>
      <c r="OIN19" s="52"/>
      <c r="OIO19" s="52"/>
      <c r="OIP19" s="52"/>
      <c r="OIQ19" s="52"/>
      <c r="OIR19" s="52"/>
      <c r="OIS19" s="52"/>
      <c r="OIT19" s="52"/>
      <c r="OIU19" s="52"/>
      <c r="OIV19" s="52"/>
      <c r="OIW19" s="52"/>
      <c r="OIX19" s="52"/>
      <c r="OIY19" s="52"/>
      <c r="OIZ19" s="52"/>
      <c r="OJA19" s="52"/>
      <c r="OJB19" s="52"/>
      <c r="OJC19" s="52"/>
      <c r="OJD19" s="52"/>
      <c r="OJE19" s="52"/>
      <c r="OJF19" s="52"/>
      <c r="OJG19" s="52"/>
      <c r="OJH19" s="52"/>
      <c r="OJI19" s="52"/>
      <c r="OJJ19" s="52"/>
      <c r="OJK19" s="52"/>
      <c r="OJL19" s="52"/>
      <c r="OJM19" s="52"/>
      <c r="OJN19" s="52"/>
      <c r="OJO19" s="52"/>
      <c r="OJP19" s="52"/>
      <c r="OJQ19" s="52"/>
      <c r="OJR19" s="52"/>
      <c r="OJS19" s="52"/>
      <c r="OJT19" s="52"/>
      <c r="OJU19" s="52"/>
      <c r="OJV19" s="52"/>
      <c r="OJW19" s="52"/>
      <c r="OJX19" s="52"/>
      <c r="OJY19" s="52"/>
      <c r="OJZ19" s="52"/>
      <c r="OKA19" s="52"/>
      <c r="OKB19" s="52"/>
      <c r="OKC19" s="52"/>
      <c r="OKD19" s="52"/>
      <c r="OKE19" s="52"/>
      <c r="OKF19" s="52"/>
      <c r="OKG19" s="52"/>
      <c r="OKH19" s="52"/>
      <c r="OKI19" s="52"/>
      <c r="OKJ19" s="52"/>
      <c r="OKK19" s="52"/>
      <c r="OKL19" s="52"/>
      <c r="OKM19" s="52"/>
      <c r="OKN19" s="52"/>
      <c r="OKO19" s="52"/>
      <c r="OKP19" s="52"/>
      <c r="OKQ19" s="52"/>
      <c r="OKR19" s="52"/>
      <c r="OKS19" s="52"/>
      <c r="OKT19" s="52"/>
      <c r="OKU19" s="52"/>
      <c r="OKV19" s="52"/>
      <c r="OKW19" s="52"/>
      <c r="OKX19" s="52"/>
      <c r="OKY19" s="52"/>
      <c r="OKZ19" s="52"/>
      <c r="OLA19" s="52"/>
      <c r="OLB19" s="52"/>
      <c r="OLC19" s="52"/>
      <c r="OLD19" s="52"/>
      <c r="OLE19" s="52"/>
      <c r="OLF19" s="52"/>
      <c r="OLG19" s="52"/>
      <c r="OLH19" s="52"/>
      <c r="OLI19" s="52"/>
      <c r="OLJ19" s="52"/>
      <c r="OLK19" s="52"/>
      <c r="OLL19" s="52"/>
      <c r="OLM19" s="52"/>
      <c r="OLN19" s="52"/>
      <c r="OLO19" s="52"/>
      <c r="OLP19" s="52"/>
      <c r="OLQ19" s="52"/>
      <c r="OLR19" s="52"/>
      <c r="OLS19" s="52"/>
      <c r="OLT19" s="52"/>
      <c r="OLU19" s="52"/>
      <c r="OLV19" s="52"/>
      <c r="OLW19" s="52"/>
      <c r="OLX19" s="52"/>
      <c r="OLY19" s="52"/>
      <c r="OLZ19" s="52"/>
      <c r="OMA19" s="52"/>
      <c r="OMB19" s="52"/>
      <c r="OMC19" s="52"/>
      <c r="OMD19" s="52"/>
      <c r="OME19" s="52"/>
      <c r="OMF19" s="52"/>
      <c r="OMG19" s="52"/>
      <c r="OMH19" s="52"/>
      <c r="OMI19" s="52"/>
      <c r="OMJ19" s="52"/>
      <c r="OMK19" s="52"/>
      <c r="OML19" s="52"/>
      <c r="OMM19" s="52"/>
      <c r="OMN19" s="52"/>
      <c r="OMO19" s="52"/>
      <c r="OMP19" s="52"/>
      <c r="OMQ19" s="52"/>
      <c r="OMR19" s="52"/>
      <c r="OMS19" s="52"/>
      <c r="OMT19" s="52"/>
      <c r="OMU19" s="52"/>
      <c r="OMV19" s="52"/>
      <c r="OMW19" s="52"/>
      <c r="OMX19" s="52"/>
      <c r="OMY19" s="52"/>
      <c r="OMZ19" s="52"/>
      <c r="ONA19" s="52"/>
      <c r="ONB19" s="52"/>
      <c r="ONC19" s="52"/>
      <c r="OND19" s="52"/>
      <c r="ONE19" s="52"/>
      <c r="ONF19" s="52"/>
      <c r="ONG19" s="52"/>
      <c r="ONH19" s="52"/>
      <c r="ONI19" s="52"/>
      <c r="ONJ19" s="52"/>
      <c r="ONK19" s="52"/>
      <c r="ONL19" s="52"/>
      <c r="ONM19" s="52"/>
      <c r="ONN19" s="52"/>
      <c r="ONO19" s="52"/>
      <c r="ONP19" s="52"/>
      <c r="ONQ19" s="52"/>
      <c r="ONR19" s="52"/>
      <c r="ONS19" s="52"/>
      <c r="ONT19" s="52"/>
      <c r="ONU19" s="52"/>
      <c r="ONV19" s="52"/>
      <c r="ONW19" s="52"/>
      <c r="ONX19" s="52"/>
      <c r="ONY19" s="52"/>
      <c r="ONZ19" s="52"/>
      <c r="OOA19" s="52"/>
      <c r="OOB19" s="52"/>
      <c r="OOC19" s="52"/>
      <c r="OOD19" s="52"/>
      <c r="OOE19" s="52"/>
      <c r="OOF19" s="52"/>
      <c r="OOG19" s="52"/>
      <c r="OOH19" s="52"/>
      <c r="OOI19" s="52"/>
      <c r="OOJ19" s="52"/>
      <c r="OOK19" s="52"/>
      <c r="OOL19" s="52"/>
      <c r="OOM19" s="52"/>
      <c r="OON19" s="52"/>
      <c r="OOO19" s="52"/>
      <c r="OOP19" s="52"/>
      <c r="OOQ19" s="52"/>
      <c r="OOR19" s="52"/>
      <c r="OOS19" s="52"/>
      <c r="OOT19" s="52"/>
      <c r="OOU19" s="52"/>
      <c r="OOV19" s="52"/>
      <c r="OOW19" s="52"/>
      <c r="OOX19" s="52"/>
      <c r="OOY19" s="52"/>
      <c r="OOZ19" s="52"/>
      <c r="OPA19" s="52"/>
      <c r="OPB19" s="52"/>
      <c r="OPC19" s="52"/>
      <c r="OPD19" s="52"/>
      <c r="OPE19" s="52"/>
      <c r="OPF19" s="52"/>
      <c r="OPG19" s="52"/>
      <c r="OPH19" s="52"/>
      <c r="OPI19" s="52"/>
      <c r="OPJ19" s="52"/>
      <c r="OPK19" s="52"/>
      <c r="OPL19" s="52"/>
      <c r="OPM19" s="52"/>
      <c r="OPN19" s="52"/>
      <c r="OPO19" s="52"/>
      <c r="OPP19" s="52"/>
      <c r="OPQ19" s="52"/>
      <c r="OPR19" s="52"/>
      <c r="OPS19" s="52"/>
      <c r="OPT19" s="52"/>
      <c r="OPU19" s="52"/>
      <c r="OPV19" s="52"/>
      <c r="OPW19" s="52"/>
      <c r="OPX19" s="52"/>
      <c r="OPY19" s="52"/>
      <c r="OPZ19" s="52"/>
      <c r="OQA19" s="52"/>
      <c r="OQB19" s="52"/>
      <c r="OQC19" s="52"/>
      <c r="OQD19" s="52"/>
      <c r="OQE19" s="52"/>
      <c r="OQF19" s="52"/>
      <c r="OQG19" s="52"/>
      <c r="OQH19" s="52"/>
      <c r="OQI19" s="52"/>
      <c r="OQJ19" s="52"/>
      <c r="OQK19" s="52"/>
      <c r="OQL19" s="52"/>
      <c r="OQM19" s="52"/>
      <c r="OQN19" s="52"/>
      <c r="OQO19" s="52"/>
      <c r="OQP19" s="52"/>
      <c r="OQQ19" s="52"/>
      <c r="OQR19" s="52"/>
      <c r="OQS19" s="52"/>
      <c r="OQT19" s="52"/>
      <c r="OQU19" s="52"/>
      <c r="OQV19" s="52"/>
      <c r="OQW19" s="52"/>
      <c r="OQX19" s="52"/>
      <c r="OQY19" s="52"/>
      <c r="OQZ19" s="52"/>
      <c r="ORA19" s="52"/>
      <c r="ORB19" s="52"/>
      <c r="ORC19" s="52"/>
      <c r="ORD19" s="52"/>
      <c r="ORE19" s="52"/>
      <c r="ORF19" s="52"/>
      <c r="ORG19" s="52"/>
      <c r="ORH19" s="52"/>
      <c r="ORI19" s="52"/>
      <c r="ORJ19" s="52"/>
      <c r="ORK19" s="52"/>
      <c r="ORL19" s="52"/>
      <c r="ORM19" s="52"/>
      <c r="ORN19" s="52"/>
      <c r="ORO19" s="52"/>
      <c r="ORP19" s="52"/>
      <c r="ORQ19" s="52"/>
      <c r="ORR19" s="52"/>
      <c r="ORS19" s="52"/>
      <c r="ORT19" s="52"/>
      <c r="ORU19" s="52"/>
      <c r="ORV19" s="52"/>
      <c r="ORW19" s="52"/>
      <c r="ORX19" s="52"/>
      <c r="ORY19" s="52"/>
      <c r="ORZ19" s="52"/>
      <c r="OSA19" s="52"/>
      <c r="OSB19" s="52"/>
      <c r="OSC19" s="52"/>
      <c r="OSD19" s="52"/>
      <c r="OSE19" s="52"/>
      <c r="OSF19" s="52"/>
      <c r="OSG19" s="52"/>
      <c r="OSH19" s="52"/>
      <c r="OSI19" s="52"/>
      <c r="OSJ19" s="52"/>
      <c r="OSK19" s="52"/>
      <c r="OSL19" s="52"/>
      <c r="OSM19" s="52"/>
      <c r="OSN19" s="52"/>
      <c r="OSO19" s="52"/>
      <c r="OSP19" s="52"/>
      <c r="OSQ19" s="52"/>
      <c r="OSR19" s="52"/>
      <c r="OSS19" s="52"/>
      <c r="OST19" s="52"/>
      <c r="OSU19" s="52"/>
      <c r="OSV19" s="52"/>
      <c r="OSW19" s="52"/>
      <c r="OSX19" s="52"/>
      <c r="OSY19" s="52"/>
      <c r="OSZ19" s="52"/>
      <c r="OTA19" s="52"/>
      <c r="OTB19" s="52"/>
      <c r="OTC19" s="52"/>
      <c r="OTD19" s="52"/>
      <c r="OTE19" s="52"/>
      <c r="OTF19" s="52"/>
      <c r="OTG19" s="52"/>
      <c r="OTH19" s="52"/>
      <c r="OTI19" s="52"/>
      <c r="OTJ19" s="52"/>
      <c r="OTK19" s="52"/>
      <c r="OTL19" s="52"/>
      <c r="OTM19" s="52"/>
      <c r="OTN19" s="52"/>
      <c r="OTO19" s="52"/>
      <c r="OTP19" s="52"/>
      <c r="OTQ19" s="52"/>
      <c r="OTR19" s="52"/>
      <c r="OTS19" s="52"/>
      <c r="OTT19" s="52"/>
      <c r="OTU19" s="52"/>
      <c r="OTV19" s="52"/>
      <c r="OTW19" s="52"/>
      <c r="OTX19" s="52"/>
      <c r="OTY19" s="52"/>
      <c r="OTZ19" s="52"/>
      <c r="OUA19" s="52"/>
      <c r="OUB19" s="52"/>
      <c r="OUC19" s="52"/>
      <c r="OUD19" s="52"/>
      <c r="OUE19" s="52"/>
      <c r="OUF19" s="52"/>
      <c r="OUG19" s="52"/>
      <c r="OUH19" s="52"/>
      <c r="OUI19" s="52"/>
      <c r="OUJ19" s="52"/>
      <c r="OUK19" s="52"/>
      <c r="OUL19" s="52"/>
      <c r="OUM19" s="52"/>
      <c r="OUN19" s="52"/>
      <c r="OUO19" s="52"/>
      <c r="OUP19" s="52"/>
      <c r="OUQ19" s="52"/>
      <c r="OUR19" s="52"/>
      <c r="OUS19" s="52"/>
      <c r="OUT19" s="52"/>
      <c r="OUU19" s="52"/>
      <c r="OUV19" s="52"/>
      <c r="OUW19" s="52"/>
      <c r="OUX19" s="52"/>
      <c r="OUY19" s="52"/>
      <c r="OUZ19" s="52"/>
      <c r="OVA19" s="52"/>
      <c r="OVB19" s="52"/>
      <c r="OVC19" s="52"/>
      <c r="OVD19" s="52"/>
      <c r="OVE19" s="52"/>
      <c r="OVF19" s="52"/>
      <c r="OVG19" s="52"/>
      <c r="OVH19" s="52"/>
      <c r="OVI19" s="52"/>
      <c r="OVJ19" s="52"/>
      <c r="OVK19" s="52"/>
      <c r="OVL19" s="52"/>
      <c r="OVM19" s="52"/>
      <c r="OVN19" s="52"/>
      <c r="OVO19" s="52"/>
      <c r="OVP19" s="52"/>
      <c r="OVQ19" s="52"/>
      <c r="OVR19" s="52"/>
      <c r="OVS19" s="52"/>
      <c r="OVT19" s="52"/>
      <c r="OVU19" s="52"/>
      <c r="OVV19" s="52"/>
      <c r="OVW19" s="52"/>
      <c r="OVX19" s="52"/>
      <c r="OVY19" s="52"/>
      <c r="OVZ19" s="52"/>
      <c r="OWA19" s="52"/>
      <c r="OWB19" s="52"/>
      <c r="OWC19" s="52"/>
      <c r="OWD19" s="52"/>
      <c r="OWE19" s="52"/>
      <c r="OWF19" s="52"/>
      <c r="OWG19" s="52"/>
      <c r="OWH19" s="52"/>
      <c r="OWI19" s="52"/>
      <c r="OWJ19" s="52"/>
      <c r="OWK19" s="52"/>
      <c r="OWL19" s="52"/>
      <c r="OWM19" s="52"/>
      <c r="OWN19" s="52"/>
      <c r="OWO19" s="52"/>
      <c r="OWP19" s="52"/>
      <c r="OWQ19" s="52"/>
      <c r="OWR19" s="52"/>
      <c r="OWS19" s="52"/>
      <c r="OWT19" s="52"/>
      <c r="OWU19" s="52"/>
      <c r="OWV19" s="52"/>
      <c r="OWW19" s="52"/>
      <c r="OWX19" s="52"/>
      <c r="OWY19" s="52"/>
      <c r="OWZ19" s="52"/>
      <c r="OXA19" s="52"/>
      <c r="OXB19" s="52"/>
      <c r="OXC19" s="52"/>
      <c r="OXD19" s="52"/>
      <c r="OXE19" s="52"/>
      <c r="OXF19" s="52"/>
      <c r="OXG19" s="52"/>
      <c r="OXH19" s="52"/>
      <c r="OXI19" s="52"/>
      <c r="OXJ19" s="52"/>
      <c r="OXK19" s="52"/>
      <c r="OXL19" s="52"/>
      <c r="OXM19" s="52"/>
      <c r="OXN19" s="52"/>
      <c r="OXO19" s="52"/>
      <c r="OXP19" s="52"/>
      <c r="OXQ19" s="52"/>
      <c r="OXR19" s="52"/>
      <c r="OXS19" s="52"/>
      <c r="OXT19" s="52"/>
      <c r="OXU19" s="52"/>
      <c r="OXV19" s="52"/>
      <c r="OXW19" s="52"/>
      <c r="OXX19" s="52"/>
      <c r="OXY19" s="52"/>
      <c r="OXZ19" s="52"/>
      <c r="OYA19" s="52"/>
      <c r="OYB19" s="52"/>
      <c r="OYC19" s="52"/>
      <c r="OYD19" s="52"/>
      <c r="OYE19" s="52"/>
      <c r="OYF19" s="52"/>
      <c r="OYG19" s="52"/>
      <c r="OYH19" s="52"/>
      <c r="OYI19" s="52"/>
      <c r="OYJ19" s="52"/>
      <c r="OYK19" s="52"/>
      <c r="OYL19" s="52"/>
      <c r="OYM19" s="52"/>
      <c r="OYN19" s="52"/>
      <c r="OYO19" s="52"/>
      <c r="OYP19" s="52"/>
      <c r="OYQ19" s="52"/>
      <c r="OYR19" s="52"/>
      <c r="OYS19" s="52"/>
      <c r="OYT19" s="52"/>
      <c r="OYU19" s="52"/>
      <c r="OYV19" s="52"/>
      <c r="OYW19" s="52"/>
      <c r="OYX19" s="52"/>
      <c r="OYY19" s="52"/>
      <c r="OYZ19" s="52"/>
      <c r="OZA19" s="52"/>
      <c r="OZB19" s="52"/>
      <c r="OZC19" s="52"/>
      <c r="OZD19" s="52"/>
      <c r="OZE19" s="52"/>
      <c r="OZF19" s="52"/>
      <c r="OZG19" s="52"/>
      <c r="OZH19" s="52"/>
      <c r="OZI19" s="52"/>
      <c r="OZJ19" s="52"/>
      <c r="OZK19" s="52"/>
      <c r="OZL19" s="52"/>
      <c r="OZM19" s="52"/>
      <c r="OZN19" s="52"/>
      <c r="OZO19" s="52"/>
      <c r="OZP19" s="52"/>
      <c r="OZQ19" s="52"/>
      <c r="OZR19" s="52"/>
      <c r="OZS19" s="52"/>
      <c r="OZT19" s="52"/>
      <c r="OZU19" s="52"/>
      <c r="OZV19" s="52"/>
      <c r="OZW19" s="52"/>
      <c r="OZX19" s="52"/>
      <c r="OZY19" s="52"/>
      <c r="OZZ19" s="52"/>
      <c r="PAA19" s="52"/>
      <c r="PAB19" s="52"/>
      <c r="PAC19" s="52"/>
      <c r="PAD19" s="52"/>
      <c r="PAE19" s="52"/>
      <c r="PAF19" s="52"/>
      <c r="PAG19" s="52"/>
      <c r="PAH19" s="52"/>
      <c r="PAI19" s="52"/>
      <c r="PAJ19" s="52"/>
      <c r="PAK19" s="52"/>
      <c r="PAL19" s="52"/>
      <c r="PAM19" s="52"/>
      <c r="PAN19" s="52"/>
      <c r="PAO19" s="52"/>
      <c r="PAP19" s="52"/>
      <c r="PAQ19" s="52"/>
      <c r="PAR19" s="52"/>
      <c r="PAS19" s="52"/>
      <c r="PAT19" s="52"/>
      <c r="PAU19" s="52"/>
      <c r="PAV19" s="52"/>
      <c r="PAW19" s="52"/>
      <c r="PAX19" s="52"/>
      <c r="PAY19" s="52"/>
      <c r="PAZ19" s="52"/>
      <c r="PBA19" s="52"/>
      <c r="PBB19" s="52"/>
      <c r="PBC19" s="52"/>
      <c r="PBD19" s="52"/>
      <c r="PBE19" s="52"/>
      <c r="PBF19" s="52"/>
      <c r="PBG19" s="52"/>
      <c r="PBH19" s="52"/>
      <c r="PBI19" s="52"/>
      <c r="PBJ19" s="52"/>
      <c r="PBK19" s="52"/>
      <c r="PBL19" s="52"/>
      <c r="PBM19" s="52"/>
      <c r="PBN19" s="52"/>
      <c r="PBO19" s="52"/>
      <c r="PBP19" s="52"/>
      <c r="PBQ19" s="52"/>
      <c r="PBR19" s="52"/>
      <c r="PBS19" s="52"/>
      <c r="PBT19" s="52"/>
      <c r="PBU19" s="52"/>
      <c r="PBV19" s="52"/>
      <c r="PBW19" s="52"/>
      <c r="PBX19" s="52"/>
      <c r="PBY19" s="52"/>
      <c r="PBZ19" s="52"/>
      <c r="PCA19" s="52"/>
      <c r="PCB19" s="52"/>
      <c r="PCC19" s="52"/>
      <c r="PCD19" s="52"/>
      <c r="PCE19" s="52"/>
      <c r="PCF19" s="52"/>
      <c r="PCG19" s="52"/>
      <c r="PCH19" s="52"/>
      <c r="PCI19" s="52"/>
      <c r="PCJ19" s="52"/>
      <c r="PCK19" s="52"/>
      <c r="PCL19" s="52"/>
      <c r="PCM19" s="52"/>
      <c r="PCN19" s="52"/>
      <c r="PCO19" s="52"/>
      <c r="PCP19" s="52"/>
      <c r="PCQ19" s="52"/>
      <c r="PCR19" s="52"/>
      <c r="PCS19" s="52"/>
      <c r="PCT19" s="52"/>
      <c r="PCU19" s="52"/>
      <c r="PCV19" s="52"/>
      <c r="PCW19" s="52"/>
      <c r="PCX19" s="52"/>
      <c r="PCY19" s="52"/>
      <c r="PCZ19" s="52"/>
      <c r="PDA19" s="52"/>
      <c r="PDB19" s="52"/>
      <c r="PDC19" s="52"/>
      <c r="PDD19" s="52"/>
      <c r="PDE19" s="52"/>
      <c r="PDF19" s="52"/>
      <c r="PDG19" s="52"/>
      <c r="PDH19" s="52"/>
      <c r="PDI19" s="52"/>
      <c r="PDJ19" s="52"/>
      <c r="PDK19" s="52"/>
      <c r="PDL19" s="52"/>
      <c r="PDM19" s="52"/>
      <c r="PDN19" s="52"/>
      <c r="PDO19" s="52"/>
      <c r="PDP19" s="52"/>
      <c r="PDQ19" s="52"/>
      <c r="PDR19" s="52"/>
      <c r="PDS19" s="52"/>
      <c r="PDT19" s="52"/>
      <c r="PDU19" s="52"/>
      <c r="PDV19" s="52"/>
      <c r="PDW19" s="52"/>
      <c r="PDX19" s="52"/>
      <c r="PDY19" s="52"/>
      <c r="PDZ19" s="52"/>
      <c r="PEA19" s="52"/>
      <c r="PEB19" s="52"/>
      <c r="PEC19" s="52"/>
      <c r="PED19" s="52"/>
      <c r="PEE19" s="52"/>
      <c r="PEF19" s="52"/>
      <c r="PEG19" s="52"/>
      <c r="PEH19" s="52"/>
      <c r="PEI19" s="52"/>
      <c r="PEJ19" s="52"/>
      <c r="PEK19" s="52"/>
      <c r="PEL19" s="52"/>
      <c r="PEM19" s="52"/>
      <c r="PEN19" s="52"/>
      <c r="PEO19" s="52"/>
      <c r="PEP19" s="52"/>
      <c r="PEQ19" s="52"/>
      <c r="PER19" s="52"/>
      <c r="PES19" s="52"/>
      <c r="PET19" s="52"/>
      <c r="PEU19" s="52"/>
      <c r="PEV19" s="52"/>
      <c r="PEW19" s="52"/>
      <c r="PEX19" s="52"/>
      <c r="PEY19" s="52"/>
      <c r="PEZ19" s="52"/>
      <c r="PFA19" s="52"/>
      <c r="PFB19" s="52"/>
      <c r="PFC19" s="52"/>
      <c r="PFD19" s="52"/>
      <c r="PFE19" s="52"/>
      <c r="PFF19" s="52"/>
      <c r="PFG19" s="52"/>
      <c r="PFH19" s="52"/>
      <c r="PFI19" s="52"/>
      <c r="PFJ19" s="52"/>
      <c r="PFK19" s="52"/>
      <c r="PFL19" s="52"/>
      <c r="PFM19" s="52"/>
      <c r="PFN19" s="52"/>
      <c r="PFO19" s="52"/>
      <c r="PFP19" s="52"/>
      <c r="PFQ19" s="52"/>
      <c r="PFR19" s="52"/>
      <c r="PFS19" s="52"/>
      <c r="PFT19" s="52"/>
      <c r="PFU19" s="52"/>
      <c r="PFV19" s="52"/>
      <c r="PFW19" s="52"/>
      <c r="PFX19" s="52"/>
      <c r="PFY19" s="52"/>
      <c r="PFZ19" s="52"/>
      <c r="PGA19" s="52"/>
      <c r="PGB19" s="52"/>
      <c r="PGC19" s="52"/>
      <c r="PGD19" s="52"/>
      <c r="PGE19" s="52"/>
      <c r="PGF19" s="52"/>
      <c r="PGG19" s="52"/>
      <c r="PGH19" s="52"/>
      <c r="PGI19" s="52"/>
      <c r="PGJ19" s="52"/>
      <c r="PGK19" s="52"/>
      <c r="PGL19" s="52"/>
      <c r="PGM19" s="52"/>
      <c r="PGN19" s="52"/>
      <c r="PGO19" s="52"/>
      <c r="PGP19" s="52"/>
      <c r="PGQ19" s="52"/>
      <c r="PGR19" s="52"/>
      <c r="PGS19" s="52"/>
      <c r="PGT19" s="52"/>
      <c r="PGU19" s="52"/>
      <c r="PGV19" s="52"/>
      <c r="PGW19" s="52"/>
      <c r="PGX19" s="52"/>
      <c r="PGY19" s="52"/>
      <c r="PGZ19" s="52"/>
      <c r="PHA19" s="52"/>
      <c r="PHB19" s="52"/>
      <c r="PHC19" s="52"/>
      <c r="PHD19" s="52"/>
      <c r="PHE19" s="52"/>
      <c r="PHF19" s="52"/>
      <c r="PHG19" s="52"/>
      <c r="PHH19" s="52"/>
      <c r="PHI19" s="52"/>
      <c r="PHJ19" s="52"/>
      <c r="PHK19" s="52"/>
      <c r="PHL19" s="52"/>
      <c r="PHM19" s="52"/>
      <c r="PHN19" s="52"/>
      <c r="PHO19" s="52"/>
      <c r="PHP19" s="52"/>
      <c r="PHQ19" s="52"/>
      <c r="PHR19" s="52"/>
      <c r="PHS19" s="52"/>
      <c r="PHT19" s="52"/>
      <c r="PHU19" s="52"/>
      <c r="PHV19" s="52"/>
      <c r="PHW19" s="52"/>
      <c r="PHX19" s="52"/>
      <c r="PHY19" s="52"/>
      <c r="PHZ19" s="52"/>
      <c r="PIA19" s="52"/>
      <c r="PIB19" s="52"/>
      <c r="PIC19" s="52"/>
      <c r="PID19" s="52"/>
      <c r="PIE19" s="52"/>
      <c r="PIF19" s="52"/>
      <c r="PIG19" s="52"/>
      <c r="PIH19" s="52"/>
      <c r="PII19" s="52"/>
      <c r="PIJ19" s="52"/>
      <c r="PIK19" s="52"/>
      <c r="PIL19" s="52"/>
      <c r="PIM19" s="52"/>
      <c r="PIN19" s="52"/>
      <c r="PIO19" s="52"/>
      <c r="PIP19" s="52"/>
      <c r="PIQ19" s="52"/>
      <c r="PIR19" s="52"/>
      <c r="PIS19" s="52"/>
      <c r="PIT19" s="52"/>
      <c r="PIU19" s="52"/>
      <c r="PIV19" s="52"/>
      <c r="PIW19" s="52"/>
      <c r="PIX19" s="52"/>
      <c r="PIY19" s="52"/>
      <c r="PIZ19" s="52"/>
      <c r="PJA19" s="52"/>
      <c r="PJB19" s="52"/>
      <c r="PJC19" s="52"/>
      <c r="PJD19" s="52"/>
      <c r="PJE19" s="52"/>
      <c r="PJF19" s="52"/>
      <c r="PJG19" s="52"/>
      <c r="PJH19" s="52"/>
      <c r="PJI19" s="52"/>
      <c r="PJJ19" s="52"/>
      <c r="PJK19" s="52"/>
      <c r="PJL19" s="52"/>
      <c r="PJM19" s="52"/>
      <c r="PJN19" s="52"/>
      <c r="PJO19" s="52"/>
      <c r="PJP19" s="52"/>
      <c r="PJQ19" s="52"/>
      <c r="PJR19" s="52"/>
      <c r="PJS19" s="52"/>
      <c r="PJT19" s="52"/>
      <c r="PJU19" s="52"/>
      <c r="PJV19" s="52"/>
      <c r="PJW19" s="52"/>
      <c r="PJX19" s="52"/>
      <c r="PJY19" s="52"/>
      <c r="PJZ19" s="52"/>
      <c r="PKA19" s="52"/>
      <c r="PKB19" s="52"/>
      <c r="PKC19" s="52"/>
      <c r="PKD19" s="52"/>
      <c r="PKE19" s="52"/>
      <c r="PKF19" s="52"/>
      <c r="PKG19" s="52"/>
      <c r="PKH19" s="52"/>
      <c r="PKI19" s="52"/>
      <c r="PKJ19" s="52"/>
      <c r="PKK19" s="52"/>
      <c r="PKL19" s="52"/>
      <c r="PKM19" s="52"/>
      <c r="PKN19" s="52"/>
      <c r="PKO19" s="52"/>
      <c r="PKP19" s="52"/>
      <c r="PKQ19" s="52"/>
      <c r="PKR19" s="52"/>
      <c r="PKS19" s="52"/>
      <c r="PKT19" s="52"/>
      <c r="PKU19" s="52"/>
      <c r="PKV19" s="52"/>
      <c r="PKW19" s="52"/>
      <c r="PKX19" s="52"/>
      <c r="PKY19" s="52"/>
      <c r="PKZ19" s="52"/>
      <c r="PLA19" s="52"/>
      <c r="PLB19" s="52"/>
      <c r="PLC19" s="52"/>
      <c r="PLD19" s="52"/>
      <c r="PLE19" s="52"/>
      <c r="PLF19" s="52"/>
      <c r="PLG19" s="52"/>
      <c r="PLH19" s="52"/>
      <c r="PLI19" s="52"/>
      <c r="PLJ19" s="52"/>
      <c r="PLK19" s="52"/>
      <c r="PLL19" s="52"/>
      <c r="PLM19" s="52"/>
      <c r="PLN19" s="52"/>
      <c r="PLO19" s="52"/>
      <c r="PLP19" s="52"/>
      <c r="PLQ19" s="52"/>
      <c r="PLR19" s="52"/>
      <c r="PLS19" s="52"/>
      <c r="PLT19" s="52"/>
      <c r="PLU19" s="52"/>
      <c r="PLV19" s="52"/>
      <c r="PLW19" s="52"/>
      <c r="PLX19" s="52"/>
      <c r="PLY19" s="52"/>
      <c r="PLZ19" s="52"/>
      <c r="PMA19" s="52"/>
      <c r="PMB19" s="52"/>
      <c r="PMC19" s="52"/>
      <c r="PMD19" s="52"/>
      <c r="PME19" s="52"/>
      <c r="PMF19" s="52"/>
      <c r="PMG19" s="52"/>
      <c r="PMH19" s="52"/>
      <c r="PMI19" s="52"/>
      <c r="PMJ19" s="52"/>
      <c r="PMK19" s="52"/>
      <c r="PML19" s="52"/>
      <c r="PMM19" s="52"/>
      <c r="PMN19" s="52"/>
      <c r="PMO19" s="52"/>
      <c r="PMP19" s="52"/>
      <c r="PMQ19" s="52"/>
      <c r="PMR19" s="52"/>
      <c r="PMS19" s="52"/>
      <c r="PMT19" s="52"/>
      <c r="PMU19" s="52"/>
      <c r="PMV19" s="52"/>
      <c r="PMW19" s="52"/>
      <c r="PMX19" s="52"/>
      <c r="PMY19" s="52"/>
      <c r="PMZ19" s="52"/>
      <c r="PNA19" s="52"/>
      <c r="PNB19" s="52"/>
      <c r="PNC19" s="52"/>
      <c r="PND19" s="52"/>
      <c r="PNE19" s="52"/>
      <c r="PNF19" s="52"/>
      <c r="PNG19" s="52"/>
      <c r="PNH19" s="52"/>
      <c r="PNI19" s="52"/>
      <c r="PNJ19" s="52"/>
      <c r="PNK19" s="52"/>
      <c r="PNL19" s="52"/>
      <c r="PNM19" s="52"/>
      <c r="PNN19" s="52"/>
      <c r="PNO19" s="52"/>
      <c r="PNP19" s="52"/>
      <c r="PNQ19" s="52"/>
      <c r="PNR19" s="52"/>
      <c r="PNS19" s="52"/>
      <c r="PNT19" s="52"/>
      <c r="PNU19" s="52"/>
      <c r="PNV19" s="52"/>
      <c r="PNW19" s="52"/>
      <c r="PNX19" s="52"/>
      <c r="PNY19" s="52"/>
      <c r="PNZ19" s="52"/>
      <c r="POA19" s="52"/>
      <c r="POB19" s="52"/>
      <c r="POC19" s="52"/>
      <c r="POD19" s="52"/>
      <c r="POE19" s="52"/>
      <c r="POF19" s="52"/>
      <c r="POG19" s="52"/>
      <c r="POH19" s="52"/>
      <c r="POI19" s="52"/>
      <c r="POJ19" s="52"/>
      <c r="POK19" s="52"/>
      <c r="POL19" s="52"/>
      <c r="POM19" s="52"/>
      <c r="PON19" s="52"/>
      <c r="POO19" s="52"/>
      <c r="POP19" s="52"/>
      <c r="POQ19" s="52"/>
      <c r="POR19" s="52"/>
      <c r="POS19" s="52"/>
      <c r="POT19" s="52"/>
      <c r="POU19" s="52"/>
      <c r="POV19" s="52"/>
      <c r="POW19" s="52"/>
      <c r="POX19" s="52"/>
      <c r="POY19" s="52"/>
      <c r="POZ19" s="52"/>
      <c r="PPA19" s="52"/>
      <c r="PPB19" s="52"/>
      <c r="PPC19" s="52"/>
      <c r="PPD19" s="52"/>
      <c r="PPE19" s="52"/>
      <c r="PPF19" s="52"/>
      <c r="PPG19" s="52"/>
      <c r="PPH19" s="52"/>
      <c r="PPI19" s="52"/>
      <c r="PPJ19" s="52"/>
      <c r="PPK19" s="52"/>
      <c r="PPL19" s="52"/>
      <c r="PPM19" s="52"/>
      <c r="PPN19" s="52"/>
      <c r="PPO19" s="52"/>
      <c r="PPP19" s="52"/>
      <c r="PPQ19" s="52"/>
      <c r="PPR19" s="52"/>
      <c r="PPS19" s="52"/>
      <c r="PPT19" s="52"/>
      <c r="PPU19" s="52"/>
      <c r="PPV19" s="52"/>
      <c r="PPW19" s="52"/>
      <c r="PPX19" s="52"/>
      <c r="PPY19" s="52"/>
      <c r="PPZ19" s="52"/>
      <c r="PQA19" s="52"/>
      <c r="PQB19" s="52"/>
      <c r="PQC19" s="52"/>
      <c r="PQD19" s="52"/>
      <c r="PQE19" s="52"/>
      <c r="PQF19" s="52"/>
      <c r="PQG19" s="52"/>
      <c r="PQH19" s="52"/>
      <c r="PQI19" s="52"/>
      <c r="PQJ19" s="52"/>
      <c r="PQK19" s="52"/>
      <c r="PQL19" s="52"/>
      <c r="PQM19" s="52"/>
      <c r="PQN19" s="52"/>
      <c r="PQO19" s="52"/>
      <c r="PQP19" s="52"/>
      <c r="PQQ19" s="52"/>
      <c r="PQR19" s="52"/>
      <c r="PQS19" s="52"/>
      <c r="PQT19" s="52"/>
      <c r="PQU19" s="52"/>
      <c r="PQV19" s="52"/>
      <c r="PQW19" s="52"/>
      <c r="PQX19" s="52"/>
      <c r="PQY19" s="52"/>
      <c r="PQZ19" s="52"/>
      <c r="PRA19" s="52"/>
      <c r="PRB19" s="52"/>
      <c r="PRC19" s="52"/>
      <c r="PRD19" s="52"/>
      <c r="PRE19" s="52"/>
      <c r="PRF19" s="52"/>
      <c r="PRG19" s="52"/>
      <c r="PRH19" s="52"/>
      <c r="PRI19" s="52"/>
      <c r="PRJ19" s="52"/>
      <c r="PRK19" s="52"/>
      <c r="PRL19" s="52"/>
      <c r="PRM19" s="52"/>
      <c r="PRN19" s="52"/>
      <c r="PRO19" s="52"/>
      <c r="PRP19" s="52"/>
      <c r="PRQ19" s="52"/>
      <c r="PRR19" s="52"/>
      <c r="PRS19" s="52"/>
      <c r="PRT19" s="52"/>
      <c r="PRU19" s="52"/>
      <c r="PRV19" s="52"/>
      <c r="PRW19" s="52"/>
      <c r="PRX19" s="52"/>
      <c r="PRY19" s="52"/>
      <c r="PRZ19" s="52"/>
      <c r="PSA19" s="52"/>
      <c r="PSB19" s="52"/>
      <c r="PSC19" s="52"/>
      <c r="PSD19" s="52"/>
      <c r="PSE19" s="52"/>
      <c r="PSF19" s="52"/>
      <c r="PSG19" s="52"/>
      <c r="PSH19" s="52"/>
      <c r="PSI19" s="52"/>
      <c r="PSJ19" s="52"/>
      <c r="PSK19" s="52"/>
      <c r="PSL19" s="52"/>
      <c r="PSM19" s="52"/>
      <c r="PSN19" s="52"/>
      <c r="PSO19" s="52"/>
      <c r="PSP19" s="52"/>
      <c r="PSQ19" s="52"/>
      <c r="PSR19" s="52"/>
      <c r="PSS19" s="52"/>
      <c r="PST19" s="52"/>
      <c r="PSU19" s="52"/>
      <c r="PSV19" s="52"/>
      <c r="PSW19" s="52"/>
      <c r="PSX19" s="52"/>
      <c r="PSY19" s="52"/>
      <c r="PSZ19" s="52"/>
      <c r="PTA19" s="52"/>
      <c r="PTB19" s="52"/>
      <c r="PTC19" s="52"/>
      <c r="PTD19" s="52"/>
      <c r="PTE19" s="52"/>
      <c r="PTF19" s="52"/>
      <c r="PTG19" s="52"/>
      <c r="PTH19" s="52"/>
      <c r="PTI19" s="52"/>
      <c r="PTJ19" s="52"/>
      <c r="PTK19" s="52"/>
      <c r="PTL19" s="52"/>
      <c r="PTM19" s="52"/>
      <c r="PTN19" s="52"/>
      <c r="PTO19" s="52"/>
      <c r="PTP19" s="52"/>
      <c r="PTQ19" s="52"/>
      <c r="PTR19" s="52"/>
      <c r="PTS19" s="52"/>
      <c r="PTT19" s="52"/>
      <c r="PTU19" s="52"/>
      <c r="PTV19" s="52"/>
      <c r="PTW19" s="52"/>
      <c r="PTX19" s="52"/>
      <c r="PTY19" s="52"/>
      <c r="PTZ19" s="52"/>
      <c r="PUA19" s="52"/>
      <c r="PUB19" s="52"/>
      <c r="PUC19" s="52"/>
      <c r="PUD19" s="52"/>
      <c r="PUE19" s="52"/>
      <c r="PUF19" s="52"/>
      <c r="PUG19" s="52"/>
      <c r="PUH19" s="52"/>
      <c r="PUI19" s="52"/>
      <c r="PUJ19" s="52"/>
      <c r="PUK19" s="52"/>
      <c r="PUL19" s="52"/>
      <c r="PUM19" s="52"/>
      <c r="PUN19" s="52"/>
      <c r="PUO19" s="52"/>
      <c r="PUP19" s="52"/>
      <c r="PUQ19" s="52"/>
      <c r="PUR19" s="52"/>
      <c r="PUS19" s="52"/>
      <c r="PUT19" s="52"/>
      <c r="PUU19" s="52"/>
      <c r="PUV19" s="52"/>
      <c r="PUW19" s="52"/>
      <c r="PUX19" s="52"/>
      <c r="PUY19" s="52"/>
      <c r="PUZ19" s="52"/>
      <c r="PVA19" s="52"/>
      <c r="PVB19" s="52"/>
      <c r="PVC19" s="52"/>
      <c r="PVD19" s="52"/>
      <c r="PVE19" s="52"/>
      <c r="PVF19" s="52"/>
      <c r="PVG19" s="52"/>
      <c r="PVH19" s="52"/>
      <c r="PVI19" s="52"/>
      <c r="PVJ19" s="52"/>
      <c r="PVK19" s="52"/>
      <c r="PVL19" s="52"/>
      <c r="PVM19" s="52"/>
      <c r="PVN19" s="52"/>
      <c r="PVO19" s="52"/>
      <c r="PVP19" s="52"/>
      <c r="PVQ19" s="52"/>
      <c r="PVR19" s="52"/>
      <c r="PVS19" s="52"/>
      <c r="PVT19" s="52"/>
      <c r="PVU19" s="52"/>
      <c r="PVV19" s="52"/>
      <c r="PVW19" s="52"/>
      <c r="PVX19" s="52"/>
      <c r="PVY19" s="52"/>
      <c r="PVZ19" s="52"/>
      <c r="PWA19" s="52"/>
      <c r="PWB19" s="52"/>
      <c r="PWC19" s="52"/>
      <c r="PWD19" s="52"/>
      <c r="PWE19" s="52"/>
      <c r="PWF19" s="52"/>
      <c r="PWG19" s="52"/>
      <c r="PWH19" s="52"/>
      <c r="PWI19" s="52"/>
      <c r="PWJ19" s="52"/>
      <c r="PWK19" s="52"/>
      <c r="PWL19" s="52"/>
      <c r="PWM19" s="52"/>
      <c r="PWN19" s="52"/>
      <c r="PWO19" s="52"/>
      <c r="PWP19" s="52"/>
      <c r="PWQ19" s="52"/>
      <c r="PWR19" s="52"/>
      <c r="PWS19" s="52"/>
      <c r="PWT19" s="52"/>
      <c r="PWU19" s="52"/>
      <c r="PWV19" s="52"/>
      <c r="PWW19" s="52"/>
      <c r="PWX19" s="52"/>
      <c r="PWY19" s="52"/>
      <c r="PWZ19" s="52"/>
      <c r="PXA19" s="52"/>
      <c r="PXB19" s="52"/>
      <c r="PXC19" s="52"/>
      <c r="PXD19" s="52"/>
      <c r="PXE19" s="52"/>
      <c r="PXF19" s="52"/>
      <c r="PXG19" s="52"/>
      <c r="PXH19" s="52"/>
      <c r="PXI19" s="52"/>
      <c r="PXJ19" s="52"/>
      <c r="PXK19" s="52"/>
      <c r="PXL19" s="52"/>
      <c r="PXM19" s="52"/>
      <c r="PXN19" s="52"/>
      <c r="PXO19" s="52"/>
      <c r="PXP19" s="52"/>
      <c r="PXQ19" s="52"/>
      <c r="PXR19" s="52"/>
      <c r="PXS19" s="52"/>
      <c r="PXT19" s="52"/>
      <c r="PXU19" s="52"/>
      <c r="PXV19" s="52"/>
      <c r="PXW19" s="52"/>
      <c r="PXX19" s="52"/>
      <c r="PXY19" s="52"/>
      <c r="PXZ19" s="52"/>
      <c r="PYA19" s="52"/>
      <c r="PYB19" s="52"/>
      <c r="PYC19" s="52"/>
      <c r="PYD19" s="52"/>
      <c r="PYE19" s="52"/>
      <c r="PYF19" s="52"/>
      <c r="PYG19" s="52"/>
      <c r="PYH19" s="52"/>
      <c r="PYI19" s="52"/>
      <c r="PYJ19" s="52"/>
      <c r="PYK19" s="52"/>
      <c r="PYL19" s="52"/>
      <c r="PYM19" s="52"/>
      <c r="PYN19" s="52"/>
      <c r="PYO19" s="52"/>
      <c r="PYP19" s="52"/>
      <c r="PYQ19" s="52"/>
      <c r="PYR19" s="52"/>
      <c r="PYS19" s="52"/>
      <c r="PYT19" s="52"/>
      <c r="PYU19" s="52"/>
      <c r="PYV19" s="52"/>
      <c r="PYW19" s="52"/>
      <c r="PYX19" s="52"/>
      <c r="PYY19" s="52"/>
      <c r="PYZ19" s="52"/>
      <c r="PZA19" s="52"/>
      <c r="PZB19" s="52"/>
      <c r="PZC19" s="52"/>
      <c r="PZD19" s="52"/>
      <c r="PZE19" s="52"/>
      <c r="PZF19" s="52"/>
      <c r="PZG19" s="52"/>
      <c r="PZH19" s="52"/>
      <c r="PZI19" s="52"/>
      <c r="PZJ19" s="52"/>
      <c r="PZK19" s="52"/>
      <c r="PZL19" s="52"/>
      <c r="PZM19" s="52"/>
      <c r="PZN19" s="52"/>
      <c r="PZO19" s="52"/>
      <c r="PZP19" s="52"/>
      <c r="PZQ19" s="52"/>
      <c r="PZR19" s="52"/>
      <c r="PZS19" s="52"/>
      <c r="PZT19" s="52"/>
      <c r="PZU19" s="52"/>
      <c r="PZV19" s="52"/>
      <c r="PZW19" s="52"/>
      <c r="PZX19" s="52"/>
      <c r="PZY19" s="52"/>
      <c r="PZZ19" s="52"/>
      <c r="QAA19" s="52"/>
      <c r="QAB19" s="52"/>
      <c r="QAC19" s="52"/>
      <c r="QAD19" s="52"/>
      <c r="QAE19" s="52"/>
      <c r="QAF19" s="52"/>
      <c r="QAG19" s="52"/>
      <c r="QAH19" s="52"/>
      <c r="QAI19" s="52"/>
      <c r="QAJ19" s="52"/>
      <c r="QAK19" s="52"/>
      <c r="QAL19" s="52"/>
      <c r="QAM19" s="52"/>
      <c r="QAN19" s="52"/>
      <c r="QAO19" s="52"/>
      <c r="QAP19" s="52"/>
      <c r="QAQ19" s="52"/>
      <c r="QAR19" s="52"/>
      <c r="QAS19" s="52"/>
      <c r="QAT19" s="52"/>
      <c r="QAU19" s="52"/>
      <c r="QAV19" s="52"/>
      <c r="QAW19" s="52"/>
      <c r="QAX19" s="52"/>
      <c r="QAY19" s="52"/>
      <c r="QAZ19" s="52"/>
      <c r="QBA19" s="52"/>
      <c r="QBB19" s="52"/>
      <c r="QBC19" s="52"/>
      <c r="QBD19" s="52"/>
      <c r="QBE19" s="52"/>
      <c r="QBF19" s="52"/>
      <c r="QBG19" s="52"/>
      <c r="QBH19" s="52"/>
      <c r="QBI19" s="52"/>
      <c r="QBJ19" s="52"/>
      <c r="QBK19" s="52"/>
      <c r="QBL19" s="52"/>
      <c r="QBM19" s="52"/>
      <c r="QBN19" s="52"/>
      <c r="QBO19" s="52"/>
      <c r="QBP19" s="52"/>
      <c r="QBQ19" s="52"/>
      <c r="QBR19" s="52"/>
      <c r="QBS19" s="52"/>
      <c r="QBT19" s="52"/>
      <c r="QBU19" s="52"/>
      <c r="QBV19" s="52"/>
      <c r="QBW19" s="52"/>
      <c r="QBX19" s="52"/>
      <c r="QBY19" s="52"/>
      <c r="QBZ19" s="52"/>
      <c r="QCA19" s="52"/>
      <c r="QCB19" s="52"/>
      <c r="QCC19" s="52"/>
      <c r="QCD19" s="52"/>
      <c r="QCE19" s="52"/>
      <c r="QCF19" s="52"/>
      <c r="QCG19" s="52"/>
      <c r="QCH19" s="52"/>
      <c r="QCI19" s="52"/>
      <c r="QCJ19" s="52"/>
      <c r="QCK19" s="52"/>
      <c r="QCL19" s="52"/>
      <c r="QCM19" s="52"/>
      <c r="QCN19" s="52"/>
      <c r="QCO19" s="52"/>
      <c r="QCP19" s="52"/>
      <c r="QCQ19" s="52"/>
      <c r="QCR19" s="52"/>
      <c r="QCS19" s="52"/>
      <c r="QCT19" s="52"/>
      <c r="QCU19" s="52"/>
      <c r="QCV19" s="52"/>
      <c r="QCW19" s="52"/>
      <c r="QCX19" s="52"/>
      <c r="QCY19" s="52"/>
      <c r="QCZ19" s="52"/>
      <c r="QDA19" s="52"/>
      <c r="QDB19" s="52"/>
      <c r="QDC19" s="52"/>
      <c r="QDD19" s="52"/>
      <c r="QDE19" s="52"/>
      <c r="QDF19" s="52"/>
      <c r="QDG19" s="52"/>
      <c r="QDH19" s="52"/>
      <c r="QDI19" s="52"/>
      <c r="QDJ19" s="52"/>
      <c r="QDK19" s="52"/>
      <c r="QDL19" s="52"/>
      <c r="QDM19" s="52"/>
      <c r="QDN19" s="52"/>
      <c r="QDO19" s="52"/>
      <c r="QDP19" s="52"/>
      <c r="QDQ19" s="52"/>
      <c r="QDR19" s="52"/>
      <c r="QDS19" s="52"/>
      <c r="QDT19" s="52"/>
      <c r="QDU19" s="52"/>
      <c r="QDV19" s="52"/>
      <c r="QDW19" s="52"/>
      <c r="QDX19" s="52"/>
      <c r="QDY19" s="52"/>
      <c r="QDZ19" s="52"/>
      <c r="QEA19" s="52"/>
      <c r="QEB19" s="52"/>
      <c r="QEC19" s="52"/>
      <c r="QED19" s="52"/>
      <c r="QEE19" s="52"/>
      <c r="QEF19" s="52"/>
      <c r="QEG19" s="52"/>
      <c r="QEH19" s="52"/>
      <c r="QEI19" s="52"/>
      <c r="QEJ19" s="52"/>
      <c r="QEK19" s="52"/>
      <c r="QEL19" s="52"/>
      <c r="QEM19" s="52"/>
      <c r="QEN19" s="52"/>
      <c r="QEO19" s="52"/>
      <c r="QEP19" s="52"/>
      <c r="QEQ19" s="52"/>
      <c r="QER19" s="52"/>
      <c r="QES19" s="52"/>
      <c r="QET19" s="52"/>
      <c r="QEU19" s="52"/>
      <c r="QEV19" s="52"/>
      <c r="QEW19" s="52"/>
      <c r="QEX19" s="52"/>
      <c r="QEY19" s="52"/>
      <c r="QEZ19" s="52"/>
      <c r="QFA19" s="52"/>
      <c r="QFB19" s="52"/>
      <c r="QFC19" s="52"/>
      <c r="QFD19" s="52"/>
      <c r="QFE19" s="52"/>
      <c r="QFF19" s="52"/>
      <c r="QFG19" s="52"/>
      <c r="QFH19" s="52"/>
      <c r="QFI19" s="52"/>
      <c r="QFJ19" s="52"/>
      <c r="QFK19" s="52"/>
      <c r="QFL19" s="52"/>
      <c r="QFM19" s="52"/>
      <c r="QFN19" s="52"/>
      <c r="QFO19" s="52"/>
      <c r="QFP19" s="52"/>
      <c r="QFQ19" s="52"/>
      <c r="QFR19" s="52"/>
      <c r="QFS19" s="52"/>
      <c r="QFT19" s="52"/>
      <c r="QFU19" s="52"/>
      <c r="QFV19" s="52"/>
      <c r="QFW19" s="52"/>
      <c r="QFX19" s="52"/>
      <c r="QFY19" s="52"/>
      <c r="QFZ19" s="52"/>
      <c r="QGA19" s="52"/>
      <c r="QGB19" s="52"/>
      <c r="QGC19" s="52"/>
      <c r="QGD19" s="52"/>
      <c r="QGE19" s="52"/>
      <c r="QGF19" s="52"/>
      <c r="QGG19" s="52"/>
      <c r="QGH19" s="52"/>
      <c r="QGI19" s="52"/>
      <c r="QGJ19" s="52"/>
      <c r="QGK19" s="52"/>
      <c r="QGL19" s="52"/>
      <c r="QGM19" s="52"/>
      <c r="QGN19" s="52"/>
      <c r="QGO19" s="52"/>
      <c r="QGP19" s="52"/>
      <c r="QGQ19" s="52"/>
      <c r="QGR19" s="52"/>
      <c r="QGS19" s="52"/>
      <c r="QGT19" s="52"/>
      <c r="QGU19" s="52"/>
      <c r="QGV19" s="52"/>
      <c r="QGW19" s="52"/>
      <c r="QGX19" s="52"/>
      <c r="QGY19" s="52"/>
      <c r="QGZ19" s="52"/>
      <c r="QHA19" s="52"/>
      <c r="QHB19" s="52"/>
      <c r="QHC19" s="52"/>
      <c r="QHD19" s="52"/>
      <c r="QHE19" s="52"/>
      <c r="QHF19" s="52"/>
      <c r="QHG19" s="52"/>
      <c r="QHH19" s="52"/>
      <c r="QHI19" s="52"/>
      <c r="QHJ19" s="52"/>
      <c r="QHK19" s="52"/>
      <c r="QHL19" s="52"/>
      <c r="QHM19" s="52"/>
      <c r="QHN19" s="52"/>
      <c r="QHO19" s="52"/>
      <c r="QHP19" s="52"/>
      <c r="QHQ19" s="52"/>
      <c r="QHR19" s="52"/>
      <c r="QHS19" s="52"/>
      <c r="QHT19" s="52"/>
      <c r="QHU19" s="52"/>
      <c r="QHV19" s="52"/>
      <c r="QHW19" s="52"/>
      <c r="QHX19" s="52"/>
      <c r="QHY19" s="52"/>
      <c r="QHZ19" s="52"/>
      <c r="QIA19" s="52"/>
      <c r="QIB19" s="52"/>
      <c r="QIC19" s="52"/>
      <c r="QID19" s="52"/>
      <c r="QIE19" s="52"/>
      <c r="QIF19" s="52"/>
      <c r="QIG19" s="52"/>
      <c r="QIH19" s="52"/>
      <c r="QII19" s="52"/>
      <c r="QIJ19" s="52"/>
      <c r="QIK19" s="52"/>
      <c r="QIL19" s="52"/>
      <c r="QIM19" s="52"/>
      <c r="QIN19" s="52"/>
      <c r="QIO19" s="52"/>
      <c r="QIP19" s="52"/>
      <c r="QIQ19" s="52"/>
      <c r="QIR19" s="52"/>
      <c r="QIS19" s="52"/>
      <c r="QIT19" s="52"/>
      <c r="QIU19" s="52"/>
      <c r="QIV19" s="52"/>
      <c r="QIW19" s="52"/>
      <c r="QIX19" s="52"/>
      <c r="QIY19" s="52"/>
      <c r="QIZ19" s="52"/>
      <c r="QJA19" s="52"/>
      <c r="QJB19" s="52"/>
      <c r="QJC19" s="52"/>
      <c r="QJD19" s="52"/>
      <c r="QJE19" s="52"/>
      <c r="QJF19" s="52"/>
      <c r="QJG19" s="52"/>
      <c r="QJH19" s="52"/>
      <c r="QJI19" s="52"/>
      <c r="QJJ19" s="52"/>
      <c r="QJK19" s="52"/>
      <c r="QJL19" s="52"/>
      <c r="QJM19" s="52"/>
      <c r="QJN19" s="52"/>
      <c r="QJO19" s="52"/>
      <c r="QJP19" s="52"/>
      <c r="QJQ19" s="52"/>
      <c r="QJR19" s="52"/>
      <c r="QJS19" s="52"/>
      <c r="QJT19" s="52"/>
      <c r="QJU19" s="52"/>
      <c r="QJV19" s="52"/>
      <c r="QJW19" s="52"/>
      <c r="QJX19" s="52"/>
      <c r="QJY19" s="52"/>
      <c r="QJZ19" s="52"/>
      <c r="QKA19" s="52"/>
      <c r="QKB19" s="52"/>
      <c r="QKC19" s="52"/>
      <c r="QKD19" s="52"/>
      <c r="QKE19" s="52"/>
      <c r="QKF19" s="52"/>
      <c r="QKG19" s="52"/>
      <c r="QKH19" s="52"/>
      <c r="QKI19" s="52"/>
      <c r="QKJ19" s="52"/>
      <c r="QKK19" s="52"/>
      <c r="QKL19" s="52"/>
      <c r="QKM19" s="52"/>
      <c r="QKN19" s="52"/>
      <c r="QKO19" s="52"/>
      <c r="QKP19" s="52"/>
      <c r="QKQ19" s="52"/>
      <c r="QKR19" s="52"/>
      <c r="QKS19" s="52"/>
      <c r="QKT19" s="52"/>
      <c r="QKU19" s="52"/>
      <c r="QKV19" s="52"/>
      <c r="QKW19" s="52"/>
      <c r="QKX19" s="52"/>
      <c r="QKY19" s="52"/>
      <c r="QKZ19" s="52"/>
      <c r="QLA19" s="52"/>
      <c r="QLB19" s="52"/>
      <c r="QLC19" s="52"/>
      <c r="QLD19" s="52"/>
      <c r="QLE19" s="52"/>
      <c r="QLF19" s="52"/>
      <c r="QLG19" s="52"/>
      <c r="QLH19" s="52"/>
      <c r="QLI19" s="52"/>
      <c r="QLJ19" s="52"/>
      <c r="QLK19" s="52"/>
      <c r="QLL19" s="52"/>
      <c r="QLM19" s="52"/>
      <c r="QLN19" s="52"/>
      <c r="QLO19" s="52"/>
      <c r="QLP19" s="52"/>
      <c r="QLQ19" s="52"/>
      <c r="QLR19" s="52"/>
      <c r="QLS19" s="52"/>
      <c r="QLT19" s="52"/>
      <c r="QLU19" s="52"/>
      <c r="QLV19" s="52"/>
      <c r="QLW19" s="52"/>
      <c r="QLX19" s="52"/>
      <c r="QLY19" s="52"/>
      <c r="QLZ19" s="52"/>
      <c r="QMA19" s="52"/>
      <c r="QMB19" s="52"/>
      <c r="QMC19" s="52"/>
      <c r="QMD19" s="52"/>
      <c r="QME19" s="52"/>
      <c r="QMF19" s="52"/>
      <c r="QMG19" s="52"/>
      <c r="QMH19" s="52"/>
      <c r="QMI19" s="52"/>
      <c r="QMJ19" s="52"/>
      <c r="QMK19" s="52"/>
      <c r="QML19" s="52"/>
      <c r="QMM19" s="52"/>
      <c r="QMN19" s="52"/>
      <c r="QMO19" s="52"/>
      <c r="QMP19" s="52"/>
      <c r="QMQ19" s="52"/>
      <c r="QMR19" s="52"/>
      <c r="QMS19" s="52"/>
      <c r="QMT19" s="52"/>
      <c r="QMU19" s="52"/>
      <c r="QMV19" s="52"/>
      <c r="QMW19" s="52"/>
      <c r="QMX19" s="52"/>
      <c r="QMY19" s="52"/>
      <c r="QMZ19" s="52"/>
      <c r="QNA19" s="52"/>
      <c r="QNB19" s="52"/>
      <c r="QNC19" s="52"/>
      <c r="QND19" s="52"/>
      <c r="QNE19" s="52"/>
      <c r="QNF19" s="52"/>
      <c r="QNG19" s="52"/>
      <c r="QNH19" s="52"/>
      <c r="QNI19" s="52"/>
      <c r="QNJ19" s="52"/>
      <c r="QNK19" s="52"/>
      <c r="QNL19" s="52"/>
      <c r="QNM19" s="52"/>
      <c r="QNN19" s="52"/>
      <c r="QNO19" s="52"/>
      <c r="QNP19" s="52"/>
      <c r="QNQ19" s="52"/>
      <c r="QNR19" s="52"/>
      <c r="QNS19" s="52"/>
      <c r="QNT19" s="52"/>
      <c r="QNU19" s="52"/>
      <c r="QNV19" s="52"/>
      <c r="QNW19" s="52"/>
      <c r="QNX19" s="52"/>
      <c r="QNY19" s="52"/>
      <c r="QNZ19" s="52"/>
      <c r="QOA19" s="52"/>
      <c r="QOB19" s="52"/>
      <c r="QOC19" s="52"/>
      <c r="QOD19" s="52"/>
      <c r="QOE19" s="52"/>
      <c r="QOF19" s="52"/>
      <c r="QOG19" s="52"/>
      <c r="QOH19" s="52"/>
      <c r="QOI19" s="52"/>
      <c r="QOJ19" s="52"/>
      <c r="QOK19" s="52"/>
      <c r="QOL19" s="52"/>
      <c r="QOM19" s="52"/>
      <c r="QON19" s="52"/>
      <c r="QOO19" s="52"/>
      <c r="QOP19" s="52"/>
      <c r="QOQ19" s="52"/>
      <c r="QOR19" s="52"/>
      <c r="QOS19" s="52"/>
      <c r="QOT19" s="52"/>
      <c r="QOU19" s="52"/>
      <c r="QOV19" s="52"/>
      <c r="QOW19" s="52"/>
      <c r="QOX19" s="52"/>
      <c r="QOY19" s="52"/>
      <c r="QOZ19" s="52"/>
      <c r="QPA19" s="52"/>
      <c r="QPB19" s="52"/>
      <c r="QPC19" s="52"/>
      <c r="QPD19" s="52"/>
      <c r="QPE19" s="52"/>
      <c r="QPF19" s="52"/>
      <c r="QPG19" s="52"/>
      <c r="QPH19" s="52"/>
      <c r="QPI19" s="52"/>
      <c r="QPJ19" s="52"/>
      <c r="QPK19" s="52"/>
      <c r="QPL19" s="52"/>
      <c r="QPM19" s="52"/>
      <c r="QPN19" s="52"/>
      <c r="QPO19" s="52"/>
      <c r="QPP19" s="52"/>
      <c r="QPQ19" s="52"/>
      <c r="QPR19" s="52"/>
      <c r="QPS19" s="52"/>
      <c r="QPT19" s="52"/>
      <c r="QPU19" s="52"/>
      <c r="QPV19" s="52"/>
      <c r="QPW19" s="52"/>
      <c r="QPX19" s="52"/>
      <c r="QPY19" s="52"/>
      <c r="QPZ19" s="52"/>
      <c r="QQA19" s="52"/>
      <c r="QQB19" s="52"/>
      <c r="QQC19" s="52"/>
      <c r="QQD19" s="52"/>
      <c r="QQE19" s="52"/>
      <c r="QQF19" s="52"/>
      <c r="QQG19" s="52"/>
      <c r="QQH19" s="52"/>
      <c r="QQI19" s="52"/>
      <c r="QQJ19" s="52"/>
      <c r="QQK19" s="52"/>
      <c r="QQL19" s="52"/>
      <c r="QQM19" s="52"/>
      <c r="QQN19" s="52"/>
      <c r="QQO19" s="52"/>
      <c r="QQP19" s="52"/>
      <c r="QQQ19" s="52"/>
      <c r="QQR19" s="52"/>
      <c r="QQS19" s="52"/>
      <c r="QQT19" s="52"/>
      <c r="QQU19" s="52"/>
      <c r="QQV19" s="52"/>
      <c r="QQW19" s="52"/>
      <c r="QQX19" s="52"/>
      <c r="QQY19" s="52"/>
      <c r="QQZ19" s="52"/>
      <c r="QRA19" s="52"/>
      <c r="QRB19" s="52"/>
      <c r="QRC19" s="52"/>
      <c r="QRD19" s="52"/>
      <c r="QRE19" s="52"/>
      <c r="QRF19" s="52"/>
      <c r="QRG19" s="52"/>
      <c r="QRH19" s="52"/>
      <c r="QRI19" s="52"/>
      <c r="QRJ19" s="52"/>
      <c r="QRK19" s="52"/>
      <c r="QRL19" s="52"/>
      <c r="QRM19" s="52"/>
      <c r="QRN19" s="52"/>
      <c r="QRO19" s="52"/>
      <c r="QRP19" s="52"/>
      <c r="QRQ19" s="52"/>
      <c r="QRR19" s="52"/>
      <c r="QRS19" s="52"/>
      <c r="QRT19" s="52"/>
      <c r="QRU19" s="52"/>
      <c r="QRV19" s="52"/>
      <c r="QRW19" s="52"/>
      <c r="QRX19" s="52"/>
      <c r="QRY19" s="52"/>
      <c r="QRZ19" s="52"/>
      <c r="QSA19" s="52"/>
      <c r="QSB19" s="52"/>
      <c r="QSC19" s="52"/>
      <c r="QSD19" s="52"/>
      <c r="QSE19" s="52"/>
      <c r="QSF19" s="52"/>
      <c r="QSG19" s="52"/>
      <c r="QSH19" s="52"/>
      <c r="QSI19" s="52"/>
      <c r="QSJ19" s="52"/>
      <c r="QSK19" s="52"/>
      <c r="QSL19" s="52"/>
      <c r="QSM19" s="52"/>
      <c r="QSN19" s="52"/>
      <c r="QSO19" s="52"/>
      <c r="QSP19" s="52"/>
      <c r="QSQ19" s="52"/>
      <c r="QSR19" s="52"/>
      <c r="QSS19" s="52"/>
      <c r="QST19" s="52"/>
      <c r="QSU19" s="52"/>
      <c r="QSV19" s="52"/>
      <c r="QSW19" s="52"/>
      <c r="QSX19" s="52"/>
      <c r="QSY19" s="52"/>
      <c r="QSZ19" s="52"/>
      <c r="QTA19" s="52"/>
      <c r="QTB19" s="52"/>
      <c r="QTC19" s="52"/>
      <c r="QTD19" s="52"/>
      <c r="QTE19" s="52"/>
      <c r="QTF19" s="52"/>
      <c r="QTG19" s="52"/>
      <c r="QTH19" s="52"/>
      <c r="QTI19" s="52"/>
      <c r="QTJ19" s="52"/>
      <c r="QTK19" s="52"/>
      <c r="QTL19" s="52"/>
      <c r="QTM19" s="52"/>
      <c r="QTN19" s="52"/>
      <c r="QTO19" s="52"/>
      <c r="QTP19" s="52"/>
      <c r="QTQ19" s="52"/>
      <c r="QTR19" s="52"/>
      <c r="QTS19" s="52"/>
      <c r="QTT19" s="52"/>
      <c r="QTU19" s="52"/>
      <c r="QTV19" s="52"/>
      <c r="QTW19" s="52"/>
      <c r="QTX19" s="52"/>
      <c r="QTY19" s="52"/>
      <c r="QTZ19" s="52"/>
      <c r="QUA19" s="52"/>
      <c r="QUB19" s="52"/>
      <c r="QUC19" s="52"/>
      <c r="QUD19" s="52"/>
      <c r="QUE19" s="52"/>
      <c r="QUF19" s="52"/>
      <c r="QUG19" s="52"/>
      <c r="QUH19" s="52"/>
      <c r="QUI19" s="52"/>
      <c r="QUJ19" s="52"/>
      <c r="QUK19" s="52"/>
      <c r="QUL19" s="52"/>
      <c r="QUM19" s="52"/>
      <c r="QUN19" s="52"/>
      <c r="QUO19" s="52"/>
      <c r="QUP19" s="52"/>
      <c r="QUQ19" s="52"/>
      <c r="QUR19" s="52"/>
      <c r="QUS19" s="52"/>
      <c r="QUT19" s="52"/>
      <c r="QUU19" s="52"/>
      <c r="QUV19" s="52"/>
      <c r="QUW19" s="52"/>
      <c r="QUX19" s="52"/>
      <c r="QUY19" s="52"/>
      <c r="QUZ19" s="52"/>
      <c r="QVA19" s="52"/>
      <c r="QVB19" s="52"/>
      <c r="QVC19" s="52"/>
      <c r="QVD19" s="52"/>
      <c r="QVE19" s="52"/>
      <c r="QVF19" s="52"/>
      <c r="QVG19" s="52"/>
      <c r="QVH19" s="52"/>
      <c r="QVI19" s="52"/>
      <c r="QVJ19" s="52"/>
      <c r="QVK19" s="52"/>
      <c r="QVL19" s="52"/>
      <c r="QVM19" s="52"/>
      <c r="QVN19" s="52"/>
      <c r="QVO19" s="52"/>
      <c r="QVP19" s="52"/>
      <c r="QVQ19" s="52"/>
      <c r="QVR19" s="52"/>
      <c r="QVS19" s="52"/>
      <c r="QVT19" s="52"/>
      <c r="QVU19" s="52"/>
      <c r="QVV19" s="52"/>
      <c r="QVW19" s="52"/>
      <c r="QVX19" s="52"/>
      <c r="QVY19" s="52"/>
      <c r="QVZ19" s="52"/>
      <c r="QWA19" s="52"/>
      <c r="QWB19" s="52"/>
      <c r="QWC19" s="52"/>
      <c r="QWD19" s="52"/>
      <c r="QWE19" s="52"/>
      <c r="QWF19" s="52"/>
      <c r="QWG19" s="52"/>
      <c r="QWH19" s="52"/>
      <c r="QWI19" s="52"/>
      <c r="QWJ19" s="52"/>
      <c r="QWK19" s="52"/>
      <c r="QWL19" s="52"/>
      <c r="QWM19" s="52"/>
      <c r="QWN19" s="52"/>
      <c r="QWO19" s="52"/>
      <c r="QWP19" s="52"/>
      <c r="QWQ19" s="52"/>
      <c r="QWR19" s="52"/>
      <c r="QWS19" s="52"/>
      <c r="QWT19" s="52"/>
      <c r="QWU19" s="52"/>
      <c r="QWV19" s="52"/>
      <c r="QWW19" s="52"/>
      <c r="QWX19" s="52"/>
      <c r="QWY19" s="52"/>
      <c r="QWZ19" s="52"/>
      <c r="QXA19" s="52"/>
      <c r="QXB19" s="52"/>
      <c r="QXC19" s="52"/>
      <c r="QXD19" s="52"/>
      <c r="QXE19" s="52"/>
      <c r="QXF19" s="52"/>
      <c r="QXG19" s="52"/>
      <c r="QXH19" s="52"/>
      <c r="QXI19" s="52"/>
      <c r="QXJ19" s="52"/>
      <c r="QXK19" s="52"/>
      <c r="QXL19" s="52"/>
      <c r="QXM19" s="52"/>
      <c r="QXN19" s="52"/>
      <c r="QXO19" s="52"/>
      <c r="QXP19" s="52"/>
      <c r="QXQ19" s="52"/>
      <c r="QXR19" s="52"/>
      <c r="QXS19" s="52"/>
      <c r="QXT19" s="52"/>
      <c r="QXU19" s="52"/>
      <c r="QXV19" s="52"/>
      <c r="QXW19" s="52"/>
      <c r="QXX19" s="52"/>
      <c r="QXY19" s="52"/>
      <c r="QXZ19" s="52"/>
      <c r="QYA19" s="52"/>
      <c r="QYB19" s="52"/>
      <c r="QYC19" s="52"/>
      <c r="QYD19" s="52"/>
      <c r="QYE19" s="52"/>
      <c r="QYF19" s="52"/>
      <c r="QYG19" s="52"/>
      <c r="QYH19" s="52"/>
      <c r="QYI19" s="52"/>
      <c r="QYJ19" s="52"/>
      <c r="QYK19" s="52"/>
      <c r="QYL19" s="52"/>
      <c r="QYM19" s="52"/>
      <c r="QYN19" s="52"/>
      <c r="QYO19" s="52"/>
      <c r="QYP19" s="52"/>
      <c r="QYQ19" s="52"/>
      <c r="QYR19" s="52"/>
      <c r="QYS19" s="52"/>
      <c r="QYT19" s="52"/>
      <c r="QYU19" s="52"/>
      <c r="QYV19" s="52"/>
      <c r="QYW19" s="52"/>
      <c r="QYX19" s="52"/>
      <c r="QYY19" s="52"/>
      <c r="QYZ19" s="52"/>
      <c r="QZA19" s="52"/>
      <c r="QZB19" s="52"/>
      <c r="QZC19" s="52"/>
      <c r="QZD19" s="52"/>
      <c r="QZE19" s="52"/>
      <c r="QZF19" s="52"/>
      <c r="QZG19" s="52"/>
      <c r="QZH19" s="52"/>
      <c r="QZI19" s="52"/>
      <c r="QZJ19" s="52"/>
      <c r="QZK19" s="52"/>
      <c r="QZL19" s="52"/>
      <c r="QZM19" s="52"/>
      <c r="QZN19" s="52"/>
      <c r="QZO19" s="52"/>
      <c r="QZP19" s="52"/>
      <c r="QZQ19" s="52"/>
      <c r="QZR19" s="52"/>
      <c r="QZS19" s="52"/>
      <c r="QZT19" s="52"/>
      <c r="QZU19" s="52"/>
      <c r="QZV19" s="52"/>
      <c r="QZW19" s="52"/>
      <c r="QZX19" s="52"/>
      <c r="QZY19" s="52"/>
      <c r="QZZ19" s="52"/>
      <c r="RAA19" s="52"/>
      <c r="RAB19" s="52"/>
      <c r="RAC19" s="52"/>
      <c r="RAD19" s="52"/>
      <c r="RAE19" s="52"/>
      <c r="RAF19" s="52"/>
      <c r="RAG19" s="52"/>
      <c r="RAH19" s="52"/>
      <c r="RAI19" s="52"/>
      <c r="RAJ19" s="52"/>
      <c r="RAK19" s="52"/>
      <c r="RAL19" s="52"/>
      <c r="RAM19" s="52"/>
      <c r="RAN19" s="52"/>
      <c r="RAO19" s="52"/>
      <c r="RAP19" s="52"/>
      <c r="RAQ19" s="52"/>
      <c r="RAR19" s="52"/>
      <c r="RAS19" s="52"/>
      <c r="RAT19" s="52"/>
      <c r="RAU19" s="52"/>
      <c r="RAV19" s="52"/>
      <c r="RAW19" s="52"/>
      <c r="RAX19" s="52"/>
      <c r="RAY19" s="52"/>
      <c r="RAZ19" s="52"/>
      <c r="RBA19" s="52"/>
      <c r="RBB19" s="52"/>
      <c r="RBC19" s="52"/>
      <c r="RBD19" s="52"/>
      <c r="RBE19" s="52"/>
      <c r="RBF19" s="52"/>
      <c r="RBG19" s="52"/>
      <c r="RBH19" s="52"/>
      <c r="RBI19" s="52"/>
      <c r="RBJ19" s="52"/>
      <c r="RBK19" s="52"/>
      <c r="RBL19" s="52"/>
      <c r="RBM19" s="52"/>
      <c r="RBN19" s="52"/>
      <c r="RBO19" s="52"/>
      <c r="RBP19" s="52"/>
      <c r="RBQ19" s="52"/>
      <c r="RBR19" s="52"/>
      <c r="RBS19" s="52"/>
      <c r="RBT19" s="52"/>
      <c r="RBU19" s="52"/>
      <c r="RBV19" s="52"/>
      <c r="RBW19" s="52"/>
      <c r="RBX19" s="52"/>
      <c r="RBY19" s="52"/>
      <c r="RBZ19" s="52"/>
      <c r="RCA19" s="52"/>
      <c r="RCB19" s="52"/>
      <c r="RCC19" s="52"/>
      <c r="RCD19" s="52"/>
      <c r="RCE19" s="52"/>
      <c r="RCF19" s="52"/>
      <c r="RCG19" s="52"/>
      <c r="RCH19" s="52"/>
      <c r="RCI19" s="52"/>
      <c r="RCJ19" s="52"/>
      <c r="RCK19" s="52"/>
      <c r="RCL19" s="52"/>
      <c r="RCM19" s="52"/>
      <c r="RCN19" s="52"/>
      <c r="RCO19" s="52"/>
      <c r="RCP19" s="52"/>
      <c r="RCQ19" s="52"/>
      <c r="RCR19" s="52"/>
      <c r="RCS19" s="52"/>
      <c r="RCT19" s="52"/>
      <c r="RCU19" s="52"/>
      <c r="RCV19" s="52"/>
      <c r="RCW19" s="52"/>
      <c r="RCX19" s="52"/>
      <c r="RCY19" s="52"/>
      <c r="RCZ19" s="52"/>
      <c r="RDA19" s="52"/>
      <c r="RDB19" s="52"/>
      <c r="RDC19" s="52"/>
      <c r="RDD19" s="52"/>
      <c r="RDE19" s="52"/>
      <c r="RDF19" s="52"/>
      <c r="RDG19" s="52"/>
      <c r="RDH19" s="52"/>
      <c r="RDI19" s="52"/>
      <c r="RDJ19" s="52"/>
      <c r="RDK19" s="52"/>
      <c r="RDL19" s="52"/>
      <c r="RDM19" s="52"/>
      <c r="RDN19" s="52"/>
      <c r="RDO19" s="52"/>
      <c r="RDP19" s="52"/>
      <c r="RDQ19" s="52"/>
      <c r="RDR19" s="52"/>
      <c r="RDS19" s="52"/>
      <c r="RDT19" s="52"/>
      <c r="RDU19" s="52"/>
      <c r="RDV19" s="52"/>
      <c r="RDW19" s="52"/>
      <c r="RDX19" s="52"/>
      <c r="RDY19" s="52"/>
      <c r="RDZ19" s="52"/>
      <c r="REA19" s="52"/>
      <c r="REB19" s="52"/>
      <c r="REC19" s="52"/>
      <c r="RED19" s="52"/>
      <c r="REE19" s="52"/>
      <c r="REF19" s="52"/>
      <c r="REG19" s="52"/>
      <c r="REH19" s="52"/>
      <c r="REI19" s="52"/>
      <c r="REJ19" s="52"/>
      <c r="REK19" s="52"/>
      <c r="REL19" s="52"/>
      <c r="REM19" s="52"/>
      <c r="REN19" s="52"/>
      <c r="REO19" s="52"/>
      <c r="REP19" s="52"/>
      <c r="REQ19" s="52"/>
      <c r="RER19" s="52"/>
      <c r="RES19" s="52"/>
      <c r="RET19" s="52"/>
      <c r="REU19" s="52"/>
      <c r="REV19" s="52"/>
      <c r="REW19" s="52"/>
      <c r="REX19" s="52"/>
      <c r="REY19" s="52"/>
      <c r="REZ19" s="52"/>
      <c r="RFA19" s="52"/>
      <c r="RFB19" s="52"/>
      <c r="RFC19" s="52"/>
      <c r="RFD19" s="52"/>
      <c r="RFE19" s="52"/>
      <c r="RFF19" s="52"/>
      <c r="RFG19" s="52"/>
      <c r="RFH19" s="52"/>
      <c r="RFI19" s="52"/>
      <c r="RFJ19" s="52"/>
      <c r="RFK19" s="52"/>
      <c r="RFL19" s="52"/>
      <c r="RFM19" s="52"/>
      <c r="RFN19" s="52"/>
      <c r="RFO19" s="52"/>
      <c r="RFP19" s="52"/>
      <c r="RFQ19" s="52"/>
      <c r="RFR19" s="52"/>
      <c r="RFS19" s="52"/>
      <c r="RFT19" s="52"/>
      <c r="RFU19" s="52"/>
      <c r="RFV19" s="52"/>
      <c r="RFW19" s="52"/>
      <c r="RFX19" s="52"/>
      <c r="RFY19" s="52"/>
      <c r="RFZ19" s="52"/>
      <c r="RGA19" s="52"/>
      <c r="RGB19" s="52"/>
      <c r="RGC19" s="52"/>
      <c r="RGD19" s="52"/>
      <c r="RGE19" s="52"/>
      <c r="RGF19" s="52"/>
      <c r="RGG19" s="52"/>
      <c r="RGH19" s="52"/>
      <c r="RGI19" s="52"/>
      <c r="RGJ19" s="52"/>
      <c r="RGK19" s="52"/>
      <c r="RGL19" s="52"/>
      <c r="RGM19" s="52"/>
      <c r="RGN19" s="52"/>
      <c r="RGO19" s="52"/>
      <c r="RGP19" s="52"/>
      <c r="RGQ19" s="52"/>
      <c r="RGR19" s="52"/>
      <c r="RGS19" s="52"/>
      <c r="RGT19" s="52"/>
      <c r="RGU19" s="52"/>
      <c r="RGV19" s="52"/>
      <c r="RGW19" s="52"/>
      <c r="RGX19" s="52"/>
      <c r="RGY19" s="52"/>
      <c r="RGZ19" s="52"/>
      <c r="RHA19" s="52"/>
      <c r="RHB19" s="52"/>
      <c r="RHC19" s="52"/>
      <c r="RHD19" s="52"/>
      <c r="RHE19" s="52"/>
      <c r="RHF19" s="52"/>
      <c r="RHG19" s="52"/>
      <c r="RHH19" s="52"/>
      <c r="RHI19" s="52"/>
      <c r="RHJ19" s="52"/>
      <c r="RHK19" s="52"/>
      <c r="RHL19" s="52"/>
      <c r="RHM19" s="52"/>
      <c r="RHN19" s="52"/>
      <c r="RHO19" s="52"/>
      <c r="RHP19" s="52"/>
      <c r="RHQ19" s="52"/>
      <c r="RHR19" s="52"/>
      <c r="RHS19" s="52"/>
      <c r="RHT19" s="52"/>
      <c r="RHU19" s="52"/>
      <c r="RHV19" s="52"/>
      <c r="RHW19" s="52"/>
      <c r="RHX19" s="52"/>
      <c r="RHY19" s="52"/>
      <c r="RHZ19" s="52"/>
      <c r="RIA19" s="52"/>
      <c r="RIB19" s="52"/>
      <c r="RIC19" s="52"/>
      <c r="RID19" s="52"/>
      <c r="RIE19" s="52"/>
      <c r="RIF19" s="52"/>
      <c r="RIG19" s="52"/>
      <c r="RIH19" s="52"/>
      <c r="RII19" s="52"/>
      <c r="RIJ19" s="52"/>
      <c r="RIK19" s="52"/>
      <c r="RIL19" s="52"/>
      <c r="RIM19" s="52"/>
      <c r="RIN19" s="52"/>
      <c r="RIO19" s="52"/>
      <c r="RIP19" s="52"/>
      <c r="RIQ19" s="52"/>
      <c r="RIR19" s="52"/>
      <c r="RIS19" s="52"/>
      <c r="RIT19" s="52"/>
      <c r="RIU19" s="52"/>
      <c r="RIV19" s="52"/>
      <c r="RIW19" s="52"/>
      <c r="RIX19" s="52"/>
      <c r="RIY19" s="52"/>
      <c r="RIZ19" s="52"/>
      <c r="RJA19" s="52"/>
      <c r="RJB19" s="52"/>
      <c r="RJC19" s="52"/>
      <c r="RJD19" s="52"/>
      <c r="RJE19" s="52"/>
      <c r="RJF19" s="52"/>
      <c r="RJG19" s="52"/>
      <c r="RJH19" s="52"/>
      <c r="RJI19" s="52"/>
      <c r="RJJ19" s="52"/>
      <c r="RJK19" s="52"/>
      <c r="RJL19" s="52"/>
      <c r="RJM19" s="52"/>
      <c r="RJN19" s="52"/>
      <c r="RJO19" s="52"/>
      <c r="RJP19" s="52"/>
      <c r="RJQ19" s="52"/>
      <c r="RJR19" s="52"/>
      <c r="RJS19" s="52"/>
      <c r="RJT19" s="52"/>
      <c r="RJU19" s="52"/>
      <c r="RJV19" s="52"/>
      <c r="RJW19" s="52"/>
      <c r="RJX19" s="52"/>
      <c r="RJY19" s="52"/>
      <c r="RJZ19" s="52"/>
      <c r="RKA19" s="52"/>
      <c r="RKB19" s="52"/>
      <c r="RKC19" s="52"/>
      <c r="RKD19" s="52"/>
      <c r="RKE19" s="52"/>
      <c r="RKF19" s="52"/>
      <c r="RKG19" s="52"/>
      <c r="RKH19" s="52"/>
      <c r="RKI19" s="52"/>
      <c r="RKJ19" s="52"/>
      <c r="RKK19" s="52"/>
      <c r="RKL19" s="52"/>
      <c r="RKM19" s="52"/>
      <c r="RKN19" s="52"/>
      <c r="RKO19" s="52"/>
      <c r="RKP19" s="52"/>
      <c r="RKQ19" s="52"/>
      <c r="RKR19" s="52"/>
      <c r="RKS19" s="52"/>
      <c r="RKT19" s="52"/>
      <c r="RKU19" s="52"/>
      <c r="RKV19" s="52"/>
      <c r="RKW19" s="52"/>
      <c r="RKX19" s="52"/>
      <c r="RKY19" s="52"/>
      <c r="RKZ19" s="52"/>
      <c r="RLA19" s="52"/>
      <c r="RLB19" s="52"/>
      <c r="RLC19" s="52"/>
      <c r="RLD19" s="52"/>
      <c r="RLE19" s="52"/>
      <c r="RLF19" s="52"/>
      <c r="RLG19" s="52"/>
      <c r="RLH19" s="52"/>
      <c r="RLI19" s="52"/>
      <c r="RLJ19" s="52"/>
      <c r="RLK19" s="52"/>
      <c r="RLL19" s="52"/>
      <c r="RLM19" s="52"/>
      <c r="RLN19" s="52"/>
      <c r="RLO19" s="52"/>
      <c r="RLP19" s="52"/>
      <c r="RLQ19" s="52"/>
      <c r="RLR19" s="52"/>
      <c r="RLS19" s="52"/>
      <c r="RLT19" s="52"/>
      <c r="RLU19" s="52"/>
      <c r="RLV19" s="52"/>
      <c r="RLW19" s="52"/>
      <c r="RLX19" s="52"/>
      <c r="RLY19" s="52"/>
      <c r="RLZ19" s="52"/>
      <c r="RMA19" s="52"/>
      <c r="RMB19" s="52"/>
      <c r="RMC19" s="52"/>
      <c r="RMD19" s="52"/>
      <c r="RME19" s="52"/>
      <c r="RMF19" s="52"/>
      <c r="RMG19" s="52"/>
      <c r="RMH19" s="52"/>
      <c r="RMI19" s="52"/>
      <c r="RMJ19" s="52"/>
      <c r="RMK19" s="52"/>
      <c r="RML19" s="52"/>
      <c r="RMM19" s="52"/>
      <c r="RMN19" s="52"/>
      <c r="RMO19" s="52"/>
      <c r="RMP19" s="52"/>
      <c r="RMQ19" s="52"/>
      <c r="RMR19" s="52"/>
      <c r="RMS19" s="52"/>
      <c r="RMT19" s="52"/>
      <c r="RMU19" s="52"/>
      <c r="RMV19" s="52"/>
      <c r="RMW19" s="52"/>
      <c r="RMX19" s="52"/>
      <c r="RMY19" s="52"/>
      <c r="RMZ19" s="52"/>
      <c r="RNA19" s="52"/>
      <c r="RNB19" s="52"/>
      <c r="RNC19" s="52"/>
      <c r="RND19" s="52"/>
      <c r="RNE19" s="52"/>
      <c r="RNF19" s="52"/>
      <c r="RNG19" s="52"/>
      <c r="RNH19" s="52"/>
      <c r="RNI19" s="52"/>
      <c r="RNJ19" s="52"/>
      <c r="RNK19" s="52"/>
      <c r="RNL19" s="52"/>
      <c r="RNM19" s="52"/>
      <c r="RNN19" s="52"/>
      <c r="RNO19" s="52"/>
      <c r="RNP19" s="52"/>
      <c r="RNQ19" s="52"/>
      <c r="RNR19" s="52"/>
      <c r="RNS19" s="52"/>
      <c r="RNT19" s="52"/>
      <c r="RNU19" s="52"/>
      <c r="RNV19" s="52"/>
      <c r="RNW19" s="52"/>
      <c r="RNX19" s="52"/>
      <c r="RNY19" s="52"/>
      <c r="RNZ19" s="52"/>
      <c r="ROA19" s="52"/>
      <c r="ROB19" s="52"/>
      <c r="ROC19" s="52"/>
      <c r="ROD19" s="52"/>
      <c r="ROE19" s="52"/>
      <c r="ROF19" s="52"/>
      <c r="ROG19" s="52"/>
      <c r="ROH19" s="52"/>
      <c r="ROI19" s="52"/>
      <c r="ROJ19" s="52"/>
      <c r="ROK19" s="52"/>
      <c r="ROL19" s="52"/>
      <c r="ROM19" s="52"/>
      <c r="RON19" s="52"/>
      <c r="ROO19" s="52"/>
      <c r="ROP19" s="52"/>
      <c r="ROQ19" s="52"/>
      <c r="ROR19" s="52"/>
      <c r="ROS19" s="52"/>
      <c r="ROT19" s="52"/>
      <c r="ROU19" s="52"/>
      <c r="ROV19" s="52"/>
      <c r="ROW19" s="52"/>
      <c r="ROX19" s="52"/>
      <c r="ROY19" s="52"/>
      <c r="ROZ19" s="52"/>
      <c r="RPA19" s="52"/>
      <c r="RPB19" s="52"/>
      <c r="RPC19" s="52"/>
      <c r="RPD19" s="52"/>
      <c r="RPE19" s="52"/>
      <c r="RPF19" s="52"/>
      <c r="RPG19" s="52"/>
      <c r="RPH19" s="52"/>
      <c r="RPI19" s="52"/>
      <c r="RPJ19" s="52"/>
      <c r="RPK19" s="52"/>
      <c r="RPL19" s="52"/>
      <c r="RPM19" s="52"/>
      <c r="RPN19" s="52"/>
      <c r="RPO19" s="52"/>
      <c r="RPP19" s="52"/>
      <c r="RPQ19" s="52"/>
      <c r="RPR19" s="52"/>
      <c r="RPS19" s="52"/>
      <c r="RPT19" s="52"/>
      <c r="RPU19" s="52"/>
      <c r="RPV19" s="52"/>
      <c r="RPW19" s="52"/>
      <c r="RPX19" s="52"/>
      <c r="RPY19" s="52"/>
      <c r="RPZ19" s="52"/>
      <c r="RQA19" s="52"/>
      <c r="RQB19" s="52"/>
      <c r="RQC19" s="52"/>
      <c r="RQD19" s="52"/>
      <c r="RQE19" s="52"/>
      <c r="RQF19" s="52"/>
      <c r="RQG19" s="52"/>
      <c r="RQH19" s="52"/>
      <c r="RQI19" s="52"/>
      <c r="RQJ19" s="52"/>
      <c r="RQK19" s="52"/>
      <c r="RQL19" s="52"/>
      <c r="RQM19" s="52"/>
      <c r="RQN19" s="52"/>
      <c r="RQO19" s="52"/>
      <c r="RQP19" s="52"/>
      <c r="RQQ19" s="52"/>
      <c r="RQR19" s="52"/>
      <c r="RQS19" s="52"/>
      <c r="RQT19" s="52"/>
      <c r="RQU19" s="52"/>
      <c r="RQV19" s="52"/>
      <c r="RQW19" s="52"/>
      <c r="RQX19" s="52"/>
      <c r="RQY19" s="52"/>
      <c r="RQZ19" s="52"/>
      <c r="RRA19" s="52"/>
      <c r="RRB19" s="52"/>
      <c r="RRC19" s="52"/>
      <c r="RRD19" s="52"/>
      <c r="RRE19" s="52"/>
      <c r="RRF19" s="52"/>
      <c r="RRG19" s="52"/>
      <c r="RRH19" s="52"/>
      <c r="RRI19" s="52"/>
      <c r="RRJ19" s="52"/>
      <c r="RRK19" s="52"/>
      <c r="RRL19" s="52"/>
      <c r="RRM19" s="52"/>
      <c r="RRN19" s="52"/>
      <c r="RRO19" s="52"/>
      <c r="RRP19" s="52"/>
      <c r="RRQ19" s="52"/>
      <c r="RRR19" s="52"/>
      <c r="RRS19" s="52"/>
      <c r="RRT19" s="52"/>
      <c r="RRU19" s="52"/>
      <c r="RRV19" s="52"/>
      <c r="RRW19" s="52"/>
      <c r="RRX19" s="52"/>
      <c r="RRY19" s="52"/>
      <c r="RRZ19" s="52"/>
      <c r="RSA19" s="52"/>
      <c r="RSB19" s="52"/>
      <c r="RSC19" s="52"/>
      <c r="RSD19" s="52"/>
      <c r="RSE19" s="52"/>
      <c r="RSF19" s="52"/>
      <c r="RSG19" s="52"/>
      <c r="RSH19" s="52"/>
      <c r="RSI19" s="52"/>
      <c r="RSJ19" s="52"/>
      <c r="RSK19" s="52"/>
      <c r="RSL19" s="52"/>
      <c r="RSM19" s="52"/>
      <c r="RSN19" s="52"/>
      <c r="RSO19" s="52"/>
      <c r="RSP19" s="52"/>
      <c r="RSQ19" s="52"/>
      <c r="RSR19" s="52"/>
      <c r="RSS19" s="52"/>
      <c r="RST19" s="52"/>
      <c r="RSU19" s="52"/>
      <c r="RSV19" s="52"/>
      <c r="RSW19" s="52"/>
      <c r="RSX19" s="52"/>
      <c r="RSY19" s="52"/>
      <c r="RSZ19" s="52"/>
      <c r="RTA19" s="52"/>
      <c r="RTB19" s="52"/>
      <c r="RTC19" s="52"/>
      <c r="RTD19" s="52"/>
      <c r="RTE19" s="52"/>
      <c r="RTF19" s="52"/>
      <c r="RTG19" s="52"/>
      <c r="RTH19" s="52"/>
      <c r="RTI19" s="52"/>
      <c r="RTJ19" s="52"/>
      <c r="RTK19" s="52"/>
      <c r="RTL19" s="52"/>
      <c r="RTM19" s="52"/>
      <c r="RTN19" s="52"/>
      <c r="RTO19" s="52"/>
      <c r="RTP19" s="52"/>
      <c r="RTQ19" s="52"/>
      <c r="RTR19" s="52"/>
      <c r="RTS19" s="52"/>
      <c r="RTT19" s="52"/>
      <c r="RTU19" s="52"/>
      <c r="RTV19" s="52"/>
      <c r="RTW19" s="52"/>
      <c r="RTX19" s="52"/>
      <c r="RTY19" s="52"/>
      <c r="RTZ19" s="52"/>
      <c r="RUA19" s="52"/>
      <c r="RUB19" s="52"/>
      <c r="RUC19" s="52"/>
      <c r="RUD19" s="52"/>
      <c r="RUE19" s="52"/>
      <c r="RUF19" s="52"/>
      <c r="RUG19" s="52"/>
      <c r="RUH19" s="52"/>
      <c r="RUI19" s="52"/>
      <c r="RUJ19" s="52"/>
      <c r="RUK19" s="52"/>
      <c r="RUL19" s="52"/>
      <c r="RUM19" s="52"/>
      <c r="RUN19" s="52"/>
      <c r="RUO19" s="52"/>
      <c r="RUP19" s="52"/>
      <c r="RUQ19" s="52"/>
      <c r="RUR19" s="52"/>
      <c r="RUS19" s="52"/>
      <c r="RUT19" s="52"/>
      <c r="RUU19" s="52"/>
      <c r="RUV19" s="52"/>
      <c r="RUW19" s="52"/>
      <c r="RUX19" s="52"/>
      <c r="RUY19" s="52"/>
      <c r="RUZ19" s="52"/>
      <c r="RVA19" s="52"/>
      <c r="RVB19" s="52"/>
      <c r="RVC19" s="52"/>
      <c r="RVD19" s="52"/>
      <c r="RVE19" s="52"/>
      <c r="RVF19" s="52"/>
      <c r="RVG19" s="52"/>
      <c r="RVH19" s="52"/>
      <c r="RVI19" s="52"/>
      <c r="RVJ19" s="52"/>
      <c r="RVK19" s="52"/>
      <c r="RVL19" s="52"/>
      <c r="RVM19" s="52"/>
      <c r="RVN19" s="52"/>
      <c r="RVO19" s="52"/>
      <c r="RVP19" s="52"/>
      <c r="RVQ19" s="52"/>
      <c r="RVR19" s="52"/>
      <c r="RVS19" s="52"/>
      <c r="RVT19" s="52"/>
      <c r="RVU19" s="52"/>
      <c r="RVV19" s="52"/>
      <c r="RVW19" s="52"/>
      <c r="RVX19" s="52"/>
      <c r="RVY19" s="52"/>
      <c r="RVZ19" s="52"/>
      <c r="RWA19" s="52"/>
      <c r="RWB19" s="52"/>
      <c r="RWC19" s="52"/>
      <c r="RWD19" s="52"/>
      <c r="RWE19" s="52"/>
      <c r="RWF19" s="52"/>
      <c r="RWG19" s="52"/>
      <c r="RWH19" s="52"/>
      <c r="RWI19" s="52"/>
      <c r="RWJ19" s="52"/>
      <c r="RWK19" s="52"/>
      <c r="RWL19" s="52"/>
      <c r="RWM19" s="52"/>
      <c r="RWN19" s="52"/>
      <c r="RWO19" s="52"/>
      <c r="RWP19" s="52"/>
      <c r="RWQ19" s="52"/>
      <c r="RWR19" s="52"/>
      <c r="RWS19" s="52"/>
      <c r="RWT19" s="52"/>
      <c r="RWU19" s="52"/>
      <c r="RWV19" s="52"/>
      <c r="RWW19" s="52"/>
      <c r="RWX19" s="52"/>
      <c r="RWY19" s="52"/>
      <c r="RWZ19" s="52"/>
      <c r="RXA19" s="52"/>
      <c r="RXB19" s="52"/>
      <c r="RXC19" s="52"/>
      <c r="RXD19" s="52"/>
      <c r="RXE19" s="52"/>
      <c r="RXF19" s="52"/>
      <c r="RXG19" s="52"/>
      <c r="RXH19" s="52"/>
      <c r="RXI19" s="52"/>
      <c r="RXJ19" s="52"/>
      <c r="RXK19" s="52"/>
      <c r="RXL19" s="52"/>
      <c r="RXM19" s="52"/>
      <c r="RXN19" s="52"/>
      <c r="RXO19" s="52"/>
      <c r="RXP19" s="52"/>
      <c r="RXQ19" s="52"/>
      <c r="RXR19" s="52"/>
      <c r="RXS19" s="52"/>
      <c r="RXT19" s="52"/>
      <c r="RXU19" s="52"/>
      <c r="RXV19" s="52"/>
      <c r="RXW19" s="52"/>
      <c r="RXX19" s="52"/>
      <c r="RXY19" s="52"/>
      <c r="RXZ19" s="52"/>
      <c r="RYA19" s="52"/>
      <c r="RYB19" s="52"/>
      <c r="RYC19" s="52"/>
      <c r="RYD19" s="52"/>
      <c r="RYE19" s="52"/>
      <c r="RYF19" s="52"/>
      <c r="RYG19" s="52"/>
      <c r="RYH19" s="52"/>
      <c r="RYI19" s="52"/>
      <c r="RYJ19" s="52"/>
      <c r="RYK19" s="52"/>
      <c r="RYL19" s="52"/>
      <c r="RYM19" s="52"/>
      <c r="RYN19" s="52"/>
      <c r="RYO19" s="52"/>
      <c r="RYP19" s="52"/>
      <c r="RYQ19" s="52"/>
      <c r="RYR19" s="52"/>
      <c r="RYS19" s="52"/>
      <c r="RYT19" s="52"/>
      <c r="RYU19" s="52"/>
      <c r="RYV19" s="52"/>
      <c r="RYW19" s="52"/>
      <c r="RYX19" s="52"/>
      <c r="RYY19" s="52"/>
      <c r="RYZ19" s="52"/>
      <c r="RZA19" s="52"/>
      <c r="RZB19" s="52"/>
      <c r="RZC19" s="52"/>
      <c r="RZD19" s="52"/>
      <c r="RZE19" s="52"/>
      <c r="RZF19" s="52"/>
      <c r="RZG19" s="52"/>
      <c r="RZH19" s="52"/>
      <c r="RZI19" s="52"/>
      <c r="RZJ19" s="52"/>
      <c r="RZK19" s="52"/>
      <c r="RZL19" s="52"/>
      <c r="RZM19" s="52"/>
      <c r="RZN19" s="52"/>
      <c r="RZO19" s="52"/>
      <c r="RZP19" s="52"/>
      <c r="RZQ19" s="52"/>
      <c r="RZR19" s="52"/>
      <c r="RZS19" s="52"/>
      <c r="RZT19" s="52"/>
      <c r="RZU19" s="52"/>
      <c r="RZV19" s="52"/>
      <c r="RZW19" s="52"/>
      <c r="RZX19" s="52"/>
      <c r="RZY19" s="52"/>
      <c r="RZZ19" s="52"/>
      <c r="SAA19" s="52"/>
      <c r="SAB19" s="52"/>
      <c r="SAC19" s="52"/>
      <c r="SAD19" s="52"/>
      <c r="SAE19" s="52"/>
      <c r="SAF19" s="52"/>
      <c r="SAG19" s="52"/>
      <c r="SAH19" s="52"/>
      <c r="SAI19" s="52"/>
      <c r="SAJ19" s="52"/>
      <c r="SAK19" s="52"/>
      <c r="SAL19" s="52"/>
      <c r="SAM19" s="52"/>
      <c r="SAN19" s="52"/>
      <c r="SAO19" s="52"/>
      <c r="SAP19" s="52"/>
      <c r="SAQ19" s="52"/>
      <c r="SAR19" s="52"/>
      <c r="SAS19" s="52"/>
      <c r="SAT19" s="52"/>
      <c r="SAU19" s="52"/>
      <c r="SAV19" s="52"/>
      <c r="SAW19" s="52"/>
      <c r="SAX19" s="52"/>
      <c r="SAY19" s="52"/>
      <c r="SAZ19" s="52"/>
      <c r="SBA19" s="52"/>
      <c r="SBB19" s="52"/>
      <c r="SBC19" s="52"/>
      <c r="SBD19" s="52"/>
      <c r="SBE19" s="52"/>
      <c r="SBF19" s="52"/>
      <c r="SBG19" s="52"/>
      <c r="SBH19" s="52"/>
      <c r="SBI19" s="52"/>
      <c r="SBJ19" s="52"/>
      <c r="SBK19" s="52"/>
      <c r="SBL19" s="52"/>
      <c r="SBM19" s="52"/>
      <c r="SBN19" s="52"/>
      <c r="SBO19" s="52"/>
      <c r="SBP19" s="52"/>
      <c r="SBQ19" s="52"/>
      <c r="SBR19" s="52"/>
      <c r="SBS19" s="52"/>
      <c r="SBT19" s="52"/>
      <c r="SBU19" s="52"/>
      <c r="SBV19" s="52"/>
      <c r="SBW19" s="52"/>
      <c r="SBX19" s="52"/>
      <c r="SBY19" s="52"/>
      <c r="SBZ19" s="52"/>
      <c r="SCA19" s="52"/>
      <c r="SCB19" s="52"/>
      <c r="SCC19" s="52"/>
      <c r="SCD19" s="52"/>
      <c r="SCE19" s="52"/>
      <c r="SCF19" s="52"/>
      <c r="SCG19" s="52"/>
      <c r="SCH19" s="52"/>
      <c r="SCI19" s="52"/>
      <c r="SCJ19" s="52"/>
      <c r="SCK19" s="52"/>
      <c r="SCL19" s="52"/>
      <c r="SCM19" s="52"/>
      <c r="SCN19" s="52"/>
      <c r="SCO19" s="52"/>
      <c r="SCP19" s="52"/>
      <c r="SCQ19" s="52"/>
      <c r="SCR19" s="52"/>
      <c r="SCS19" s="52"/>
      <c r="SCT19" s="52"/>
      <c r="SCU19" s="52"/>
      <c r="SCV19" s="52"/>
      <c r="SCW19" s="52"/>
      <c r="SCX19" s="52"/>
      <c r="SCY19" s="52"/>
      <c r="SCZ19" s="52"/>
      <c r="SDA19" s="52"/>
      <c r="SDB19" s="52"/>
      <c r="SDC19" s="52"/>
      <c r="SDD19" s="52"/>
      <c r="SDE19" s="52"/>
      <c r="SDF19" s="52"/>
      <c r="SDG19" s="52"/>
      <c r="SDH19" s="52"/>
      <c r="SDI19" s="52"/>
      <c r="SDJ19" s="52"/>
      <c r="SDK19" s="52"/>
      <c r="SDL19" s="52"/>
      <c r="SDM19" s="52"/>
      <c r="SDN19" s="52"/>
      <c r="SDO19" s="52"/>
      <c r="SDP19" s="52"/>
      <c r="SDQ19" s="52"/>
      <c r="SDR19" s="52"/>
      <c r="SDS19" s="52"/>
      <c r="SDT19" s="52"/>
      <c r="SDU19" s="52"/>
      <c r="SDV19" s="52"/>
      <c r="SDW19" s="52"/>
      <c r="SDX19" s="52"/>
      <c r="SDY19" s="52"/>
      <c r="SDZ19" s="52"/>
      <c r="SEA19" s="52"/>
      <c r="SEB19" s="52"/>
      <c r="SEC19" s="52"/>
      <c r="SED19" s="52"/>
      <c r="SEE19" s="52"/>
      <c r="SEF19" s="52"/>
      <c r="SEG19" s="52"/>
      <c r="SEH19" s="52"/>
      <c r="SEI19" s="52"/>
      <c r="SEJ19" s="52"/>
      <c r="SEK19" s="52"/>
      <c r="SEL19" s="52"/>
      <c r="SEM19" s="52"/>
      <c r="SEN19" s="52"/>
      <c r="SEO19" s="52"/>
      <c r="SEP19" s="52"/>
      <c r="SEQ19" s="52"/>
      <c r="SER19" s="52"/>
      <c r="SES19" s="52"/>
      <c r="SET19" s="52"/>
      <c r="SEU19" s="52"/>
      <c r="SEV19" s="52"/>
      <c r="SEW19" s="52"/>
      <c r="SEX19" s="52"/>
      <c r="SEY19" s="52"/>
      <c r="SEZ19" s="52"/>
      <c r="SFA19" s="52"/>
      <c r="SFB19" s="52"/>
      <c r="SFC19" s="52"/>
      <c r="SFD19" s="52"/>
      <c r="SFE19" s="52"/>
      <c r="SFF19" s="52"/>
      <c r="SFG19" s="52"/>
      <c r="SFH19" s="52"/>
      <c r="SFI19" s="52"/>
      <c r="SFJ19" s="52"/>
      <c r="SFK19" s="52"/>
      <c r="SFL19" s="52"/>
      <c r="SFM19" s="52"/>
      <c r="SFN19" s="52"/>
      <c r="SFO19" s="52"/>
      <c r="SFP19" s="52"/>
      <c r="SFQ19" s="52"/>
      <c r="SFR19" s="52"/>
      <c r="SFS19" s="52"/>
      <c r="SFT19" s="52"/>
      <c r="SFU19" s="52"/>
      <c r="SFV19" s="52"/>
      <c r="SFW19" s="52"/>
      <c r="SFX19" s="52"/>
      <c r="SFY19" s="52"/>
      <c r="SFZ19" s="52"/>
      <c r="SGA19" s="52"/>
      <c r="SGB19" s="52"/>
      <c r="SGC19" s="52"/>
      <c r="SGD19" s="52"/>
      <c r="SGE19" s="52"/>
      <c r="SGF19" s="52"/>
      <c r="SGG19" s="52"/>
      <c r="SGH19" s="52"/>
      <c r="SGI19" s="52"/>
      <c r="SGJ19" s="52"/>
      <c r="SGK19" s="52"/>
      <c r="SGL19" s="52"/>
      <c r="SGM19" s="52"/>
      <c r="SGN19" s="52"/>
      <c r="SGO19" s="52"/>
      <c r="SGP19" s="52"/>
      <c r="SGQ19" s="52"/>
      <c r="SGR19" s="52"/>
      <c r="SGS19" s="52"/>
      <c r="SGT19" s="52"/>
      <c r="SGU19" s="52"/>
      <c r="SGV19" s="52"/>
      <c r="SGW19" s="52"/>
      <c r="SGX19" s="52"/>
      <c r="SGY19" s="52"/>
      <c r="SGZ19" s="52"/>
      <c r="SHA19" s="52"/>
      <c r="SHB19" s="52"/>
      <c r="SHC19" s="52"/>
      <c r="SHD19" s="52"/>
      <c r="SHE19" s="52"/>
      <c r="SHF19" s="52"/>
      <c r="SHG19" s="52"/>
      <c r="SHH19" s="52"/>
      <c r="SHI19" s="52"/>
      <c r="SHJ19" s="52"/>
      <c r="SHK19" s="52"/>
      <c r="SHL19" s="52"/>
      <c r="SHM19" s="52"/>
      <c r="SHN19" s="52"/>
      <c r="SHO19" s="52"/>
      <c r="SHP19" s="52"/>
      <c r="SHQ19" s="52"/>
      <c r="SHR19" s="52"/>
      <c r="SHS19" s="52"/>
      <c r="SHT19" s="52"/>
      <c r="SHU19" s="52"/>
      <c r="SHV19" s="52"/>
      <c r="SHW19" s="52"/>
      <c r="SHX19" s="52"/>
      <c r="SHY19" s="52"/>
      <c r="SHZ19" s="52"/>
      <c r="SIA19" s="52"/>
      <c r="SIB19" s="52"/>
      <c r="SIC19" s="52"/>
      <c r="SID19" s="52"/>
      <c r="SIE19" s="52"/>
      <c r="SIF19" s="52"/>
      <c r="SIG19" s="52"/>
      <c r="SIH19" s="52"/>
      <c r="SII19" s="52"/>
      <c r="SIJ19" s="52"/>
      <c r="SIK19" s="52"/>
      <c r="SIL19" s="52"/>
      <c r="SIM19" s="52"/>
      <c r="SIN19" s="52"/>
      <c r="SIO19" s="52"/>
      <c r="SIP19" s="52"/>
      <c r="SIQ19" s="52"/>
      <c r="SIR19" s="52"/>
      <c r="SIS19" s="52"/>
      <c r="SIT19" s="52"/>
      <c r="SIU19" s="52"/>
      <c r="SIV19" s="52"/>
      <c r="SIW19" s="52"/>
      <c r="SIX19" s="52"/>
      <c r="SIY19" s="52"/>
      <c r="SIZ19" s="52"/>
      <c r="SJA19" s="52"/>
      <c r="SJB19" s="52"/>
      <c r="SJC19" s="52"/>
      <c r="SJD19" s="52"/>
      <c r="SJE19" s="52"/>
      <c r="SJF19" s="52"/>
      <c r="SJG19" s="52"/>
      <c r="SJH19" s="52"/>
      <c r="SJI19" s="52"/>
      <c r="SJJ19" s="52"/>
      <c r="SJK19" s="52"/>
      <c r="SJL19" s="52"/>
      <c r="SJM19" s="52"/>
      <c r="SJN19" s="52"/>
      <c r="SJO19" s="52"/>
      <c r="SJP19" s="52"/>
      <c r="SJQ19" s="52"/>
      <c r="SJR19" s="52"/>
      <c r="SJS19" s="52"/>
      <c r="SJT19" s="52"/>
      <c r="SJU19" s="52"/>
      <c r="SJV19" s="52"/>
      <c r="SJW19" s="52"/>
      <c r="SJX19" s="52"/>
      <c r="SJY19" s="52"/>
      <c r="SJZ19" s="52"/>
      <c r="SKA19" s="52"/>
      <c r="SKB19" s="52"/>
      <c r="SKC19" s="52"/>
      <c r="SKD19" s="52"/>
      <c r="SKE19" s="52"/>
      <c r="SKF19" s="52"/>
      <c r="SKG19" s="52"/>
      <c r="SKH19" s="52"/>
      <c r="SKI19" s="52"/>
      <c r="SKJ19" s="52"/>
      <c r="SKK19" s="52"/>
      <c r="SKL19" s="52"/>
      <c r="SKM19" s="52"/>
      <c r="SKN19" s="52"/>
      <c r="SKO19" s="52"/>
      <c r="SKP19" s="52"/>
      <c r="SKQ19" s="52"/>
      <c r="SKR19" s="52"/>
      <c r="SKS19" s="52"/>
      <c r="SKT19" s="52"/>
      <c r="SKU19" s="52"/>
      <c r="SKV19" s="52"/>
      <c r="SKW19" s="52"/>
      <c r="SKX19" s="52"/>
      <c r="SKY19" s="52"/>
      <c r="SKZ19" s="52"/>
      <c r="SLA19" s="52"/>
      <c r="SLB19" s="52"/>
      <c r="SLC19" s="52"/>
      <c r="SLD19" s="52"/>
      <c r="SLE19" s="52"/>
      <c r="SLF19" s="52"/>
      <c r="SLG19" s="52"/>
      <c r="SLH19" s="52"/>
      <c r="SLI19" s="52"/>
      <c r="SLJ19" s="52"/>
      <c r="SLK19" s="52"/>
      <c r="SLL19" s="52"/>
      <c r="SLM19" s="52"/>
      <c r="SLN19" s="52"/>
      <c r="SLO19" s="52"/>
      <c r="SLP19" s="52"/>
      <c r="SLQ19" s="52"/>
      <c r="SLR19" s="52"/>
      <c r="SLS19" s="52"/>
      <c r="SLT19" s="52"/>
      <c r="SLU19" s="52"/>
      <c r="SLV19" s="52"/>
      <c r="SLW19" s="52"/>
      <c r="SLX19" s="52"/>
      <c r="SLY19" s="52"/>
      <c r="SLZ19" s="52"/>
      <c r="SMA19" s="52"/>
      <c r="SMB19" s="52"/>
      <c r="SMC19" s="52"/>
      <c r="SMD19" s="52"/>
      <c r="SME19" s="52"/>
      <c r="SMF19" s="52"/>
      <c r="SMG19" s="52"/>
      <c r="SMH19" s="52"/>
      <c r="SMI19" s="52"/>
      <c r="SMJ19" s="52"/>
      <c r="SMK19" s="52"/>
      <c r="SML19" s="52"/>
      <c r="SMM19" s="52"/>
      <c r="SMN19" s="52"/>
      <c r="SMO19" s="52"/>
      <c r="SMP19" s="52"/>
      <c r="SMQ19" s="52"/>
      <c r="SMR19" s="52"/>
      <c r="SMS19" s="52"/>
      <c r="SMT19" s="52"/>
      <c r="SMU19" s="52"/>
      <c r="SMV19" s="52"/>
      <c r="SMW19" s="52"/>
      <c r="SMX19" s="52"/>
      <c r="SMY19" s="52"/>
      <c r="SMZ19" s="52"/>
      <c r="SNA19" s="52"/>
      <c r="SNB19" s="52"/>
      <c r="SNC19" s="52"/>
      <c r="SND19" s="52"/>
      <c r="SNE19" s="52"/>
      <c r="SNF19" s="52"/>
      <c r="SNG19" s="52"/>
      <c r="SNH19" s="52"/>
      <c r="SNI19" s="52"/>
      <c r="SNJ19" s="52"/>
      <c r="SNK19" s="52"/>
      <c r="SNL19" s="52"/>
      <c r="SNM19" s="52"/>
      <c r="SNN19" s="52"/>
      <c r="SNO19" s="52"/>
      <c r="SNP19" s="52"/>
      <c r="SNQ19" s="52"/>
      <c r="SNR19" s="52"/>
      <c r="SNS19" s="52"/>
      <c r="SNT19" s="52"/>
      <c r="SNU19" s="52"/>
      <c r="SNV19" s="52"/>
      <c r="SNW19" s="52"/>
      <c r="SNX19" s="52"/>
      <c r="SNY19" s="52"/>
      <c r="SNZ19" s="52"/>
      <c r="SOA19" s="52"/>
      <c r="SOB19" s="52"/>
      <c r="SOC19" s="52"/>
      <c r="SOD19" s="52"/>
      <c r="SOE19" s="52"/>
      <c r="SOF19" s="52"/>
      <c r="SOG19" s="52"/>
      <c r="SOH19" s="52"/>
      <c r="SOI19" s="52"/>
      <c r="SOJ19" s="52"/>
      <c r="SOK19" s="52"/>
      <c r="SOL19" s="52"/>
      <c r="SOM19" s="52"/>
      <c r="SON19" s="52"/>
      <c r="SOO19" s="52"/>
      <c r="SOP19" s="52"/>
      <c r="SOQ19" s="52"/>
      <c r="SOR19" s="52"/>
      <c r="SOS19" s="52"/>
      <c r="SOT19" s="52"/>
      <c r="SOU19" s="52"/>
      <c r="SOV19" s="52"/>
      <c r="SOW19" s="52"/>
      <c r="SOX19" s="52"/>
      <c r="SOY19" s="52"/>
      <c r="SOZ19" s="52"/>
      <c r="SPA19" s="52"/>
      <c r="SPB19" s="52"/>
      <c r="SPC19" s="52"/>
      <c r="SPD19" s="52"/>
      <c r="SPE19" s="52"/>
      <c r="SPF19" s="52"/>
      <c r="SPG19" s="52"/>
      <c r="SPH19" s="52"/>
      <c r="SPI19" s="52"/>
      <c r="SPJ19" s="52"/>
      <c r="SPK19" s="52"/>
      <c r="SPL19" s="52"/>
      <c r="SPM19" s="52"/>
      <c r="SPN19" s="52"/>
      <c r="SPO19" s="52"/>
      <c r="SPP19" s="52"/>
      <c r="SPQ19" s="52"/>
      <c r="SPR19" s="52"/>
      <c r="SPS19" s="52"/>
      <c r="SPT19" s="52"/>
      <c r="SPU19" s="52"/>
      <c r="SPV19" s="52"/>
      <c r="SPW19" s="52"/>
      <c r="SPX19" s="52"/>
      <c r="SPY19" s="52"/>
      <c r="SPZ19" s="52"/>
      <c r="SQA19" s="52"/>
      <c r="SQB19" s="52"/>
      <c r="SQC19" s="52"/>
      <c r="SQD19" s="52"/>
      <c r="SQE19" s="52"/>
      <c r="SQF19" s="52"/>
      <c r="SQG19" s="52"/>
      <c r="SQH19" s="52"/>
      <c r="SQI19" s="52"/>
      <c r="SQJ19" s="52"/>
      <c r="SQK19" s="52"/>
      <c r="SQL19" s="52"/>
      <c r="SQM19" s="52"/>
      <c r="SQN19" s="52"/>
      <c r="SQO19" s="52"/>
      <c r="SQP19" s="52"/>
      <c r="SQQ19" s="52"/>
      <c r="SQR19" s="52"/>
      <c r="SQS19" s="52"/>
      <c r="SQT19" s="52"/>
      <c r="SQU19" s="52"/>
      <c r="SQV19" s="52"/>
      <c r="SQW19" s="52"/>
      <c r="SQX19" s="52"/>
      <c r="SQY19" s="52"/>
      <c r="SQZ19" s="52"/>
      <c r="SRA19" s="52"/>
      <c r="SRB19" s="52"/>
      <c r="SRC19" s="52"/>
      <c r="SRD19" s="52"/>
      <c r="SRE19" s="52"/>
      <c r="SRF19" s="52"/>
      <c r="SRG19" s="52"/>
      <c r="SRH19" s="52"/>
      <c r="SRI19" s="52"/>
      <c r="SRJ19" s="52"/>
      <c r="SRK19" s="52"/>
      <c r="SRL19" s="52"/>
      <c r="SRM19" s="52"/>
      <c r="SRN19" s="52"/>
      <c r="SRO19" s="52"/>
      <c r="SRP19" s="52"/>
      <c r="SRQ19" s="52"/>
      <c r="SRR19" s="52"/>
      <c r="SRS19" s="52"/>
      <c r="SRT19" s="52"/>
      <c r="SRU19" s="52"/>
      <c r="SRV19" s="52"/>
      <c r="SRW19" s="52"/>
      <c r="SRX19" s="52"/>
      <c r="SRY19" s="52"/>
      <c r="SRZ19" s="52"/>
      <c r="SSA19" s="52"/>
      <c r="SSB19" s="52"/>
      <c r="SSC19" s="52"/>
      <c r="SSD19" s="52"/>
      <c r="SSE19" s="52"/>
      <c r="SSF19" s="52"/>
      <c r="SSG19" s="52"/>
      <c r="SSH19" s="52"/>
      <c r="SSI19" s="52"/>
      <c r="SSJ19" s="52"/>
      <c r="SSK19" s="52"/>
      <c r="SSL19" s="52"/>
      <c r="SSM19" s="52"/>
      <c r="SSN19" s="52"/>
      <c r="SSO19" s="52"/>
      <c r="SSP19" s="52"/>
      <c r="SSQ19" s="52"/>
      <c r="SSR19" s="52"/>
      <c r="SSS19" s="52"/>
      <c r="SST19" s="52"/>
      <c r="SSU19" s="52"/>
      <c r="SSV19" s="52"/>
      <c r="SSW19" s="52"/>
      <c r="SSX19" s="52"/>
      <c r="SSY19" s="52"/>
      <c r="SSZ19" s="52"/>
      <c r="STA19" s="52"/>
      <c r="STB19" s="52"/>
      <c r="STC19" s="52"/>
      <c r="STD19" s="52"/>
      <c r="STE19" s="52"/>
      <c r="STF19" s="52"/>
      <c r="STG19" s="52"/>
      <c r="STH19" s="52"/>
      <c r="STI19" s="52"/>
      <c r="STJ19" s="52"/>
      <c r="STK19" s="52"/>
      <c r="STL19" s="52"/>
      <c r="STM19" s="52"/>
      <c r="STN19" s="52"/>
      <c r="STO19" s="52"/>
      <c r="STP19" s="52"/>
      <c r="STQ19" s="52"/>
      <c r="STR19" s="52"/>
      <c r="STS19" s="52"/>
      <c r="STT19" s="52"/>
      <c r="STU19" s="52"/>
      <c r="STV19" s="52"/>
      <c r="STW19" s="52"/>
      <c r="STX19" s="52"/>
      <c r="STY19" s="52"/>
      <c r="STZ19" s="52"/>
      <c r="SUA19" s="52"/>
      <c r="SUB19" s="52"/>
      <c r="SUC19" s="52"/>
      <c r="SUD19" s="52"/>
      <c r="SUE19" s="52"/>
      <c r="SUF19" s="52"/>
      <c r="SUG19" s="52"/>
      <c r="SUH19" s="52"/>
      <c r="SUI19" s="52"/>
      <c r="SUJ19" s="52"/>
      <c r="SUK19" s="52"/>
      <c r="SUL19" s="52"/>
      <c r="SUM19" s="52"/>
      <c r="SUN19" s="52"/>
      <c r="SUO19" s="52"/>
      <c r="SUP19" s="52"/>
      <c r="SUQ19" s="52"/>
      <c r="SUR19" s="52"/>
      <c r="SUS19" s="52"/>
      <c r="SUT19" s="52"/>
      <c r="SUU19" s="52"/>
      <c r="SUV19" s="52"/>
      <c r="SUW19" s="52"/>
      <c r="SUX19" s="52"/>
      <c r="SUY19" s="52"/>
      <c r="SUZ19" s="52"/>
      <c r="SVA19" s="52"/>
      <c r="SVB19" s="52"/>
      <c r="SVC19" s="52"/>
      <c r="SVD19" s="52"/>
      <c r="SVE19" s="52"/>
      <c r="SVF19" s="52"/>
      <c r="SVG19" s="52"/>
      <c r="SVH19" s="52"/>
      <c r="SVI19" s="52"/>
      <c r="SVJ19" s="52"/>
      <c r="SVK19" s="52"/>
      <c r="SVL19" s="52"/>
      <c r="SVM19" s="52"/>
      <c r="SVN19" s="52"/>
      <c r="SVO19" s="52"/>
      <c r="SVP19" s="52"/>
      <c r="SVQ19" s="52"/>
      <c r="SVR19" s="52"/>
      <c r="SVS19" s="52"/>
      <c r="SVT19" s="52"/>
      <c r="SVU19" s="52"/>
      <c r="SVV19" s="52"/>
      <c r="SVW19" s="52"/>
      <c r="SVX19" s="52"/>
      <c r="SVY19" s="52"/>
      <c r="SVZ19" s="52"/>
      <c r="SWA19" s="52"/>
      <c r="SWB19" s="52"/>
      <c r="SWC19" s="52"/>
      <c r="SWD19" s="52"/>
      <c r="SWE19" s="52"/>
      <c r="SWF19" s="52"/>
      <c r="SWG19" s="52"/>
      <c r="SWH19" s="52"/>
      <c r="SWI19" s="52"/>
      <c r="SWJ19" s="52"/>
      <c r="SWK19" s="52"/>
      <c r="SWL19" s="52"/>
      <c r="SWM19" s="52"/>
      <c r="SWN19" s="52"/>
      <c r="SWO19" s="52"/>
      <c r="SWP19" s="52"/>
      <c r="SWQ19" s="52"/>
      <c r="SWR19" s="52"/>
      <c r="SWS19" s="52"/>
      <c r="SWT19" s="52"/>
      <c r="SWU19" s="52"/>
      <c r="SWV19" s="52"/>
      <c r="SWW19" s="52"/>
      <c r="SWX19" s="52"/>
      <c r="SWY19" s="52"/>
      <c r="SWZ19" s="52"/>
      <c r="SXA19" s="52"/>
      <c r="SXB19" s="52"/>
      <c r="SXC19" s="52"/>
      <c r="SXD19" s="52"/>
      <c r="SXE19" s="52"/>
      <c r="SXF19" s="52"/>
      <c r="SXG19" s="52"/>
      <c r="SXH19" s="52"/>
      <c r="SXI19" s="52"/>
      <c r="SXJ19" s="52"/>
      <c r="SXK19" s="52"/>
      <c r="SXL19" s="52"/>
      <c r="SXM19" s="52"/>
      <c r="SXN19" s="52"/>
      <c r="SXO19" s="52"/>
      <c r="SXP19" s="52"/>
      <c r="SXQ19" s="52"/>
      <c r="SXR19" s="52"/>
      <c r="SXS19" s="52"/>
      <c r="SXT19" s="52"/>
      <c r="SXU19" s="52"/>
      <c r="SXV19" s="52"/>
      <c r="SXW19" s="52"/>
      <c r="SXX19" s="52"/>
      <c r="SXY19" s="52"/>
      <c r="SXZ19" s="52"/>
      <c r="SYA19" s="52"/>
      <c r="SYB19" s="52"/>
      <c r="SYC19" s="52"/>
      <c r="SYD19" s="52"/>
      <c r="SYE19" s="52"/>
      <c r="SYF19" s="52"/>
      <c r="SYG19" s="52"/>
      <c r="SYH19" s="52"/>
      <c r="SYI19" s="52"/>
      <c r="SYJ19" s="52"/>
      <c r="SYK19" s="52"/>
      <c r="SYL19" s="52"/>
      <c r="SYM19" s="52"/>
      <c r="SYN19" s="52"/>
      <c r="SYO19" s="52"/>
      <c r="SYP19" s="52"/>
      <c r="SYQ19" s="52"/>
      <c r="SYR19" s="52"/>
      <c r="SYS19" s="52"/>
      <c r="SYT19" s="52"/>
      <c r="SYU19" s="52"/>
      <c r="SYV19" s="52"/>
      <c r="SYW19" s="52"/>
      <c r="SYX19" s="52"/>
      <c r="SYY19" s="52"/>
      <c r="SYZ19" s="52"/>
      <c r="SZA19" s="52"/>
      <c r="SZB19" s="52"/>
      <c r="SZC19" s="52"/>
      <c r="SZD19" s="52"/>
      <c r="SZE19" s="52"/>
      <c r="SZF19" s="52"/>
      <c r="SZG19" s="52"/>
      <c r="SZH19" s="52"/>
      <c r="SZI19" s="52"/>
      <c r="SZJ19" s="52"/>
      <c r="SZK19" s="52"/>
      <c r="SZL19" s="52"/>
      <c r="SZM19" s="52"/>
      <c r="SZN19" s="52"/>
      <c r="SZO19" s="52"/>
      <c r="SZP19" s="52"/>
      <c r="SZQ19" s="52"/>
      <c r="SZR19" s="52"/>
      <c r="SZS19" s="52"/>
      <c r="SZT19" s="52"/>
      <c r="SZU19" s="52"/>
      <c r="SZV19" s="52"/>
      <c r="SZW19" s="52"/>
      <c r="SZX19" s="52"/>
      <c r="SZY19" s="52"/>
      <c r="SZZ19" s="52"/>
      <c r="TAA19" s="52"/>
      <c r="TAB19" s="52"/>
      <c r="TAC19" s="52"/>
      <c r="TAD19" s="52"/>
      <c r="TAE19" s="52"/>
      <c r="TAF19" s="52"/>
      <c r="TAG19" s="52"/>
      <c r="TAH19" s="52"/>
      <c r="TAI19" s="52"/>
      <c r="TAJ19" s="52"/>
      <c r="TAK19" s="52"/>
      <c r="TAL19" s="52"/>
      <c r="TAM19" s="52"/>
      <c r="TAN19" s="52"/>
      <c r="TAO19" s="52"/>
      <c r="TAP19" s="52"/>
      <c r="TAQ19" s="52"/>
      <c r="TAR19" s="52"/>
      <c r="TAS19" s="52"/>
      <c r="TAT19" s="52"/>
      <c r="TAU19" s="52"/>
      <c r="TAV19" s="52"/>
      <c r="TAW19" s="52"/>
      <c r="TAX19" s="52"/>
      <c r="TAY19" s="52"/>
      <c r="TAZ19" s="52"/>
      <c r="TBA19" s="52"/>
      <c r="TBB19" s="52"/>
      <c r="TBC19" s="52"/>
      <c r="TBD19" s="52"/>
      <c r="TBE19" s="52"/>
      <c r="TBF19" s="52"/>
      <c r="TBG19" s="52"/>
      <c r="TBH19" s="52"/>
      <c r="TBI19" s="52"/>
      <c r="TBJ19" s="52"/>
      <c r="TBK19" s="52"/>
      <c r="TBL19" s="52"/>
      <c r="TBM19" s="52"/>
      <c r="TBN19" s="52"/>
      <c r="TBO19" s="52"/>
      <c r="TBP19" s="52"/>
      <c r="TBQ19" s="52"/>
      <c r="TBR19" s="52"/>
      <c r="TBS19" s="52"/>
      <c r="TBT19" s="52"/>
      <c r="TBU19" s="52"/>
      <c r="TBV19" s="52"/>
      <c r="TBW19" s="52"/>
      <c r="TBX19" s="52"/>
      <c r="TBY19" s="52"/>
      <c r="TBZ19" s="52"/>
      <c r="TCA19" s="52"/>
      <c r="TCB19" s="52"/>
      <c r="TCC19" s="52"/>
      <c r="TCD19" s="52"/>
      <c r="TCE19" s="52"/>
      <c r="TCF19" s="52"/>
      <c r="TCG19" s="52"/>
      <c r="TCH19" s="52"/>
      <c r="TCI19" s="52"/>
      <c r="TCJ19" s="52"/>
      <c r="TCK19" s="52"/>
      <c r="TCL19" s="52"/>
      <c r="TCM19" s="52"/>
      <c r="TCN19" s="52"/>
      <c r="TCO19" s="52"/>
      <c r="TCP19" s="52"/>
      <c r="TCQ19" s="52"/>
      <c r="TCR19" s="52"/>
      <c r="TCS19" s="52"/>
      <c r="TCT19" s="52"/>
      <c r="TCU19" s="52"/>
      <c r="TCV19" s="52"/>
      <c r="TCW19" s="52"/>
      <c r="TCX19" s="52"/>
      <c r="TCY19" s="52"/>
      <c r="TCZ19" s="52"/>
      <c r="TDA19" s="52"/>
      <c r="TDB19" s="52"/>
      <c r="TDC19" s="52"/>
      <c r="TDD19" s="52"/>
      <c r="TDE19" s="52"/>
      <c r="TDF19" s="52"/>
      <c r="TDG19" s="52"/>
      <c r="TDH19" s="52"/>
      <c r="TDI19" s="52"/>
      <c r="TDJ19" s="52"/>
      <c r="TDK19" s="52"/>
      <c r="TDL19" s="52"/>
      <c r="TDM19" s="52"/>
      <c r="TDN19" s="52"/>
      <c r="TDO19" s="52"/>
      <c r="TDP19" s="52"/>
      <c r="TDQ19" s="52"/>
      <c r="TDR19" s="52"/>
      <c r="TDS19" s="52"/>
      <c r="TDT19" s="52"/>
      <c r="TDU19" s="52"/>
      <c r="TDV19" s="52"/>
      <c r="TDW19" s="52"/>
      <c r="TDX19" s="52"/>
      <c r="TDY19" s="52"/>
      <c r="TDZ19" s="52"/>
      <c r="TEA19" s="52"/>
      <c r="TEB19" s="52"/>
      <c r="TEC19" s="52"/>
      <c r="TED19" s="52"/>
      <c r="TEE19" s="52"/>
      <c r="TEF19" s="52"/>
      <c r="TEG19" s="52"/>
      <c r="TEH19" s="52"/>
      <c r="TEI19" s="52"/>
      <c r="TEJ19" s="52"/>
      <c r="TEK19" s="52"/>
      <c r="TEL19" s="52"/>
      <c r="TEM19" s="52"/>
      <c r="TEN19" s="52"/>
      <c r="TEO19" s="52"/>
      <c r="TEP19" s="52"/>
      <c r="TEQ19" s="52"/>
      <c r="TER19" s="52"/>
      <c r="TES19" s="52"/>
      <c r="TET19" s="52"/>
      <c r="TEU19" s="52"/>
      <c r="TEV19" s="52"/>
      <c r="TEW19" s="52"/>
      <c r="TEX19" s="52"/>
      <c r="TEY19" s="52"/>
      <c r="TEZ19" s="52"/>
      <c r="TFA19" s="52"/>
      <c r="TFB19" s="52"/>
      <c r="TFC19" s="52"/>
      <c r="TFD19" s="52"/>
      <c r="TFE19" s="52"/>
      <c r="TFF19" s="52"/>
      <c r="TFG19" s="52"/>
      <c r="TFH19" s="52"/>
      <c r="TFI19" s="52"/>
      <c r="TFJ19" s="52"/>
      <c r="TFK19" s="52"/>
      <c r="TFL19" s="52"/>
      <c r="TFM19" s="52"/>
      <c r="TFN19" s="52"/>
      <c r="TFO19" s="52"/>
      <c r="TFP19" s="52"/>
      <c r="TFQ19" s="52"/>
      <c r="TFR19" s="52"/>
      <c r="TFS19" s="52"/>
      <c r="TFT19" s="52"/>
      <c r="TFU19" s="52"/>
      <c r="TFV19" s="52"/>
      <c r="TFW19" s="52"/>
      <c r="TFX19" s="52"/>
      <c r="TFY19" s="52"/>
      <c r="TFZ19" s="52"/>
      <c r="TGA19" s="52"/>
      <c r="TGB19" s="52"/>
      <c r="TGC19" s="52"/>
      <c r="TGD19" s="52"/>
      <c r="TGE19" s="52"/>
      <c r="TGF19" s="52"/>
      <c r="TGG19" s="52"/>
      <c r="TGH19" s="52"/>
      <c r="TGI19" s="52"/>
      <c r="TGJ19" s="52"/>
      <c r="TGK19" s="52"/>
      <c r="TGL19" s="52"/>
      <c r="TGM19" s="52"/>
      <c r="TGN19" s="52"/>
      <c r="TGO19" s="52"/>
      <c r="TGP19" s="52"/>
      <c r="TGQ19" s="52"/>
      <c r="TGR19" s="52"/>
      <c r="TGS19" s="52"/>
      <c r="TGT19" s="52"/>
      <c r="TGU19" s="52"/>
      <c r="TGV19" s="52"/>
      <c r="TGW19" s="52"/>
      <c r="TGX19" s="52"/>
      <c r="TGY19" s="52"/>
      <c r="TGZ19" s="52"/>
      <c r="THA19" s="52"/>
      <c r="THB19" s="52"/>
      <c r="THC19" s="52"/>
      <c r="THD19" s="52"/>
      <c r="THE19" s="52"/>
      <c r="THF19" s="52"/>
      <c r="THG19" s="52"/>
      <c r="THH19" s="52"/>
      <c r="THI19" s="52"/>
      <c r="THJ19" s="52"/>
      <c r="THK19" s="52"/>
      <c r="THL19" s="52"/>
      <c r="THM19" s="52"/>
      <c r="THN19" s="52"/>
      <c r="THO19" s="52"/>
      <c r="THP19" s="52"/>
      <c r="THQ19" s="52"/>
      <c r="THR19" s="52"/>
      <c r="THS19" s="52"/>
      <c r="THT19" s="52"/>
      <c r="THU19" s="52"/>
      <c r="THV19" s="52"/>
      <c r="THW19" s="52"/>
      <c r="THX19" s="52"/>
      <c r="THY19" s="52"/>
      <c r="THZ19" s="52"/>
      <c r="TIA19" s="52"/>
      <c r="TIB19" s="52"/>
      <c r="TIC19" s="52"/>
      <c r="TID19" s="52"/>
      <c r="TIE19" s="52"/>
      <c r="TIF19" s="52"/>
      <c r="TIG19" s="52"/>
      <c r="TIH19" s="52"/>
      <c r="TII19" s="52"/>
      <c r="TIJ19" s="52"/>
      <c r="TIK19" s="52"/>
      <c r="TIL19" s="52"/>
      <c r="TIM19" s="52"/>
      <c r="TIN19" s="52"/>
      <c r="TIO19" s="52"/>
      <c r="TIP19" s="52"/>
      <c r="TIQ19" s="52"/>
      <c r="TIR19" s="52"/>
      <c r="TIS19" s="52"/>
      <c r="TIT19" s="52"/>
      <c r="TIU19" s="52"/>
      <c r="TIV19" s="52"/>
      <c r="TIW19" s="52"/>
      <c r="TIX19" s="52"/>
      <c r="TIY19" s="52"/>
      <c r="TIZ19" s="52"/>
      <c r="TJA19" s="52"/>
      <c r="TJB19" s="52"/>
      <c r="TJC19" s="52"/>
      <c r="TJD19" s="52"/>
      <c r="TJE19" s="52"/>
      <c r="TJF19" s="52"/>
      <c r="TJG19" s="52"/>
      <c r="TJH19" s="52"/>
      <c r="TJI19" s="52"/>
      <c r="TJJ19" s="52"/>
      <c r="TJK19" s="52"/>
      <c r="TJL19" s="52"/>
      <c r="TJM19" s="52"/>
      <c r="TJN19" s="52"/>
      <c r="TJO19" s="52"/>
      <c r="TJP19" s="52"/>
      <c r="TJQ19" s="52"/>
      <c r="TJR19" s="52"/>
      <c r="TJS19" s="52"/>
      <c r="TJT19" s="52"/>
      <c r="TJU19" s="52"/>
      <c r="TJV19" s="52"/>
      <c r="TJW19" s="52"/>
      <c r="TJX19" s="52"/>
      <c r="TJY19" s="52"/>
      <c r="TJZ19" s="52"/>
      <c r="TKA19" s="52"/>
      <c r="TKB19" s="52"/>
      <c r="TKC19" s="52"/>
      <c r="TKD19" s="52"/>
      <c r="TKE19" s="52"/>
      <c r="TKF19" s="52"/>
      <c r="TKG19" s="52"/>
      <c r="TKH19" s="52"/>
      <c r="TKI19" s="52"/>
      <c r="TKJ19" s="52"/>
      <c r="TKK19" s="52"/>
      <c r="TKL19" s="52"/>
      <c r="TKM19" s="52"/>
      <c r="TKN19" s="52"/>
      <c r="TKO19" s="52"/>
      <c r="TKP19" s="52"/>
      <c r="TKQ19" s="52"/>
      <c r="TKR19" s="52"/>
      <c r="TKS19" s="52"/>
      <c r="TKT19" s="52"/>
      <c r="TKU19" s="52"/>
      <c r="TKV19" s="52"/>
      <c r="TKW19" s="52"/>
      <c r="TKX19" s="52"/>
      <c r="TKY19" s="52"/>
      <c r="TKZ19" s="52"/>
      <c r="TLA19" s="52"/>
      <c r="TLB19" s="52"/>
      <c r="TLC19" s="52"/>
      <c r="TLD19" s="52"/>
      <c r="TLE19" s="52"/>
      <c r="TLF19" s="52"/>
      <c r="TLG19" s="52"/>
      <c r="TLH19" s="52"/>
      <c r="TLI19" s="52"/>
      <c r="TLJ19" s="52"/>
      <c r="TLK19" s="52"/>
      <c r="TLL19" s="52"/>
      <c r="TLM19" s="52"/>
      <c r="TLN19" s="52"/>
      <c r="TLO19" s="52"/>
      <c r="TLP19" s="52"/>
      <c r="TLQ19" s="52"/>
      <c r="TLR19" s="52"/>
      <c r="TLS19" s="52"/>
      <c r="TLT19" s="52"/>
      <c r="TLU19" s="52"/>
      <c r="TLV19" s="52"/>
      <c r="TLW19" s="52"/>
      <c r="TLX19" s="52"/>
      <c r="TLY19" s="52"/>
      <c r="TLZ19" s="52"/>
      <c r="TMA19" s="52"/>
      <c r="TMB19" s="52"/>
      <c r="TMC19" s="52"/>
      <c r="TMD19" s="52"/>
      <c r="TME19" s="52"/>
      <c r="TMF19" s="52"/>
      <c r="TMG19" s="52"/>
      <c r="TMH19" s="52"/>
      <c r="TMI19" s="52"/>
      <c r="TMJ19" s="52"/>
      <c r="TMK19" s="52"/>
      <c r="TML19" s="52"/>
      <c r="TMM19" s="52"/>
      <c r="TMN19" s="52"/>
      <c r="TMO19" s="52"/>
      <c r="TMP19" s="52"/>
      <c r="TMQ19" s="52"/>
      <c r="TMR19" s="52"/>
      <c r="TMS19" s="52"/>
      <c r="TMT19" s="52"/>
      <c r="TMU19" s="52"/>
      <c r="TMV19" s="52"/>
      <c r="TMW19" s="52"/>
      <c r="TMX19" s="52"/>
      <c r="TMY19" s="52"/>
      <c r="TMZ19" s="52"/>
      <c r="TNA19" s="52"/>
      <c r="TNB19" s="52"/>
      <c r="TNC19" s="52"/>
      <c r="TND19" s="52"/>
      <c r="TNE19" s="52"/>
      <c r="TNF19" s="52"/>
      <c r="TNG19" s="52"/>
      <c r="TNH19" s="52"/>
      <c r="TNI19" s="52"/>
      <c r="TNJ19" s="52"/>
      <c r="TNK19" s="52"/>
      <c r="TNL19" s="52"/>
      <c r="TNM19" s="52"/>
      <c r="TNN19" s="52"/>
      <c r="TNO19" s="52"/>
      <c r="TNP19" s="52"/>
      <c r="TNQ19" s="52"/>
      <c r="TNR19" s="52"/>
      <c r="TNS19" s="52"/>
      <c r="TNT19" s="52"/>
      <c r="TNU19" s="52"/>
      <c r="TNV19" s="52"/>
      <c r="TNW19" s="52"/>
      <c r="TNX19" s="52"/>
      <c r="TNY19" s="52"/>
      <c r="TNZ19" s="52"/>
      <c r="TOA19" s="52"/>
      <c r="TOB19" s="52"/>
      <c r="TOC19" s="52"/>
      <c r="TOD19" s="52"/>
      <c r="TOE19" s="52"/>
      <c r="TOF19" s="52"/>
      <c r="TOG19" s="52"/>
      <c r="TOH19" s="52"/>
      <c r="TOI19" s="52"/>
      <c r="TOJ19" s="52"/>
      <c r="TOK19" s="52"/>
      <c r="TOL19" s="52"/>
      <c r="TOM19" s="52"/>
      <c r="TON19" s="52"/>
      <c r="TOO19" s="52"/>
      <c r="TOP19" s="52"/>
      <c r="TOQ19" s="52"/>
      <c r="TOR19" s="52"/>
      <c r="TOS19" s="52"/>
      <c r="TOT19" s="52"/>
      <c r="TOU19" s="52"/>
      <c r="TOV19" s="52"/>
      <c r="TOW19" s="52"/>
      <c r="TOX19" s="52"/>
      <c r="TOY19" s="52"/>
      <c r="TOZ19" s="52"/>
      <c r="TPA19" s="52"/>
      <c r="TPB19" s="52"/>
      <c r="TPC19" s="52"/>
      <c r="TPD19" s="52"/>
      <c r="TPE19" s="52"/>
      <c r="TPF19" s="52"/>
      <c r="TPG19" s="52"/>
      <c r="TPH19" s="52"/>
      <c r="TPI19" s="52"/>
      <c r="TPJ19" s="52"/>
      <c r="TPK19" s="52"/>
      <c r="TPL19" s="52"/>
      <c r="TPM19" s="52"/>
      <c r="TPN19" s="52"/>
      <c r="TPO19" s="52"/>
      <c r="TPP19" s="52"/>
      <c r="TPQ19" s="52"/>
      <c r="TPR19" s="52"/>
      <c r="TPS19" s="52"/>
      <c r="TPT19" s="52"/>
      <c r="TPU19" s="52"/>
      <c r="TPV19" s="52"/>
      <c r="TPW19" s="52"/>
      <c r="TPX19" s="52"/>
      <c r="TPY19" s="52"/>
      <c r="TPZ19" s="52"/>
      <c r="TQA19" s="52"/>
      <c r="TQB19" s="52"/>
      <c r="TQC19" s="52"/>
      <c r="TQD19" s="52"/>
      <c r="TQE19" s="52"/>
      <c r="TQF19" s="52"/>
      <c r="TQG19" s="52"/>
      <c r="TQH19" s="52"/>
      <c r="TQI19" s="52"/>
      <c r="TQJ19" s="52"/>
      <c r="TQK19" s="52"/>
      <c r="TQL19" s="52"/>
      <c r="TQM19" s="52"/>
      <c r="TQN19" s="52"/>
      <c r="TQO19" s="52"/>
      <c r="TQP19" s="52"/>
      <c r="TQQ19" s="52"/>
      <c r="TQR19" s="52"/>
      <c r="TQS19" s="52"/>
      <c r="TQT19" s="52"/>
      <c r="TQU19" s="52"/>
      <c r="TQV19" s="52"/>
      <c r="TQW19" s="52"/>
      <c r="TQX19" s="52"/>
      <c r="TQY19" s="52"/>
      <c r="TQZ19" s="52"/>
      <c r="TRA19" s="52"/>
      <c r="TRB19" s="52"/>
      <c r="TRC19" s="52"/>
      <c r="TRD19" s="52"/>
      <c r="TRE19" s="52"/>
      <c r="TRF19" s="52"/>
      <c r="TRG19" s="52"/>
      <c r="TRH19" s="52"/>
      <c r="TRI19" s="52"/>
      <c r="TRJ19" s="52"/>
      <c r="TRK19" s="52"/>
      <c r="TRL19" s="52"/>
      <c r="TRM19" s="52"/>
      <c r="TRN19" s="52"/>
      <c r="TRO19" s="52"/>
      <c r="TRP19" s="52"/>
      <c r="TRQ19" s="52"/>
      <c r="TRR19" s="52"/>
      <c r="TRS19" s="52"/>
      <c r="TRT19" s="52"/>
      <c r="TRU19" s="52"/>
      <c r="TRV19" s="52"/>
      <c r="TRW19" s="52"/>
      <c r="TRX19" s="52"/>
      <c r="TRY19" s="52"/>
      <c r="TRZ19" s="52"/>
      <c r="TSA19" s="52"/>
      <c r="TSB19" s="52"/>
      <c r="TSC19" s="52"/>
      <c r="TSD19" s="52"/>
      <c r="TSE19" s="52"/>
      <c r="TSF19" s="52"/>
      <c r="TSG19" s="52"/>
      <c r="TSH19" s="52"/>
      <c r="TSI19" s="52"/>
      <c r="TSJ19" s="52"/>
      <c r="TSK19" s="52"/>
      <c r="TSL19" s="52"/>
      <c r="TSM19" s="52"/>
      <c r="TSN19" s="52"/>
      <c r="TSO19" s="52"/>
      <c r="TSP19" s="52"/>
      <c r="TSQ19" s="52"/>
      <c r="TSR19" s="52"/>
      <c r="TSS19" s="52"/>
      <c r="TST19" s="52"/>
      <c r="TSU19" s="52"/>
      <c r="TSV19" s="52"/>
      <c r="TSW19" s="52"/>
      <c r="TSX19" s="52"/>
      <c r="TSY19" s="52"/>
      <c r="TSZ19" s="52"/>
      <c r="TTA19" s="52"/>
      <c r="TTB19" s="52"/>
      <c r="TTC19" s="52"/>
      <c r="TTD19" s="52"/>
      <c r="TTE19" s="52"/>
      <c r="TTF19" s="52"/>
      <c r="TTG19" s="52"/>
      <c r="TTH19" s="52"/>
      <c r="TTI19" s="52"/>
      <c r="TTJ19" s="52"/>
      <c r="TTK19" s="52"/>
      <c r="TTL19" s="52"/>
      <c r="TTM19" s="52"/>
      <c r="TTN19" s="52"/>
      <c r="TTO19" s="52"/>
      <c r="TTP19" s="52"/>
      <c r="TTQ19" s="52"/>
      <c r="TTR19" s="52"/>
      <c r="TTS19" s="52"/>
      <c r="TTT19" s="52"/>
      <c r="TTU19" s="52"/>
      <c r="TTV19" s="52"/>
      <c r="TTW19" s="52"/>
      <c r="TTX19" s="52"/>
      <c r="TTY19" s="52"/>
      <c r="TTZ19" s="52"/>
      <c r="TUA19" s="52"/>
      <c r="TUB19" s="52"/>
      <c r="TUC19" s="52"/>
      <c r="TUD19" s="52"/>
      <c r="TUE19" s="52"/>
      <c r="TUF19" s="52"/>
      <c r="TUG19" s="52"/>
      <c r="TUH19" s="52"/>
      <c r="TUI19" s="52"/>
      <c r="TUJ19" s="52"/>
      <c r="TUK19" s="52"/>
      <c r="TUL19" s="52"/>
      <c r="TUM19" s="52"/>
      <c r="TUN19" s="52"/>
      <c r="TUO19" s="52"/>
      <c r="TUP19" s="52"/>
      <c r="TUQ19" s="52"/>
      <c r="TUR19" s="52"/>
      <c r="TUS19" s="52"/>
      <c r="TUT19" s="52"/>
      <c r="TUU19" s="52"/>
      <c r="TUV19" s="52"/>
      <c r="TUW19" s="52"/>
      <c r="TUX19" s="52"/>
      <c r="TUY19" s="52"/>
      <c r="TUZ19" s="52"/>
      <c r="TVA19" s="52"/>
      <c r="TVB19" s="52"/>
      <c r="TVC19" s="52"/>
      <c r="TVD19" s="52"/>
      <c r="TVE19" s="52"/>
      <c r="TVF19" s="52"/>
      <c r="TVG19" s="52"/>
      <c r="TVH19" s="52"/>
      <c r="TVI19" s="52"/>
      <c r="TVJ19" s="52"/>
      <c r="TVK19" s="52"/>
      <c r="TVL19" s="52"/>
      <c r="TVM19" s="52"/>
      <c r="TVN19" s="52"/>
      <c r="TVO19" s="52"/>
      <c r="TVP19" s="52"/>
      <c r="TVQ19" s="52"/>
      <c r="TVR19" s="52"/>
      <c r="TVS19" s="52"/>
      <c r="TVT19" s="52"/>
      <c r="TVU19" s="52"/>
      <c r="TVV19" s="52"/>
      <c r="TVW19" s="52"/>
      <c r="TVX19" s="52"/>
      <c r="TVY19" s="52"/>
      <c r="TVZ19" s="52"/>
      <c r="TWA19" s="52"/>
      <c r="TWB19" s="52"/>
      <c r="TWC19" s="52"/>
      <c r="TWD19" s="52"/>
      <c r="TWE19" s="52"/>
      <c r="TWF19" s="52"/>
      <c r="TWG19" s="52"/>
      <c r="TWH19" s="52"/>
      <c r="TWI19" s="52"/>
      <c r="TWJ19" s="52"/>
      <c r="TWK19" s="52"/>
      <c r="TWL19" s="52"/>
      <c r="TWM19" s="52"/>
      <c r="TWN19" s="52"/>
      <c r="TWO19" s="52"/>
      <c r="TWP19" s="52"/>
      <c r="TWQ19" s="52"/>
      <c r="TWR19" s="52"/>
      <c r="TWS19" s="52"/>
      <c r="TWT19" s="52"/>
      <c r="TWU19" s="52"/>
      <c r="TWV19" s="52"/>
      <c r="TWW19" s="52"/>
      <c r="TWX19" s="52"/>
      <c r="TWY19" s="52"/>
      <c r="TWZ19" s="52"/>
      <c r="TXA19" s="52"/>
      <c r="TXB19" s="52"/>
      <c r="TXC19" s="52"/>
      <c r="TXD19" s="52"/>
      <c r="TXE19" s="52"/>
      <c r="TXF19" s="52"/>
      <c r="TXG19" s="52"/>
      <c r="TXH19" s="52"/>
      <c r="TXI19" s="52"/>
      <c r="TXJ19" s="52"/>
      <c r="TXK19" s="52"/>
      <c r="TXL19" s="52"/>
      <c r="TXM19" s="52"/>
      <c r="TXN19" s="52"/>
      <c r="TXO19" s="52"/>
      <c r="TXP19" s="52"/>
      <c r="TXQ19" s="52"/>
      <c r="TXR19" s="52"/>
      <c r="TXS19" s="52"/>
      <c r="TXT19" s="52"/>
      <c r="TXU19" s="52"/>
      <c r="TXV19" s="52"/>
      <c r="TXW19" s="52"/>
      <c r="TXX19" s="52"/>
      <c r="TXY19" s="52"/>
      <c r="TXZ19" s="52"/>
      <c r="TYA19" s="52"/>
      <c r="TYB19" s="52"/>
      <c r="TYC19" s="52"/>
      <c r="TYD19" s="52"/>
      <c r="TYE19" s="52"/>
      <c r="TYF19" s="52"/>
      <c r="TYG19" s="52"/>
      <c r="TYH19" s="52"/>
      <c r="TYI19" s="52"/>
      <c r="TYJ19" s="52"/>
      <c r="TYK19" s="52"/>
      <c r="TYL19" s="52"/>
      <c r="TYM19" s="52"/>
      <c r="TYN19" s="52"/>
      <c r="TYO19" s="52"/>
      <c r="TYP19" s="52"/>
      <c r="TYQ19" s="52"/>
      <c r="TYR19" s="52"/>
      <c r="TYS19" s="52"/>
      <c r="TYT19" s="52"/>
      <c r="TYU19" s="52"/>
      <c r="TYV19" s="52"/>
      <c r="TYW19" s="52"/>
      <c r="TYX19" s="52"/>
      <c r="TYY19" s="52"/>
      <c r="TYZ19" s="52"/>
      <c r="TZA19" s="52"/>
      <c r="TZB19" s="52"/>
      <c r="TZC19" s="52"/>
      <c r="TZD19" s="52"/>
      <c r="TZE19" s="52"/>
      <c r="TZF19" s="52"/>
      <c r="TZG19" s="52"/>
      <c r="TZH19" s="52"/>
      <c r="TZI19" s="52"/>
      <c r="TZJ19" s="52"/>
      <c r="TZK19" s="52"/>
      <c r="TZL19" s="52"/>
      <c r="TZM19" s="52"/>
      <c r="TZN19" s="52"/>
      <c r="TZO19" s="52"/>
      <c r="TZP19" s="52"/>
      <c r="TZQ19" s="52"/>
      <c r="TZR19" s="52"/>
      <c r="TZS19" s="52"/>
      <c r="TZT19" s="52"/>
      <c r="TZU19" s="52"/>
      <c r="TZV19" s="52"/>
      <c r="TZW19" s="52"/>
      <c r="TZX19" s="52"/>
      <c r="TZY19" s="52"/>
      <c r="TZZ19" s="52"/>
      <c r="UAA19" s="52"/>
      <c r="UAB19" s="52"/>
      <c r="UAC19" s="52"/>
      <c r="UAD19" s="52"/>
      <c r="UAE19" s="52"/>
      <c r="UAF19" s="52"/>
      <c r="UAG19" s="52"/>
      <c r="UAH19" s="52"/>
      <c r="UAI19" s="52"/>
      <c r="UAJ19" s="52"/>
      <c r="UAK19" s="52"/>
      <c r="UAL19" s="52"/>
      <c r="UAM19" s="52"/>
      <c r="UAN19" s="52"/>
      <c r="UAO19" s="52"/>
      <c r="UAP19" s="52"/>
      <c r="UAQ19" s="52"/>
      <c r="UAR19" s="52"/>
      <c r="UAS19" s="52"/>
      <c r="UAT19" s="52"/>
      <c r="UAU19" s="52"/>
      <c r="UAV19" s="52"/>
      <c r="UAW19" s="52"/>
      <c r="UAX19" s="52"/>
      <c r="UAY19" s="52"/>
      <c r="UAZ19" s="52"/>
      <c r="UBA19" s="52"/>
      <c r="UBB19" s="52"/>
      <c r="UBC19" s="52"/>
      <c r="UBD19" s="52"/>
      <c r="UBE19" s="52"/>
      <c r="UBF19" s="52"/>
      <c r="UBG19" s="52"/>
      <c r="UBH19" s="52"/>
      <c r="UBI19" s="52"/>
      <c r="UBJ19" s="52"/>
      <c r="UBK19" s="52"/>
      <c r="UBL19" s="52"/>
      <c r="UBM19" s="52"/>
      <c r="UBN19" s="52"/>
      <c r="UBO19" s="52"/>
      <c r="UBP19" s="52"/>
      <c r="UBQ19" s="52"/>
      <c r="UBR19" s="52"/>
      <c r="UBS19" s="52"/>
      <c r="UBT19" s="52"/>
      <c r="UBU19" s="52"/>
      <c r="UBV19" s="52"/>
      <c r="UBW19" s="52"/>
      <c r="UBX19" s="52"/>
      <c r="UBY19" s="52"/>
      <c r="UBZ19" s="52"/>
      <c r="UCA19" s="52"/>
      <c r="UCB19" s="52"/>
      <c r="UCC19" s="52"/>
      <c r="UCD19" s="52"/>
      <c r="UCE19" s="52"/>
      <c r="UCF19" s="52"/>
      <c r="UCG19" s="52"/>
      <c r="UCH19" s="52"/>
      <c r="UCI19" s="52"/>
      <c r="UCJ19" s="52"/>
      <c r="UCK19" s="52"/>
      <c r="UCL19" s="52"/>
      <c r="UCM19" s="52"/>
      <c r="UCN19" s="52"/>
      <c r="UCO19" s="52"/>
      <c r="UCP19" s="52"/>
      <c r="UCQ19" s="52"/>
      <c r="UCR19" s="52"/>
      <c r="UCS19" s="52"/>
      <c r="UCT19" s="52"/>
      <c r="UCU19" s="52"/>
      <c r="UCV19" s="52"/>
      <c r="UCW19" s="52"/>
      <c r="UCX19" s="52"/>
      <c r="UCY19" s="52"/>
      <c r="UCZ19" s="52"/>
      <c r="UDA19" s="52"/>
      <c r="UDB19" s="52"/>
      <c r="UDC19" s="52"/>
      <c r="UDD19" s="52"/>
      <c r="UDE19" s="52"/>
      <c r="UDF19" s="52"/>
      <c r="UDG19" s="52"/>
      <c r="UDH19" s="52"/>
      <c r="UDI19" s="52"/>
      <c r="UDJ19" s="52"/>
      <c r="UDK19" s="52"/>
      <c r="UDL19" s="52"/>
      <c r="UDM19" s="52"/>
      <c r="UDN19" s="52"/>
      <c r="UDO19" s="52"/>
      <c r="UDP19" s="52"/>
      <c r="UDQ19" s="52"/>
      <c r="UDR19" s="52"/>
      <c r="UDS19" s="52"/>
      <c r="UDT19" s="52"/>
      <c r="UDU19" s="52"/>
      <c r="UDV19" s="52"/>
      <c r="UDW19" s="52"/>
      <c r="UDX19" s="52"/>
      <c r="UDY19" s="52"/>
      <c r="UDZ19" s="52"/>
      <c r="UEA19" s="52"/>
      <c r="UEB19" s="52"/>
      <c r="UEC19" s="52"/>
      <c r="UED19" s="52"/>
      <c r="UEE19" s="52"/>
      <c r="UEF19" s="52"/>
      <c r="UEG19" s="52"/>
      <c r="UEH19" s="52"/>
      <c r="UEI19" s="52"/>
      <c r="UEJ19" s="52"/>
      <c r="UEK19" s="52"/>
      <c r="UEL19" s="52"/>
      <c r="UEM19" s="52"/>
      <c r="UEN19" s="52"/>
      <c r="UEO19" s="52"/>
      <c r="UEP19" s="52"/>
      <c r="UEQ19" s="52"/>
      <c r="UER19" s="52"/>
      <c r="UES19" s="52"/>
      <c r="UET19" s="52"/>
      <c r="UEU19" s="52"/>
      <c r="UEV19" s="52"/>
      <c r="UEW19" s="52"/>
      <c r="UEX19" s="52"/>
      <c r="UEY19" s="52"/>
      <c r="UEZ19" s="52"/>
      <c r="UFA19" s="52"/>
      <c r="UFB19" s="52"/>
      <c r="UFC19" s="52"/>
      <c r="UFD19" s="52"/>
      <c r="UFE19" s="52"/>
      <c r="UFF19" s="52"/>
      <c r="UFG19" s="52"/>
      <c r="UFH19" s="52"/>
      <c r="UFI19" s="52"/>
      <c r="UFJ19" s="52"/>
      <c r="UFK19" s="52"/>
      <c r="UFL19" s="52"/>
      <c r="UFM19" s="52"/>
      <c r="UFN19" s="52"/>
      <c r="UFO19" s="52"/>
      <c r="UFP19" s="52"/>
      <c r="UFQ19" s="52"/>
      <c r="UFR19" s="52"/>
      <c r="UFS19" s="52"/>
      <c r="UFT19" s="52"/>
      <c r="UFU19" s="52"/>
      <c r="UFV19" s="52"/>
      <c r="UFW19" s="52"/>
      <c r="UFX19" s="52"/>
      <c r="UFY19" s="52"/>
      <c r="UFZ19" s="52"/>
      <c r="UGA19" s="52"/>
      <c r="UGB19" s="52"/>
      <c r="UGC19" s="52"/>
      <c r="UGD19" s="52"/>
      <c r="UGE19" s="52"/>
      <c r="UGF19" s="52"/>
      <c r="UGG19" s="52"/>
      <c r="UGH19" s="52"/>
      <c r="UGI19" s="52"/>
      <c r="UGJ19" s="52"/>
      <c r="UGK19" s="52"/>
      <c r="UGL19" s="52"/>
      <c r="UGM19" s="52"/>
      <c r="UGN19" s="52"/>
      <c r="UGO19" s="52"/>
      <c r="UGP19" s="52"/>
      <c r="UGQ19" s="52"/>
      <c r="UGR19" s="52"/>
      <c r="UGS19" s="52"/>
      <c r="UGT19" s="52"/>
      <c r="UGU19" s="52"/>
      <c r="UGV19" s="52"/>
      <c r="UGW19" s="52"/>
      <c r="UGX19" s="52"/>
      <c r="UGY19" s="52"/>
      <c r="UGZ19" s="52"/>
      <c r="UHA19" s="52"/>
      <c r="UHB19" s="52"/>
      <c r="UHC19" s="52"/>
      <c r="UHD19" s="52"/>
      <c r="UHE19" s="52"/>
      <c r="UHF19" s="52"/>
      <c r="UHG19" s="52"/>
      <c r="UHH19" s="52"/>
      <c r="UHI19" s="52"/>
      <c r="UHJ19" s="52"/>
      <c r="UHK19" s="52"/>
      <c r="UHL19" s="52"/>
      <c r="UHM19" s="52"/>
      <c r="UHN19" s="52"/>
      <c r="UHO19" s="52"/>
      <c r="UHP19" s="52"/>
      <c r="UHQ19" s="52"/>
      <c r="UHR19" s="52"/>
      <c r="UHS19" s="52"/>
      <c r="UHT19" s="52"/>
      <c r="UHU19" s="52"/>
      <c r="UHV19" s="52"/>
      <c r="UHW19" s="52"/>
      <c r="UHX19" s="52"/>
      <c r="UHY19" s="52"/>
      <c r="UHZ19" s="52"/>
      <c r="UIA19" s="52"/>
      <c r="UIB19" s="52"/>
      <c r="UIC19" s="52"/>
      <c r="UID19" s="52"/>
      <c r="UIE19" s="52"/>
      <c r="UIF19" s="52"/>
      <c r="UIG19" s="52"/>
      <c r="UIH19" s="52"/>
      <c r="UII19" s="52"/>
      <c r="UIJ19" s="52"/>
      <c r="UIK19" s="52"/>
      <c r="UIL19" s="52"/>
      <c r="UIM19" s="52"/>
      <c r="UIN19" s="52"/>
      <c r="UIO19" s="52"/>
      <c r="UIP19" s="52"/>
      <c r="UIQ19" s="52"/>
      <c r="UIR19" s="52"/>
      <c r="UIS19" s="52"/>
      <c r="UIT19" s="52"/>
      <c r="UIU19" s="52"/>
      <c r="UIV19" s="52"/>
      <c r="UIW19" s="52"/>
      <c r="UIX19" s="52"/>
      <c r="UIY19" s="52"/>
      <c r="UIZ19" s="52"/>
      <c r="UJA19" s="52"/>
      <c r="UJB19" s="52"/>
      <c r="UJC19" s="52"/>
      <c r="UJD19" s="52"/>
      <c r="UJE19" s="52"/>
      <c r="UJF19" s="52"/>
      <c r="UJG19" s="52"/>
      <c r="UJH19" s="52"/>
      <c r="UJI19" s="52"/>
      <c r="UJJ19" s="52"/>
      <c r="UJK19" s="52"/>
      <c r="UJL19" s="52"/>
      <c r="UJM19" s="52"/>
      <c r="UJN19" s="52"/>
      <c r="UJO19" s="52"/>
      <c r="UJP19" s="52"/>
      <c r="UJQ19" s="52"/>
      <c r="UJR19" s="52"/>
      <c r="UJS19" s="52"/>
      <c r="UJT19" s="52"/>
      <c r="UJU19" s="52"/>
      <c r="UJV19" s="52"/>
      <c r="UJW19" s="52"/>
      <c r="UJX19" s="52"/>
      <c r="UJY19" s="52"/>
      <c r="UJZ19" s="52"/>
      <c r="UKA19" s="52"/>
      <c r="UKB19" s="52"/>
      <c r="UKC19" s="52"/>
      <c r="UKD19" s="52"/>
      <c r="UKE19" s="52"/>
      <c r="UKF19" s="52"/>
      <c r="UKG19" s="52"/>
      <c r="UKH19" s="52"/>
      <c r="UKI19" s="52"/>
      <c r="UKJ19" s="52"/>
      <c r="UKK19" s="52"/>
      <c r="UKL19" s="52"/>
      <c r="UKM19" s="52"/>
      <c r="UKN19" s="52"/>
      <c r="UKO19" s="52"/>
      <c r="UKP19" s="52"/>
      <c r="UKQ19" s="52"/>
      <c r="UKR19" s="52"/>
      <c r="UKS19" s="52"/>
      <c r="UKT19" s="52"/>
      <c r="UKU19" s="52"/>
      <c r="UKV19" s="52"/>
      <c r="UKW19" s="52"/>
      <c r="UKX19" s="52"/>
      <c r="UKY19" s="52"/>
      <c r="UKZ19" s="52"/>
      <c r="ULA19" s="52"/>
      <c r="ULB19" s="52"/>
      <c r="ULC19" s="52"/>
      <c r="ULD19" s="52"/>
      <c r="ULE19" s="52"/>
      <c r="ULF19" s="52"/>
      <c r="ULG19" s="52"/>
      <c r="ULH19" s="52"/>
      <c r="ULI19" s="52"/>
      <c r="ULJ19" s="52"/>
      <c r="ULK19" s="52"/>
      <c r="ULL19" s="52"/>
      <c r="ULM19" s="52"/>
      <c r="ULN19" s="52"/>
      <c r="ULO19" s="52"/>
      <c r="ULP19" s="52"/>
      <c r="ULQ19" s="52"/>
      <c r="ULR19" s="52"/>
      <c r="ULS19" s="52"/>
      <c r="ULT19" s="52"/>
      <c r="ULU19" s="52"/>
      <c r="ULV19" s="52"/>
      <c r="ULW19" s="52"/>
      <c r="ULX19" s="52"/>
      <c r="ULY19" s="52"/>
      <c r="ULZ19" s="52"/>
      <c r="UMA19" s="52"/>
      <c r="UMB19" s="52"/>
      <c r="UMC19" s="52"/>
      <c r="UMD19" s="52"/>
      <c r="UME19" s="52"/>
      <c r="UMF19" s="52"/>
      <c r="UMG19" s="52"/>
      <c r="UMH19" s="52"/>
      <c r="UMI19" s="52"/>
      <c r="UMJ19" s="52"/>
      <c r="UMK19" s="52"/>
      <c r="UML19" s="52"/>
      <c r="UMM19" s="52"/>
      <c r="UMN19" s="52"/>
      <c r="UMO19" s="52"/>
      <c r="UMP19" s="52"/>
      <c r="UMQ19" s="52"/>
      <c r="UMR19" s="52"/>
      <c r="UMS19" s="52"/>
      <c r="UMT19" s="52"/>
      <c r="UMU19" s="52"/>
      <c r="UMV19" s="52"/>
      <c r="UMW19" s="52"/>
      <c r="UMX19" s="52"/>
      <c r="UMY19" s="52"/>
      <c r="UMZ19" s="52"/>
      <c r="UNA19" s="52"/>
      <c r="UNB19" s="52"/>
      <c r="UNC19" s="52"/>
      <c r="UND19" s="52"/>
      <c r="UNE19" s="52"/>
      <c r="UNF19" s="52"/>
      <c r="UNG19" s="52"/>
      <c r="UNH19" s="52"/>
      <c r="UNI19" s="52"/>
      <c r="UNJ19" s="52"/>
      <c r="UNK19" s="52"/>
      <c r="UNL19" s="52"/>
      <c r="UNM19" s="52"/>
      <c r="UNN19" s="52"/>
      <c r="UNO19" s="52"/>
      <c r="UNP19" s="52"/>
      <c r="UNQ19" s="52"/>
      <c r="UNR19" s="52"/>
      <c r="UNS19" s="52"/>
      <c r="UNT19" s="52"/>
      <c r="UNU19" s="52"/>
      <c r="UNV19" s="52"/>
      <c r="UNW19" s="52"/>
      <c r="UNX19" s="52"/>
      <c r="UNY19" s="52"/>
      <c r="UNZ19" s="52"/>
      <c r="UOA19" s="52"/>
      <c r="UOB19" s="52"/>
      <c r="UOC19" s="52"/>
      <c r="UOD19" s="52"/>
      <c r="UOE19" s="52"/>
      <c r="UOF19" s="52"/>
      <c r="UOG19" s="52"/>
      <c r="UOH19" s="52"/>
      <c r="UOI19" s="52"/>
      <c r="UOJ19" s="52"/>
      <c r="UOK19" s="52"/>
      <c r="UOL19" s="52"/>
      <c r="UOM19" s="52"/>
      <c r="UON19" s="52"/>
      <c r="UOO19" s="52"/>
      <c r="UOP19" s="52"/>
      <c r="UOQ19" s="52"/>
      <c r="UOR19" s="52"/>
      <c r="UOS19" s="52"/>
      <c r="UOT19" s="52"/>
      <c r="UOU19" s="52"/>
      <c r="UOV19" s="52"/>
      <c r="UOW19" s="52"/>
      <c r="UOX19" s="52"/>
      <c r="UOY19" s="52"/>
      <c r="UOZ19" s="52"/>
      <c r="UPA19" s="52"/>
      <c r="UPB19" s="52"/>
      <c r="UPC19" s="52"/>
      <c r="UPD19" s="52"/>
      <c r="UPE19" s="52"/>
      <c r="UPF19" s="52"/>
      <c r="UPG19" s="52"/>
      <c r="UPH19" s="52"/>
      <c r="UPI19" s="52"/>
      <c r="UPJ19" s="52"/>
      <c r="UPK19" s="52"/>
      <c r="UPL19" s="52"/>
      <c r="UPM19" s="52"/>
      <c r="UPN19" s="52"/>
      <c r="UPO19" s="52"/>
      <c r="UPP19" s="52"/>
      <c r="UPQ19" s="52"/>
      <c r="UPR19" s="52"/>
      <c r="UPS19" s="52"/>
      <c r="UPT19" s="52"/>
      <c r="UPU19" s="52"/>
      <c r="UPV19" s="52"/>
      <c r="UPW19" s="52"/>
      <c r="UPX19" s="52"/>
      <c r="UPY19" s="52"/>
      <c r="UPZ19" s="52"/>
      <c r="UQA19" s="52"/>
      <c r="UQB19" s="52"/>
      <c r="UQC19" s="52"/>
      <c r="UQD19" s="52"/>
      <c r="UQE19" s="52"/>
      <c r="UQF19" s="52"/>
      <c r="UQG19" s="52"/>
      <c r="UQH19" s="52"/>
      <c r="UQI19" s="52"/>
      <c r="UQJ19" s="52"/>
      <c r="UQK19" s="52"/>
      <c r="UQL19" s="52"/>
      <c r="UQM19" s="52"/>
      <c r="UQN19" s="52"/>
      <c r="UQO19" s="52"/>
      <c r="UQP19" s="52"/>
      <c r="UQQ19" s="52"/>
      <c r="UQR19" s="52"/>
      <c r="UQS19" s="52"/>
      <c r="UQT19" s="52"/>
      <c r="UQU19" s="52"/>
      <c r="UQV19" s="52"/>
      <c r="UQW19" s="52"/>
      <c r="UQX19" s="52"/>
      <c r="UQY19" s="52"/>
      <c r="UQZ19" s="52"/>
      <c r="URA19" s="52"/>
      <c r="URB19" s="52"/>
      <c r="URC19" s="52"/>
      <c r="URD19" s="52"/>
      <c r="URE19" s="52"/>
      <c r="URF19" s="52"/>
      <c r="URG19" s="52"/>
      <c r="URH19" s="52"/>
      <c r="URI19" s="52"/>
      <c r="URJ19" s="52"/>
      <c r="URK19" s="52"/>
      <c r="URL19" s="52"/>
      <c r="URM19" s="52"/>
      <c r="URN19" s="52"/>
      <c r="URO19" s="52"/>
      <c r="URP19" s="52"/>
      <c r="URQ19" s="52"/>
      <c r="URR19" s="52"/>
      <c r="URS19" s="52"/>
      <c r="URT19" s="52"/>
      <c r="URU19" s="52"/>
      <c r="URV19" s="52"/>
      <c r="URW19" s="52"/>
      <c r="URX19" s="52"/>
      <c r="URY19" s="52"/>
      <c r="URZ19" s="52"/>
      <c r="USA19" s="52"/>
      <c r="USB19" s="52"/>
      <c r="USC19" s="52"/>
      <c r="USD19" s="52"/>
      <c r="USE19" s="52"/>
      <c r="USF19" s="52"/>
      <c r="USG19" s="52"/>
      <c r="USH19" s="52"/>
      <c r="USI19" s="52"/>
      <c r="USJ19" s="52"/>
      <c r="USK19" s="52"/>
      <c r="USL19" s="52"/>
      <c r="USM19" s="52"/>
      <c r="USN19" s="52"/>
      <c r="USO19" s="52"/>
      <c r="USP19" s="52"/>
      <c r="USQ19" s="52"/>
      <c r="USR19" s="52"/>
      <c r="USS19" s="52"/>
      <c r="UST19" s="52"/>
      <c r="USU19" s="52"/>
      <c r="USV19" s="52"/>
      <c r="USW19" s="52"/>
      <c r="USX19" s="52"/>
      <c r="USY19" s="52"/>
      <c r="USZ19" s="52"/>
      <c r="UTA19" s="52"/>
      <c r="UTB19" s="52"/>
      <c r="UTC19" s="52"/>
      <c r="UTD19" s="52"/>
      <c r="UTE19" s="52"/>
      <c r="UTF19" s="52"/>
      <c r="UTG19" s="52"/>
      <c r="UTH19" s="52"/>
      <c r="UTI19" s="52"/>
      <c r="UTJ19" s="52"/>
      <c r="UTK19" s="52"/>
      <c r="UTL19" s="52"/>
      <c r="UTM19" s="52"/>
      <c r="UTN19" s="52"/>
      <c r="UTO19" s="52"/>
      <c r="UTP19" s="52"/>
      <c r="UTQ19" s="52"/>
      <c r="UTR19" s="52"/>
      <c r="UTS19" s="52"/>
      <c r="UTT19" s="52"/>
      <c r="UTU19" s="52"/>
      <c r="UTV19" s="52"/>
      <c r="UTW19" s="52"/>
      <c r="UTX19" s="52"/>
      <c r="UTY19" s="52"/>
      <c r="UTZ19" s="52"/>
      <c r="UUA19" s="52"/>
      <c r="UUB19" s="52"/>
      <c r="UUC19" s="52"/>
      <c r="UUD19" s="52"/>
      <c r="UUE19" s="52"/>
      <c r="UUF19" s="52"/>
      <c r="UUG19" s="52"/>
      <c r="UUH19" s="52"/>
      <c r="UUI19" s="52"/>
      <c r="UUJ19" s="52"/>
      <c r="UUK19" s="52"/>
      <c r="UUL19" s="52"/>
      <c r="UUM19" s="52"/>
      <c r="UUN19" s="52"/>
      <c r="UUO19" s="52"/>
      <c r="UUP19" s="52"/>
      <c r="UUQ19" s="52"/>
      <c r="UUR19" s="52"/>
      <c r="UUS19" s="52"/>
      <c r="UUT19" s="52"/>
      <c r="UUU19" s="52"/>
      <c r="UUV19" s="52"/>
      <c r="UUW19" s="52"/>
      <c r="UUX19" s="52"/>
      <c r="UUY19" s="52"/>
      <c r="UUZ19" s="52"/>
      <c r="UVA19" s="52"/>
      <c r="UVB19" s="52"/>
      <c r="UVC19" s="52"/>
      <c r="UVD19" s="52"/>
      <c r="UVE19" s="52"/>
      <c r="UVF19" s="52"/>
      <c r="UVG19" s="52"/>
      <c r="UVH19" s="52"/>
      <c r="UVI19" s="52"/>
      <c r="UVJ19" s="52"/>
      <c r="UVK19" s="52"/>
      <c r="UVL19" s="52"/>
      <c r="UVM19" s="52"/>
      <c r="UVN19" s="52"/>
      <c r="UVO19" s="52"/>
      <c r="UVP19" s="52"/>
      <c r="UVQ19" s="52"/>
      <c r="UVR19" s="52"/>
      <c r="UVS19" s="52"/>
      <c r="UVT19" s="52"/>
      <c r="UVU19" s="52"/>
      <c r="UVV19" s="52"/>
      <c r="UVW19" s="52"/>
      <c r="UVX19" s="52"/>
      <c r="UVY19" s="52"/>
      <c r="UVZ19" s="52"/>
      <c r="UWA19" s="52"/>
      <c r="UWB19" s="52"/>
      <c r="UWC19" s="52"/>
      <c r="UWD19" s="52"/>
      <c r="UWE19" s="52"/>
      <c r="UWF19" s="52"/>
      <c r="UWG19" s="52"/>
      <c r="UWH19" s="52"/>
      <c r="UWI19" s="52"/>
      <c r="UWJ19" s="52"/>
      <c r="UWK19" s="52"/>
      <c r="UWL19" s="52"/>
      <c r="UWM19" s="52"/>
      <c r="UWN19" s="52"/>
      <c r="UWO19" s="52"/>
      <c r="UWP19" s="52"/>
      <c r="UWQ19" s="52"/>
      <c r="UWR19" s="52"/>
      <c r="UWS19" s="52"/>
      <c r="UWT19" s="52"/>
      <c r="UWU19" s="52"/>
      <c r="UWV19" s="52"/>
      <c r="UWW19" s="52"/>
      <c r="UWX19" s="52"/>
      <c r="UWY19" s="52"/>
      <c r="UWZ19" s="52"/>
      <c r="UXA19" s="52"/>
      <c r="UXB19" s="52"/>
      <c r="UXC19" s="52"/>
      <c r="UXD19" s="52"/>
      <c r="UXE19" s="52"/>
      <c r="UXF19" s="52"/>
      <c r="UXG19" s="52"/>
      <c r="UXH19" s="52"/>
      <c r="UXI19" s="52"/>
      <c r="UXJ19" s="52"/>
      <c r="UXK19" s="52"/>
      <c r="UXL19" s="52"/>
      <c r="UXM19" s="52"/>
      <c r="UXN19" s="52"/>
      <c r="UXO19" s="52"/>
      <c r="UXP19" s="52"/>
      <c r="UXQ19" s="52"/>
      <c r="UXR19" s="52"/>
      <c r="UXS19" s="52"/>
      <c r="UXT19" s="52"/>
      <c r="UXU19" s="52"/>
      <c r="UXV19" s="52"/>
      <c r="UXW19" s="52"/>
      <c r="UXX19" s="52"/>
      <c r="UXY19" s="52"/>
      <c r="UXZ19" s="52"/>
      <c r="UYA19" s="52"/>
      <c r="UYB19" s="52"/>
      <c r="UYC19" s="52"/>
      <c r="UYD19" s="52"/>
      <c r="UYE19" s="52"/>
      <c r="UYF19" s="52"/>
      <c r="UYG19" s="52"/>
      <c r="UYH19" s="52"/>
      <c r="UYI19" s="52"/>
      <c r="UYJ19" s="52"/>
      <c r="UYK19" s="52"/>
      <c r="UYL19" s="52"/>
      <c r="UYM19" s="52"/>
      <c r="UYN19" s="52"/>
      <c r="UYO19" s="52"/>
      <c r="UYP19" s="52"/>
      <c r="UYQ19" s="52"/>
      <c r="UYR19" s="52"/>
      <c r="UYS19" s="52"/>
      <c r="UYT19" s="52"/>
      <c r="UYU19" s="52"/>
      <c r="UYV19" s="52"/>
      <c r="UYW19" s="52"/>
      <c r="UYX19" s="52"/>
      <c r="UYY19" s="52"/>
      <c r="UYZ19" s="52"/>
      <c r="UZA19" s="52"/>
      <c r="UZB19" s="52"/>
      <c r="UZC19" s="52"/>
      <c r="UZD19" s="52"/>
      <c r="UZE19" s="52"/>
      <c r="UZF19" s="52"/>
      <c r="UZG19" s="52"/>
      <c r="UZH19" s="52"/>
      <c r="UZI19" s="52"/>
      <c r="UZJ19" s="52"/>
      <c r="UZK19" s="52"/>
      <c r="UZL19" s="52"/>
      <c r="UZM19" s="52"/>
      <c r="UZN19" s="52"/>
      <c r="UZO19" s="52"/>
      <c r="UZP19" s="52"/>
      <c r="UZQ19" s="52"/>
      <c r="UZR19" s="52"/>
      <c r="UZS19" s="52"/>
      <c r="UZT19" s="52"/>
      <c r="UZU19" s="52"/>
      <c r="UZV19" s="52"/>
      <c r="UZW19" s="52"/>
      <c r="UZX19" s="52"/>
      <c r="UZY19" s="52"/>
      <c r="UZZ19" s="52"/>
      <c r="VAA19" s="52"/>
      <c r="VAB19" s="52"/>
      <c r="VAC19" s="52"/>
      <c r="VAD19" s="52"/>
      <c r="VAE19" s="52"/>
      <c r="VAF19" s="52"/>
      <c r="VAG19" s="52"/>
      <c r="VAH19" s="52"/>
      <c r="VAI19" s="52"/>
      <c r="VAJ19" s="52"/>
      <c r="VAK19" s="52"/>
      <c r="VAL19" s="52"/>
      <c r="VAM19" s="52"/>
      <c r="VAN19" s="52"/>
      <c r="VAO19" s="52"/>
      <c r="VAP19" s="52"/>
      <c r="VAQ19" s="52"/>
      <c r="VAR19" s="52"/>
      <c r="VAS19" s="52"/>
      <c r="VAT19" s="52"/>
      <c r="VAU19" s="52"/>
      <c r="VAV19" s="52"/>
      <c r="VAW19" s="52"/>
      <c r="VAX19" s="52"/>
      <c r="VAY19" s="52"/>
      <c r="VAZ19" s="52"/>
      <c r="VBA19" s="52"/>
      <c r="VBB19" s="52"/>
      <c r="VBC19" s="52"/>
      <c r="VBD19" s="52"/>
      <c r="VBE19" s="52"/>
      <c r="VBF19" s="52"/>
      <c r="VBG19" s="52"/>
      <c r="VBH19" s="52"/>
      <c r="VBI19" s="52"/>
      <c r="VBJ19" s="52"/>
      <c r="VBK19" s="52"/>
      <c r="VBL19" s="52"/>
      <c r="VBM19" s="52"/>
      <c r="VBN19" s="52"/>
      <c r="VBO19" s="52"/>
      <c r="VBP19" s="52"/>
      <c r="VBQ19" s="52"/>
      <c r="VBR19" s="52"/>
      <c r="VBS19" s="52"/>
      <c r="VBT19" s="52"/>
      <c r="VBU19" s="52"/>
      <c r="VBV19" s="52"/>
      <c r="VBW19" s="52"/>
      <c r="VBX19" s="52"/>
      <c r="VBY19" s="52"/>
      <c r="VBZ19" s="52"/>
      <c r="VCA19" s="52"/>
      <c r="VCB19" s="52"/>
      <c r="VCC19" s="52"/>
      <c r="VCD19" s="52"/>
      <c r="VCE19" s="52"/>
      <c r="VCF19" s="52"/>
      <c r="VCG19" s="52"/>
      <c r="VCH19" s="52"/>
      <c r="VCI19" s="52"/>
      <c r="VCJ19" s="52"/>
      <c r="VCK19" s="52"/>
      <c r="VCL19" s="52"/>
      <c r="VCM19" s="52"/>
      <c r="VCN19" s="52"/>
      <c r="VCO19" s="52"/>
      <c r="VCP19" s="52"/>
      <c r="VCQ19" s="52"/>
      <c r="VCR19" s="52"/>
      <c r="VCS19" s="52"/>
      <c r="VCT19" s="52"/>
      <c r="VCU19" s="52"/>
      <c r="VCV19" s="52"/>
      <c r="VCW19" s="52"/>
      <c r="VCX19" s="52"/>
      <c r="VCY19" s="52"/>
      <c r="VCZ19" s="52"/>
      <c r="VDA19" s="52"/>
      <c r="VDB19" s="52"/>
      <c r="VDC19" s="52"/>
      <c r="VDD19" s="52"/>
      <c r="VDE19" s="52"/>
      <c r="VDF19" s="52"/>
      <c r="VDG19" s="52"/>
      <c r="VDH19" s="52"/>
      <c r="VDI19" s="52"/>
      <c r="VDJ19" s="52"/>
      <c r="VDK19" s="52"/>
      <c r="VDL19" s="52"/>
      <c r="VDM19" s="52"/>
      <c r="VDN19" s="52"/>
      <c r="VDO19" s="52"/>
      <c r="VDP19" s="52"/>
      <c r="VDQ19" s="52"/>
      <c r="VDR19" s="52"/>
      <c r="VDS19" s="52"/>
      <c r="VDT19" s="52"/>
      <c r="VDU19" s="52"/>
      <c r="VDV19" s="52"/>
      <c r="VDW19" s="52"/>
      <c r="VDX19" s="52"/>
      <c r="VDY19" s="52"/>
      <c r="VDZ19" s="52"/>
      <c r="VEA19" s="52"/>
      <c r="VEB19" s="52"/>
      <c r="VEC19" s="52"/>
      <c r="VED19" s="52"/>
      <c r="VEE19" s="52"/>
      <c r="VEF19" s="52"/>
      <c r="VEG19" s="52"/>
      <c r="VEH19" s="52"/>
      <c r="VEI19" s="52"/>
      <c r="VEJ19" s="52"/>
      <c r="VEK19" s="52"/>
      <c r="VEL19" s="52"/>
      <c r="VEM19" s="52"/>
      <c r="VEN19" s="52"/>
      <c r="VEO19" s="52"/>
      <c r="VEP19" s="52"/>
      <c r="VEQ19" s="52"/>
      <c r="VER19" s="52"/>
      <c r="VES19" s="52"/>
      <c r="VET19" s="52"/>
      <c r="VEU19" s="52"/>
      <c r="VEV19" s="52"/>
      <c r="VEW19" s="52"/>
      <c r="VEX19" s="52"/>
      <c r="VEY19" s="52"/>
      <c r="VEZ19" s="52"/>
      <c r="VFA19" s="52"/>
      <c r="VFB19" s="52"/>
      <c r="VFC19" s="52"/>
      <c r="VFD19" s="52"/>
      <c r="VFE19" s="52"/>
      <c r="VFF19" s="52"/>
      <c r="VFG19" s="52"/>
      <c r="VFH19" s="52"/>
      <c r="VFI19" s="52"/>
      <c r="VFJ19" s="52"/>
      <c r="VFK19" s="52"/>
      <c r="VFL19" s="52"/>
      <c r="VFM19" s="52"/>
      <c r="VFN19" s="52"/>
      <c r="VFO19" s="52"/>
      <c r="VFP19" s="52"/>
      <c r="VFQ19" s="52"/>
      <c r="VFR19" s="52"/>
      <c r="VFS19" s="52"/>
      <c r="VFT19" s="52"/>
      <c r="VFU19" s="52"/>
      <c r="VFV19" s="52"/>
      <c r="VFW19" s="52"/>
      <c r="VFX19" s="52"/>
      <c r="VFY19" s="52"/>
      <c r="VFZ19" s="52"/>
      <c r="VGA19" s="52"/>
      <c r="VGB19" s="52"/>
      <c r="VGC19" s="52"/>
      <c r="VGD19" s="52"/>
      <c r="VGE19" s="52"/>
      <c r="VGF19" s="52"/>
      <c r="VGG19" s="52"/>
      <c r="VGH19" s="52"/>
      <c r="VGI19" s="52"/>
      <c r="VGJ19" s="52"/>
      <c r="VGK19" s="52"/>
      <c r="VGL19" s="52"/>
      <c r="VGM19" s="52"/>
      <c r="VGN19" s="52"/>
      <c r="VGO19" s="52"/>
      <c r="VGP19" s="52"/>
      <c r="VGQ19" s="52"/>
      <c r="VGR19" s="52"/>
      <c r="VGS19" s="52"/>
      <c r="VGT19" s="52"/>
      <c r="VGU19" s="52"/>
      <c r="VGV19" s="52"/>
      <c r="VGW19" s="52"/>
      <c r="VGX19" s="52"/>
      <c r="VGY19" s="52"/>
      <c r="VGZ19" s="52"/>
      <c r="VHA19" s="52"/>
      <c r="VHB19" s="52"/>
      <c r="VHC19" s="52"/>
      <c r="VHD19" s="52"/>
      <c r="VHE19" s="52"/>
      <c r="VHF19" s="52"/>
      <c r="VHG19" s="52"/>
      <c r="VHH19" s="52"/>
      <c r="VHI19" s="52"/>
      <c r="VHJ19" s="52"/>
      <c r="VHK19" s="52"/>
      <c r="VHL19" s="52"/>
      <c r="VHM19" s="52"/>
      <c r="VHN19" s="52"/>
      <c r="VHO19" s="52"/>
      <c r="VHP19" s="52"/>
      <c r="VHQ19" s="52"/>
      <c r="VHR19" s="52"/>
      <c r="VHS19" s="52"/>
      <c r="VHT19" s="52"/>
      <c r="VHU19" s="52"/>
      <c r="VHV19" s="52"/>
      <c r="VHW19" s="52"/>
      <c r="VHX19" s="52"/>
      <c r="VHY19" s="52"/>
      <c r="VHZ19" s="52"/>
      <c r="VIA19" s="52"/>
      <c r="VIB19" s="52"/>
      <c r="VIC19" s="52"/>
      <c r="VID19" s="52"/>
      <c r="VIE19" s="52"/>
      <c r="VIF19" s="52"/>
      <c r="VIG19" s="52"/>
      <c r="VIH19" s="52"/>
      <c r="VII19" s="52"/>
      <c r="VIJ19" s="52"/>
      <c r="VIK19" s="52"/>
      <c r="VIL19" s="52"/>
      <c r="VIM19" s="52"/>
      <c r="VIN19" s="52"/>
      <c r="VIO19" s="52"/>
      <c r="VIP19" s="52"/>
      <c r="VIQ19" s="52"/>
      <c r="VIR19" s="52"/>
      <c r="VIS19" s="52"/>
      <c r="VIT19" s="52"/>
      <c r="VIU19" s="52"/>
      <c r="VIV19" s="52"/>
      <c r="VIW19" s="52"/>
      <c r="VIX19" s="52"/>
      <c r="VIY19" s="52"/>
      <c r="VIZ19" s="52"/>
      <c r="VJA19" s="52"/>
      <c r="VJB19" s="52"/>
      <c r="VJC19" s="52"/>
      <c r="VJD19" s="52"/>
      <c r="VJE19" s="52"/>
      <c r="VJF19" s="52"/>
      <c r="VJG19" s="52"/>
      <c r="VJH19" s="52"/>
      <c r="VJI19" s="52"/>
      <c r="VJJ19" s="52"/>
      <c r="VJK19" s="52"/>
      <c r="VJL19" s="52"/>
      <c r="VJM19" s="52"/>
      <c r="VJN19" s="52"/>
      <c r="VJO19" s="52"/>
      <c r="VJP19" s="52"/>
      <c r="VJQ19" s="52"/>
      <c r="VJR19" s="52"/>
      <c r="VJS19" s="52"/>
      <c r="VJT19" s="52"/>
      <c r="VJU19" s="52"/>
      <c r="VJV19" s="52"/>
      <c r="VJW19" s="52"/>
      <c r="VJX19" s="52"/>
      <c r="VJY19" s="52"/>
      <c r="VJZ19" s="52"/>
      <c r="VKA19" s="52"/>
      <c r="VKB19" s="52"/>
      <c r="VKC19" s="52"/>
      <c r="VKD19" s="52"/>
      <c r="VKE19" s="52"/>
      <c r="VKF19" s="52"/>
      <c r="VKG19" s="52"/>
      <c r="VKH19" s="52"/>
      <c r="VKI19" s="52"/>
      <c r="VKJ19" s="52"/>
      <c r="VKK19" s="52"/>
      <c r="VKL19" s="52"/>
      <c r="VKM19" s="52"/>
      <c r="VKN19" s="52"/>
      <c r="VKO19" s="52"/>
      <c r="VKP19" s="52"/>
      <c r="VKQ19" s="52"/>
      <c r="VKR19" s="52"/>
      <c r="VKS19" s="52"/>
      <c r="VKT19" s="52"/>
      <c r="VKU19" s="52"/>
      <c r="VKV19" s="52"/>
      <c r="VKW19" s="52"/>
      <c r="VKX19" s="52"/>
      <c r="VKY19" s="52"/>
      <c r="VKZ19" s="52"/>
      <c r="VLA19" s="52"/>
      <c r="VLB19" s="52"/>
      <c r="VLC19" s="52"/>
      <c r="VLD19" s="52"/>
      <c r="VLE19" s="52"/>
      <c r="VLF19" s="52"/>
      <c r="VLG19" s="52"/>
      <c r="VLH19" s="52"/>
      <c r="VLI19" s="52"/>
      <c r="VLJ19" s="52"/>
      <c r="VLK19" s="52"/>
      <c r="VLL19" s="52"/>
      <c r="VLM19" s="52"/>
      <c r="VLN19" s="52"/>
      <c r="VLO19" s="52"/>
      <c r="VLP19" s="52"/>
      <c r="VLQ19" s="52"/>
      <c r="VLR19" s="52"/>
      <c r="VLS19" s="52"/>
      <c r="VLT19" s="52"/>
      <c r="VLU19" s="52"/>
      <c r="VLV19" s="52"/>
      <c r="VLW19" s="52"/>
      <c r="VLX19" s="52"/>
      <c r="VLY19" s="52"/>
      <c r="VLZ19" s="52"/>
      <c r="VMA19" s="52"/>
      <c r="VMB19" s="52"/>
      <c r="VMC19" s="52"/>
      <c r="VMD19" s="52"/>
      <c r="VME19" s="52"/>
      <c r="VMF19" s="52"/>
      <c r="VMG19" s="52"/>
      <c r="VMH19" s="52"/>
      <c r="VMI19" s="52"/>
      <c r="VMJ19" s="52"/>
      <c r="VMK19" s="52"/>
      <c r="VML19" s="52"/>
      <c r="VMM19" s="52"/>
      <c r="VMN19" s="52"/>
      <c r="VMO19" s="52"/>
      <c r="VMP19" s="52"/>
      <c r="VMQ19" s="52"/>
      <c r="VMR19" s="52"/>
      <c r="VMS19" s="52"/>
      <c r="VMT19" s="52"/>
      <c r="VMU19" s="52"/>
      <c r="VMV19" s="52"/>
      <c r="VMW19" s="52"/>
      <c r="VMX19" s="52"/>
      <c r="VMY19" s="52"/>
      <c r="VMZ19" s="52"/>
      <c r="VNA19" s="52"/>
      <c r="VNB19" s="52"/>
      <c r="VNC19" s="52"/>
      <c r="VND19" s="52"/>
      <c r="VNE19" s="52"/>
      <c r="VNF19" s="52"/>
      <c r="VNG19" s="52"/>
      <c r="VNH19" s="52"/>
      <c r="VNI19" s="52"/>
      <c r="VNJ19" s="52"/>
      <c r="VNK19" s="52"/>
      <c r="VNL19" s="52"/>
      <c r="VNM19" s="52"/>
      <c r="VNN19" s="52"/>
      <c r="VNO19" s="52"/>
      <c r="VNP19" s="52"/>
      <c r="VNQ19" s="52"/>
      <c r="VNR19" s="52"/>
      <c r="VNS19" s="52"/>
      <c r="VNT19" s="52"/>
      <c r="VNU19" s="52"/>
      <c r="VNV19" s="52"/>
      <c r="VNW19" s="52"/>
      <c r="VNX19" s="52"/>
      <c r="VNY19" s="52"/>
      <c r="VNZ19" s="52"/>
      <c r="VOA19" s="52"/>
      <c r="VOB19" s="52"/>
      <c r="VOC19" s="52"/>
      <c r="VOD19" s="52"/>
      <c r="VOE19" s="52"/>
      <c r="VOF19" s="52"/>
      <c r="VOG19" s="52"/>
      <c r="VOH19" s="52"/>
      <c r="VOI19" s="52"/>
      <c r="VOJ19" s="52"/>
      <c r="VOK19" s="52"/>
      <c r="VOL19" s="52"/>
      <c r="VOM19" s="52"/>
      <c r="VON19" s="52"/>
      <c r="VOO19" s="52"/>
      <c r="VOP19" s="52"/>
      <c r="VOQ19" s="52"/>
      <c r="VOR19" s="52"/>
      <c r="VOS19" s="52"/>
      <c r="VOT19" s="52"/>
      <c r="VOU19" s="52"/>
      <c r="VOV19" s="52"/>
      <c r="VOW19" s="52"/>
      <c r="VOX19" s="52"/>
      <c r="VOY19" s="52"/>
      <c r="VOZ19" s="52"/>
      <c r="VPA19" s="52"/>
      <c r="VPB19" s="52"/>
      <c r="VPC19" s="52"/>
      <c r="VPD19" s="52"/>
      <c r="VPE19" s="52"/>
      <c r="VPF19" s="52"/>
      <c r="VPG19" s="52"/>
      <c r="VPH19" s="52"/>
      <c r="VPI19" s="52"/>
      <c r="VPJ19" s="52"/>
      <c r="VPK19" s="52"/>
      <c r="VPL19" s="52"/>
      <c r="VPM19" s="52"/>
      <c r="VPN19" s="52"/>
      <c r="VPO19" s="52"/>
      <c r="VPP19" s="52"/>
      <c r="VPQ19" s="52"/>
      <c r="VPR19" s="52"/>
      <c r="VPS19" s="52"/>
      <c r="VPT19" s="52"/>
      <c r="VPU19" s="52"/>
      <c r="VPV19" s="52"/>
      <c r="VPW19" s="52"/>
      <c r="VPX19" s="52"/>
      <c r="VPY19" s="52"/>
      <c r="VPZ19" s="52"/>
      <c r="VQA19" s="52"/>
      <c r="VQB19" s="52"/>
      <c r="VQC19" s="52"/>
      <c r="VQD19" s="52"/>
      <c r="VQE19" s="52"/>
      <c r="VQF19" s="52"/>
      <c r="VQG19" s="52"/>
      <c r="VQH19" s="52"/>
      <c r="VQI19" s="52"/>
      <c r="VQJ19" s="52"/>
      <c r="VQK19" s="52"/>
      <c r="VQL19" s="52"/>
      <c r="VQM19" s="52"/>
      <c r="VQN19" s="52"/>
      <c r="VQO19" s="52"/>
      <c r="VQP19" s="52"/>
      <c r="VQQ19" s="52"/>
      <c r="VQR19" s="52"/>
      <c r="VQS19" s="52"/>
      <c r="VQT19" s="52"/>
      <c r="VQU19" s="52"/>
      <c r="VQV19" s="52"/>
      <c r="VQW19" s="52"/>
      <c r="VQX19" s="52"/>
      <c r="VQY19" s="52"/>
      <c r="VQZ19" s="52"/>
      <c r="VRA19" s="52"/>
      <c r="VRB19" s="52"/>
      <c r="VRC19" s="52"/>
      <c r="VRD19" s="52"/>
      <c r="VRE19" s="52"/>
      <c r="VRF19" s="52"/>
      <c r="VRG19" s="52"/>
      <c r="VRH19" s="52"/>
      <c r="VRI19" s="52"/>
      <c r="VRJ19" s="52"/>
      <c r="VRK19" s="52"/>
      <c r="VRL19" s="52"/>
      <c r="VRM19" s="52"/>
      <c r="VRN19" s="52"/>
      <c r="VRO19" s="52"/>
      <c r="VRP19" s="52"/>
      <c r="VRQ19" s="52"/>
      <c r="VRR19" s="52"/>
      <c r="VRS19" s="52"/>
      <c r="VRT19" s="52"/>
      <c r="VRU19" s="52"/>
      <c r="VRV19" s="52"/>
      <c r="VRW19" s="52"/>
      <c r="VRX19" s="52"/>
      <c r="VRY19" s="52"/>
      <c r="VRZ19" s="52"/>
      <c r="VSA19" s="52"/>
      <c r="VSB19" s="52"/>
      <c r="VSC19" s="52"/>
      <c r="VSD19" s="52"/>
      <c r="VSE19" s="52"/>
      <c r="VSF19" s="52"/>
      <c r="VSG19" s="52"/>
      <c r="VSH19" s="52"/>
      <c r="VSI19" s="52"/>
      <c r="VSJ19" s="52"/>
      <c r="VSK19" s="52"/>
      <c r="VSL19" s="52"/>
      <c r="VSM19" s="52"/>
      <c r="VSN19" s="52"/>
      <c r="VSO19" s="52"/>
      <c r="VSP19" s="52"/>
      <c r="VSQ19" s="52"/>
      <c r="VSR19" s="52"/>
      <c r="VSS19" s="52"/>
      <c r="VST19" s="52"/>
      <c r="VSU19" s="52"/>
      <c r="VSV19" s="52"/>
      <c r="VSW19" s="52"/>
      <c r="VSX19" s="52"/>
      <c r="VSY19" s="52"/>
      <c r="VSZ19" s="52"/>
      <c r="VTA19" s="52"/>
      <c r="VTB19" s="52"/>
      <c r="VTC19" s="52"/>
      <c r="VTD19" s="52"/>
      <c r="VTE19" s="52"/>
      <c r="VTF19" s="52"/>
      <c r="VTG19" s="52"/>
      <c r="VTH19" s="52"/>
      <c r="VTI19" s="52"/>
      <c r="VTJ19" s="52"/>
      <c r="VTK19" s="52"/>
      <c r="VTL19" s="52"/>
      <c r="VTM19" s="52"/>
      <c r="VTN19" s="52"/>
      <c r="VTO19" s="52"/>
      <c r="VTP19" s="52"/>
      <c r="VTQ19" s="52"/>
      <c r="VTR19" s="52"/>
      <c r="VTS19" s="52"/>
      <c r="VTT19" s="52"/>
      <c r="VTU19" s="52"/>
      <c r="VTV19" s="52"/>
      <c r="VTW19" s="52"/>
      <c r="VTX19" s="52"/>
      <c r="VTY19" s="52"/>
      <c r="VTZ19" s="52"/>
      <c r="VUA19" s="52"/>
      <c r="VUB19" s="52"/>
      <c r="VUC19" s="52"/>
      <c r="VUD19" s="52"/>
      <c r="VUE19" s="52"/>
      <c r="VUF19" s="52"/>
      <c r="VUG19" s="52"/>
      <c r="VUH19" s="52"/>
      <c r="VUI19" s="52"/>
      <c r="VUJ19" s="52"/>
      <c r="VUK19" s="52"/>
      <c r="VUL19" s="52"/>
      <c r="VUM19" s="52"/>
      <c r="VUN19" s="52"/>
      <c r="VUO19" s="52"/>
      <c r="VUP19" s="52"/>
      <c r="VUQ19" s="52"/>
      <c r="VUR19" s="52"/>
      <c r="VUS19" s="52"/>
      <c r="VUT19" s="52"/>
      <c r="VUU19" s="52"/>
      <c r="VUV19" s="52"/>
      <c r="VUW19" s="52"/>
      <c r="VUX19" s="52"/>
      <c r="VUY19" s="52"/>
      <c r="VUZ19" s="52"/>
      <c r="VVA19" s="52"/>
      <c r="VVB19" s="52"/>
      <c r="VVC19" s="52"/>
      <c r="VVD19" s="52"/>
      <c r="VVE19" s="52"/>
      <c r="VVF19" s="52"/>
      <c r="VVG19" s="52"/>
      <c r="VVH19" s="52"/>
      <c r="VVI19" s="52"/>
      <c r="VVJ19" s="52"/>
      <c r="VVK19" s="52"/>
      <c r="VVL19" s="52"/>
      <c r="VVM19" s="52"/>
      <c r="VVN19" s="52"/>
      <c r="VVO19" s="52"/>
      <c r="VVP19" s="52"/>
      <c r="VVQ19" s="52"/>
      <c r="VVR19" s="52"/>
      <c r="VVS19" s="52"/>
      <c r="VVT19" s="52"/>
      <c r="VVU19" s="52"/>
      <c r="VVV19" s="52"/>
      <c r="VVW19" s="52"/>
      <c r="VVX19" s="52"/>
      <c r="VVY19" s="52"/>
      <c r="VVZ19" s="52"/>
      <c r="VWA19" s="52"/>
      <c r="VWB19" s="52"/>
      <c r="VWC19" s="52"/>
      <c r="VWD19" s="52"/>
      <c r="VWE19" s="52"/>
      <c r="VWF19" s="52"/>
      <c r="VWG19" s="52"/>
      <c r="VWH19" s="52"/>
      <c r="VWI19" s="52"/>
      <c r="VWJ19" s="52"/>
      <c r="VWK19" s="52"/>
      <c r="VWL19" s="52"/>
      <c r="VWM19" s="52"/>
      <c r="VWN19" s="52"/>
      <c r="VWO19" s="52"/>
      <c r="VWP19" s="52"/>
      <c r="VWQ19" s="52"/>
      <c r="VWR19" s="52"/>
      <c r="VWS19" s="52"/>
      <c r="VWT19" s="52"/>
      <c r="VWU19" s="52"/>
      <c r="VWV19" s="52"/>
      <c r="VWW19" s="52"/>
      <c r="VWX19" s="52"/>
      <c r="VWY19" s="52"/>
      <c r="VWZ19" s="52"/>
      <c r="VXA19" s="52"/>
      <c r="VXB19" s="52"/>
      <c r="VXC19" s="52"/>
      <c r="VXD19" s="52"/>
      <c r="VXE19" s="52"/>
      <c r="VXF19" s="52"/>
      <c r="VXG19" s="52"/>
      <c r="VXH19" s="52"/>
      <c r="VXI19" s="52"/>
      <c r="VXJ19" s="52"/>
      <c r="VXK19" s="52"/>
      <c r="VXL19" s="52"/>
      <c r="VXM19" s="52"/>
      <c r="VXN19" s="52"/>
      <c r="VXO19" s="52"/>
      <c r="VXP19" s="52"/>
      <c r="VXQ19" s="52"/>
      <c r="VXR19" s="52"/>
      <c r="VXS19" s="52"/>
      <c r="VXT19" s="52"/>
      <c r="VXU19" s="52"/>
      <c r="VXV19" s="52"/>
      <c r="VXW19" s="52"/>
      <c r="VXX19" s="52"/>
      <c r="VXY19" s="52"/>
      <c r="VXZ19" s="52"/>
      <c r="VYA19" s="52"/>
      <c r="VYB19" s="52"/>
      <c r="VYC19" s="52"/>
      <c r="VYD19" s="52"/>
      <c r="VYE19" s="52"/>
      <c r="VYF19" s="52"/>
      <c r="VYG19" s="52"/>
      <c r="VYH19" s="52"/>
      <c r="VYI19" s="52"/>
      <c r="VYJ19" s="52"/>
      <c r="VYK19" s="52"/>
      <c r="VYL19" s="52"/>
      <c r="VYM19" s="52"/>
      <c r="VYN19" s="52"/>
      <c r="VYO19" s="52"/>
      <c r="VYP19" s="52"/>
      <c r="VYQ19" s="52"/>
      <c r="VYR19" s="52"/>
      <c r="VYS19" s="52"/>
      <c r="VYT19" s="52"/>
      <c r="VYU19" s="52"/>
      <c r="VYV19" s="52"/>
      <c r="VYW19" s="52"/>
      <c r="VYX19" s="52"/>
      <c r="VYY19" s="52"/>
      <c r="VYZ19" s="52"/>
      <c r="VZA19" s="52"/>
      <c r="VZB19" s="52"/>
      <c r="VZC19" s="52"/>
      <c r="VZD19" s="52"/>
      <c r="VZE19" s="52"/>
      <c r="VZF19" s="52"/>
      <c r="VZG19" s="52"/>
      <c r="VZH19" s="52"/>
      <c r="VZI19" s="52"/>
      <c r="VZJ19" s="52"/>
      <c r="VZK19" s="52"/>
      <c r="VZL19" s="52"/>
      <c r="VZM19" s="52"/>
      <c r="VZN19" s="52"/>
      <c r="VZO19" s="52"/>
      <c r="VZP19" s="52"/>
      <c r="VZQ19" s="52"/>
      <c r="VZR19" s="52"/>
      <c r="VZS19" s="52"/>
      <c r="VZT19" s="52"/>
      <c r="VZU19" s="52"/>
      <c r="VZV19" s="52"/>
      <c r="VZW19" s="52"/>
      <c r="VZX19" s="52"/>
      <c r="VZY19" s="52"/>
      <c r="VZZ19" s="52"/>
      <c r="WAA19" s="52"/>
      <c r="WAB19" s="52"/>
      <c r="WAC19" s="52"/>
      <c r="WAD19" s="52"/>
      <c r="WAE19" s="52"/>
      <c r="WAF19" s="52"/>
      <c r="WAG19" s="52"/>
      <c r="WAH19" s="52"/>
      <c r="WAI19" s="52"/>
      <c r="WAJ19" s="52"/>
      <c r="WAK19" s="52"/>
      <c r="WAL19" s="52"/>
      <c r="WAM19" s="52"/>
      <c r="WAN19" s="52"/>
      <c r="WAO19" s="52"/>
      <c r="WAP19" s="52"/>
      <c r="WAQ19" s="52"/>
      <c r="WAR19" s="52"/>
      <c r="WAS19" s="52"/>
      <c r="WAT19" s="52"/>
      <c r="WAU19" s="52"/>
      <c r="WAV19" s="52"/>
      <c r="WAW19" s="52"/>
      <c r="WAX19" s="52"/>
      <c r="WAY19" s="52"/>
      <c r="WAZ19" s="52"/>
      <c r="WBA19" s="52"/>
      <c r="WBB19" s="52"/>
      <c r="WBC19" s="52"/>
      <c r="WBD19" s="52"/>
      <c r="WBE19" s="52"/>
      <c r="WBF19" s="52"/>
      <c r="WBG19" s="52"/>
      <c r="WBH19" s="52"/>
      <c r="WBI19" s="52"/>
      <c r="WBJ19" s="52"/>
      <c r="WBK19" s="52"/>
      <c r="WBL19" s="52"/>
      <c r="WBM19" s="52"/>
      <c r="WBN19" s="52"/>
      <c r="WBO19" s="52"/>
      <c r="WBP19" s="52"/>
      <c r="WBQ19" s="52"/>
      <c r="WBR19" s="52"/>
      <c r="WBS19" s="52"/>
      <c r="WBT19" s="52"/>
      <c r="WBU19" s="52"/>
      <c r="WBV19" s="52"/>
      <c r="WBW19" s="52"/>
      <c r="WBX19" s="52"/>
      <c r="WBY19" s="52"/>
      <c r="WBZ19" s="52"/>
      <c r="WCA19" s="52"/>
      <c r="WCB19" s="52"/>
      <c r="WCC19" s="52"/>
      <c r="WCD19" s="52"/>
      <c r="WCE19" s="52"/>
      <c r="WCF19" s="52"/>
      <c r="WCG19" s="52"/>
      <c r="WCH19" s="52"/>
      <c r="WCI19" s="52"/>
      <c r="WCJ19" s="52"/>
      <c r="WCK19" s="52"/>
      <c r="WCL19" s="52"/>
      <c r="WCM19" s="52"/>
      <c r="WCN19" s="52"/>
      <c r="WCO19" s="52"/>
      <c r="WCP19" s="52"/>
      <c r="WCQ19" s="52"/>
      <c r="WCR19" s="52"/>
      <c r="WCS19" s="52"/>
      <c r="WCT19" s="52"/>
      <c r="WCU19" s="52"/>
      <c r="WCV19" s="52"/>
      <c r="WCW19" s="52"/>
      <c r="WCX19" s="52"/>
      <c r="WCY19" s="52"/>
      <c r="WCZ19" s="52"/>
      <c r="WDA19" s="52"/>
      <c r="WDB19" s="52"/>
      <c r="WDC19" s="52"/>
      <c r="WDD19" s="52"/>
      <c r="WDE19" s="52"/>
      <c r="WDF19" s="52"/>
      <c r="WDG19" s="52"/>
      <c r="WDH19" s="52"/>
      <c r="WDI19" s="52"/>
      <c r="WDJ19" s="52"/>
      <c r="WDK19" s="52"/>
      <c r="WDL19" s="52"/>
      <c r="WDM19" s="52"/>
      <c r="WDN19" s="52"/>
      <c r="WDO19" s="52"/>
      <c r="WDP19" s="52"/>
      <c r="WDQ19" s="52"/>
      <c r="WDR19" s="52"/>
      <c r="WDS19" s="52"/>
      <c r="WDT19" s="52"/>
      <c r="WDU19" s="52"/>
      <c r="WDV19" s="52"/>
      <c r="WDW19" s="52"/>
      <c r="WDX19" s="52"/>
      <c r="WDY19" s="52"/>
      <c r="WDZ19" s="52"/>
      <c r="WEA19" s="52"/>
      <c r="WEB19" s="52"/>
      <c r="WEC19" s="52"/>
      <c r="WED19" s="52"/>
      <c r="WEE19" s="52"/>
      <c r="WEF19" s="52"/>
      <c r="WEG19" s="52"/>
      <c r="WEH19" s="52"/>
      <c r="WEI19" s="52"/>
      <c r="WEJ19" s="52"/>
      <c r="WEK19" s="52"/>
      <c r="WEL19" s="52"/>
      <c r="WEM19" s="52"/>
      <c r="WEN19" s="52"/>
      <c r="WEO19" s="52"/>
      <c r="WEP19" s="52"/>
      <c r="WEQ19" s="52"/>
      <c r="WER19" s="52"/>
      <c r="WES19" s="52"/>
      <c r="WET19" s="52"/>
      <c r="WEU19" s="52"/>
      <c r="WEV19" s="52"/>
      <c r="WEW19" s="52"/>
      <c r="WEX19" s="52"/>
      <c r="WEY19" s="52"/>
      <c r="WEZ19" s="52"/>
      <c r="WFA19" s="52"/>
      <c r="WFB19" s="52"/>
      <c r="WFC19" s="52"/>
      <c r="WFD19" s="52"/>
      <c r="WFE19" s="52"/>
      <c r="WFF19" s="52"/>
      <c r="WFG19" s="52"/>
      <c r="WFH19" s="52"/>
      <c r="WFI19" s="52"/>
      <c r="WFJ19" s="52"/>
      <c r="WFK19" s="52"/>
      <c r="WFL19" s="52"/>
      <c r="WFM19" s="52"/>
      <c r="WFN19" s="52"/>
      <c r="WFO19" s="52"/>
      <c r="WFP19" s="52"/>
      <c r="WFQ19" s="52"/>
      <c r="WFR19" s="52"/>
      <c r="WFS19" s="52"/>
      <c r="WFT19" s="52"/>
      <c r="WFU19" s="52"/>
      <c r="WFV19" s="52"/>
      <c r="WFW19" s="52"/>
      <c r="WFX19" s="52"/>
      <c r="WFY19" s="52"/>
      <c r="WFZ19" s="52"/>
      <c r="WGA19" s="52"/>
      <c r="WGB19" s="52"/>
      <c r="WGC19" s="52"/>
      <c r="WGD19" s="52"/>
      <c r="WGE19" s="52"/>
      <c r="WGF19" s="52"/>
      <c r="WGG19" s="52"/>
      <c r="WGH19" s="52"/>
      <c r="WGI19" s="52"/>
      <c r="WGJ19" s="52"/>
      <c r="WGK19" s="52"/>
      <c r="WGL19" s="52"/>
      <c r="WGM19" s="52"/>
      <c r="WGN19" s="52"/>
      <c r="WGO19" s="52"/>
      <c r="WGP19" s="52"/>
      <c r="WGQ19" s="52"/>
      <c r="WGR19" s="52"/>
      <c r="WGS19" s="52"/>
      <c r="WGT19" s="52"/>
      <c r="WGU19" s="52"/>
      <c r="WGV19" s="52"/>
      <c r="WGW19" s="52"/>
      <c r="WGX19" s="52"/>
      <c r="WGY19" s="52"/>
      <c r="WGZ19" s="52"/>
      <c r="WHA19" s="52"/>
      <c r="WHB19" s="52"/>
      <c r="WHC19" s="52"/>
      <c r="WHD19" s="52"/>
      <c r="WHE19" s="52"/>
      <c r="WHF19" s="52"/>
      <c r="WHG19" s="52"/>
      <c r="WHH19" s="52"/>
      <c r="WHI19" s="52"/>
      <c r="WHJ19" s="52"/>
      <c r="WHK19" s="52"/>
      <c r="WHL19" s="52"/>
      <c r="WHM19" s="52"/>
      <c r="WHN19" s="52"/>
      <c r="WHO19" s="52"/>
      <c r="WHP19" s="52"/>
      <c r="WHQ19" s="52"/>
      <c r="WHR19" s="52"/>
      <c r="WHS19" s="52"/>
      <c r="WHT19" s="52"/>
      <c r="WHU19" s="52"/>
      <c r="WHV19" s="52"/>
      <c r="WHW19" s="52"/>
      <c r="WHX19" s="52"/>
      <c r="WHY19" s="52"/>
      <c r="WHZ19" s="52"/>
      <c r="WIA19" s="52"/>
      <c r="WIB19" s="52"/>
      <c r="WIC19" s="52"/>
      <c r="WID19" s="52"/>
      <c r="WIE19" s="52"/>
      <c r="WIF19" s="52"/>
      <c r="WIG19" s="52"/>
      <c r="WIH19" s="52"/>
      <c r="WII19" s="52"/>
      <c r="WIJ19" s="52"/>
      <c r="WIK19" s="52"/>
      <c r="WIL19" s="52"/>
      <c r="WIM19" s="52"/>
      <c r="WIN19" s="52"/>
      <c r="WIO19" s="52"/>
      <c r="WIP19" s="52"/>
      <c r="WIQ19" s="52"/>
      <c r="WIR19" s="52"/>
      <c r="WIS19" s="52"/>
      <c r="WIT19" s="52"/>
      <c r="WIU19" s="52"/>
      <c r="WIV19" s="52"/>
      <c r="WIW19" s="52"/>
      <c r="WIX19" s="52"/>
      <c r="WIY19" s="52"/>
      <c r="WIZ19" s="52"/>
      <c r="WJA19" s="52"/>
      <c r="WJB19" s="52"/>
      <c r="WJC19" s="52"/>
      <c r="WJD19" s="52"/>
      <c r="WJE19" s="52"/>
      <c r="WJF19" s="52"/>
      <c r="WJG19" s="52"/>
      <c r="WJH19" s="52"/>
      <c r="WJI19" s="52"/>
      <c r="WJJ19" s="52"/>
      <c r="WJK19" s="52"/>
      <c r="WJL19" s="52"/>
      <c r="WJM19" s="52"/>
      <c r="WJN19" s="52"/>
      <c r="WJO19" s="52"/>
      <c r="WJP19" s="52"/>
      <c r="WJQ19" s="52"/>
      <c r="WJR19" s="52"/>
      <c r="WJS19" s="52"/>
      <c r="WJT19" s="52"/>
      <c r="WJU19" s="52"/>
      <c r="WJV19" s="52"/>
      <c r="WJW19" s="52"/>
      <c r="WJX19" s="52"/>
      <c r="WJY19" s="52"/>
      <c r="WJZ19" s="52"/>
      <c r="WKA19" s="52"/>
      <c r="WKB19" s="52"/>
      <c r="WKC19" s="52"/>
      <c r="WKD19" s="52"/>
      <c r="WKE19" s="52"/>
      <c r="WKF19" s="52"/>
      <c r="WKG19" s="52"/>
      <c r="WKH19" s="52"/>
      <c r="WKI19" s="52"/>
      <c r="WKJ19" s="52"/>
      <c r="WKK19" s="52"/>
      <c r="WKL19" s="52"/>
      <c r="WKM19" s="52"/>
      <c r="WKN19" s="52"/>
      <c r="WKO19" s="52"/>
      <c r="WKP19" s="52"/>
      <c r="WKQ19" s="52"/>
      <c r="WKR19" s="52"/>
      <c r="WKS19" s="52"/>
      <c r="WKT19" s="52"/>
      <c r="WKU19" s="52"/>
      <c r="WKV19" s="52"/>
      <c r="WKW19" s="52"/>
      <c r="WKX19" s="52"/>
      <c r="WKY19" s="52"/>
      <c r="WKZ19" s="52"/>
      <c r="WLA19" s="52"/>
      <c r="WLB19" s="52"/>
      <c r="WLC19" s="52"/>
      <c r="WLD19" s="52"/>
      <c r="WLE19" s="52"/>
      <c r="WLF19" s="52"/>
      <c r="WLG19" s="52"/>
      <c r="WLH19" s="52"/>
      <c r="WLI19" s="52"/>
      <c r="WLJ19" s="52"/>
      <c r="WLK19" s="52"/>
      <c r="WLL19" s="52"/>
      <c r="WLM19" s="52"/>
      <c r="WLN19" s="52"/>
      <c r="WLO19" s="52"/>
      <c r="WLP19" s="52"/>
      <c r="WLQ19" s="52"/>
      <c r="WLR19" s="52"/>
      <c r="WLS19" s="52"/>
      <c r="WLT19" s="52"/>
      <c r="WLU19" s="52"/>
      <c r="WLV19" s="52"/>
      <c r="WLW19" s="52"/>
      <c r="WLX19" s="52"/>
      <c r="WLY19" s="52"/>
      <c r="WLZ19" s="52"/>
      <c r="WMA19" s="52"/>
      <c r="WMB19" s="52"/>
      <c r="WMC19" s="52"/>
      <c r="WMD19" s="52"/>
      <c r="WME19" s="52"/>
      <c r="WMF19" s="52"/>
      <c r="WMG19" s="52"/>
      <c r="WMH19" s="52"/>
      <c r="WMI19" s="52"/>
      <c r="WMJ19" s="52"/>
      <c r="WMK19" s="52"/>
      <c r="WML19" s="52"/>
      <c r="WMM19" s="52"/>
      <c r="WMN19" s="52"/>
      <c r="WMO19" s="52"/>
      <c r="WMP19" s="52"/>
      <c r="WMQ19" s="52"/>
      <c r="WMR19" s="52"/>
      <c r="WMS19" s="52"/>
      <c r="WMT19" s="52"/>
      <c r="WMU19" s="52"/>
      <c r="WMV19" s="52"/>
      <c r="WMW19" s="52"/>
      <c r="WMX19" s="52"/>
      <c r="WMY19" s="52"/>
      <c r="WMZ19" s="52"/>
      <c r="WNA19" s="52"/>
      <c r="WNB19" s="52"/>
      <c r="WNC19" s="52"/>
      <c r="WND19" s="52"/>
      <c r="WNE19" s="52"/>
      <c r="WNF19" s="52"/>
      <c r="WNG19" s="52"/>
      <c r="WNH19" s="52"/>
      <c r="WNI19" s="52"/>
      <c r="WNJ19" s="52"/>
      <c r="WNK19" s="52"/>
      <c r="WNL19" s="52"/>
      <c r="WNM19" s="52"/>
      <c r="WNN19" s="52"/>
      <c r="WNO19" s="52"/>
      <c r="WNP19" s="52"/>
      <c r="WNQ19" s="52"/>
      <c r="WNR19" s="52"/>
      <c r="WNS19" s="52"/>
      <c r="WNT19" s="52"/>
      <c r="WNU19" s="52"/>
      <c r="WNV19" s="52"/>
      <c r="WNW19" s="52"/>
      <c r="WNX19" s="52"/>
      <c r="WNY19" s="52"/>
      <c r="WNZ19" s="52"/>
      <c r="WOA19" s="52"/>
      <c r="WOB19" s="52"/>
      <c r="WOC19" s="52"/>
      <c r="WOD19" s="52"/>
      <c r="WOE19" s="52"/>
      <c r="WOF19" s="52"/>
      <c r="WOG19" s="52"/>
      <c r="WOH19" s="52"/>
      <c r="WOI19" s="52"/>
      <c r="WOJ19" s="52"/>
      <c r="WOK19" s="52"/>
      <c r="WOL19" s="52"/>
      <c r="WOM19" s="52"/>
      <c r="WON19" s="52"/>
      <c r="WOO19" s="52"/>
      <c r="WOP19" s="52"/>
      <c r="WOQ19" s="52"/>
      <c r="WOR19" s="52"/>
      <c r="WOS19" s="52"/>
      <c r="WOT19" s="52"/>
      <c r="WOU19" s="52"/>
      <c r="WOV19" s="52"/>
      <c r="WOW19" s="52"/>
      <c r="WOX19" s="52"/>
      <c r="WOY19" s="52"/>
      <c r="WOZ19" s="52"/>
      <c r="WPA19" s="52"/>
      <c r="WPB19" s="52"/>
      <c r="WPC19" s="52"/>
      <c r="WPD19" s="52"/>
      <c r="WPE19" s="52"/>
      <c r="WPF19" s="52"/>
      <c r="WPG19" s="52"/>
      <c r="WPH19" s="52"/>
      <c r="WPI19" s="52"/>
      <c r="WPJ19" s="52"/>
      <c r="WPK19" s="52"/>
      <c r="WPL19" s="52"/>
      <c r="WPM19" s="52"/>
      <c r="WPN19" s="52"/>
      <c r="WPO19" s="52"/>
      <c r="WPP19" s="52"/>
      <c r="WPQ19" s="52"/>
      <c r="WPR19" s="52"/>
      <c r="WPS19" s="52"/>
      <c r="WPT19" s="52"/>
      <c r="WPU19" s="52"/>
      <c r="WPV19" s="52"/>
      <c r="WPW19" s="52"/>
      <c r="WPX19" s="52"/>
      <c r="WPY19" s="52"/>
      <c r="WPZ19" s="52"/>
      <c r="WQA19" s="52"/>
      <c r="WQB19" s="52"/>
      <c r="WQC19" s="52"/>
      <c r="WQD19" s="52"/>
      <c r="WQE19" s="52"/>
      <c r="WQF19" s="52"/>
      <c r="WQG19" s="52"/>
      <c r="WQH19" s="52"/>
      <c r="WQI19" s="52"/>
      <c r="WQJ19" s="52"/>
      <c r="WQK19" s="52"/>
      <c r="WQL19" s="52"/>
      <c r="WQM19" s="52"/>
      <c r="WQN19" s="52"/>
      <c r="WQO19" s="52"/>
      <c r="WQP19" s="52"/>
      <c r="WQQ19" s="52"/>
      <c r="WQR19" s="52"/>
      <c r="WQS19" s="52"/>
      <c r="WQT19" s="52"/>
      <c r="WQU19" s="52"/>
      <c r="WQV19" s="52"/>
      <c r="WQW19" s="52"/>
      <c r="WQX19" s="52"/>
      <c r="WQY19" s="52"/>
      <c r="WQZ19" s="52"/>
      <c r="WRA19" s="52"/>
      <c r="WRB19" s="52"/>
      <c r="WRC19" s="52"/>
      <c r="WRD19" s="52"/>
      <c r="WRE19" s="52"/>
      <c r="WRF19" s="52"/>
      <c r="WRG19" s="52"/>
      <c r="WRH19" s="52"/>
      <c r="WRI19" s="52"/>
      <c r="WRJ19" s="52"/>
      <c r="WRK19" s="52"/>
      <c r="WRL19" s="52"/>
      <c r="WRM19" s="52"/>
      <c r="WRN19" s="52"/>
      <c r="WRO19" s="52"/>
      <c r="WRP19" s="52"/>
      <c r="WRQ19" s="52"/>
      <c r="WRR19" s="52"/>
      <c r="WRS19" s="52"/>
      <c r="WRT19" s="52"/>
      <c r="WRU19" s="52"/>
      <c r="WRV19" s="52"/>
      <c r="WRW19" s="52"/>
      <c r="WRX19" s="52"/>
      <c r="WRY19" s="52"/>
      <c r="WRZ19" s="52"/>
      <c r="WSA19" s="52"/>
      <c r="WSB19" s="52"/>
      <c r="WSC19" s="52"/>
      <c r="WSD19" s="52"/>
      <c r="WSE19" s="52"/>
      <c r="WSF19" s="52"/>
      <c r="WSG19" s="52"/>
      <c r="WSH19" s="52"/>
      <c r="WSI19" s="52"/>
      <c r="WSJ19" s="52"/>
      <c r="WSK19" s="52"/>
      <c r="WSL19" s="52"/>
      <c r="WSM19" s="52"/>
      <c r="WSN19" s="52"/>
      <c r="WSO19" s="52"/>
      <c r="WSP19" s="52"/>
      <c r="WSQ19" s="52"/>
      <c r="WSR19" s="52"/>
      <c r="WSS19" s="52"/>
      <c r="WST19" s="52"/>
      <c r="WSU19" s="52"/>
      <c r="WSV19" s="52"/>
      <c r="WSW19" s="52"/>
      <c r="WSX19" s="52"/>
      <c r="WSY19" s="52"/>
      <c r="WSZ19" s="52"/>
      <c r="WTA19" s="52"/>
      <c r="WTB19" s="52"/>
      <c r="WTC19" s="52"/>
      <c r="WTD19" s="52"/>
      <c r="WTE19" s="52"/>
      <c r="WTF19" s="52"/>
      <c r="WTG19" s="52"/>
      <c r="WTH19" s="52"/>
      <c r="WTI19" s="52"/>
      <c r="WTJ19" s="52"/>
      <c r="WTK19" s="52"/>
      <c r="WTL19" s="52"/>
      <c r="WTM19" s="52"/>
      <c r="WTN19" s="52"/>
      <c r="WTO19" s="52"/>
      <c r="WTP19" s="52"/>
      <c r="WTQ19" s="52"/>
      <c r="WTR19" s="52"/>
      <c r="WTS19" s="52"/>
      <c r="WTT19" s="52"/>
      <c r="WTU19" s="52"/>
      <c r="WTV19" s="52"/>
      <c r="WTW19" s="52"/>
      <c r="WTX19" s="52"/>
      <c r="WTY19" s="52"/>
      <c r="WTZ19" s="52"/>
      <c r="WUA19" s="52"/>
      <c r="WUB19" s="52"/>
      <c r="WUC19" s="52"/>
      <c r="WUD19" s="52"/>
      <c r="WUE19" s="52"/>
      <c r="WUF19" s="52"/>
      <c r="WUG19" s="52"/>
      <c r="WUH19" s="52"/>
      <c r="WUI19" s="52"/>
      <c r="WUJ19" s="52"/>
      <c r="WUK19" s="52"/>
      <c r="WUL19" s="52"/>
      <c r="WUM19" s="52"/>
      <c r="WUN19" s="52"/>
      <c r="WUO19" s="52"/>
      <c r="WUP19" s="52"/>
      <c r="WUQ19" s="52"/>
      <c r="WUR19" s="52"/>
      <c r="WUS19" s="52"/>
      <c r="WUT19" s="52"/>
      <c r="WUU19" s="52"/>
      <c r="WUV19" s="52"/>
      <c r="WUW19" s="52"/>
      <c r="WUX19" s="52"/>
      <c r="WUY19" s="52"/>
      <c r="WUZ19" s="52"/>
      <c r="WVA19" s="52"/>
      <c r="WVB19" s="52"/>
      <c r="WVC19" s="52"/>
      <c r="WVD19" s="52"/>
      <c r="WVE19" s="52"/>
      <c r="WVF19" s="52"/>
      <c r="WVG19" s="52"/>
      <c r="WVH19" s="52"/>
      <c r="WVI19" s="52"/>
      <c r="WVJ19" s="52"/>
      <c r="WVK19" s="52"/>
      <c r="WVL19" s="52"/>
      <c r="WVM19" s="52"/>
    </row>
  </sheetData>
  <mergeCells count="3">
    <mergeCell ref="C1:D1"/>
    <mergeCell ref="B2:C2"/>
    <mergeCell ref="A3:D3"/>
  </mergeCells>
  <pageMargins left="0.62992125984251968" right="0.59055118110236227" top="0.98425196850393704" bottom="0.78740157480314965" header="0" footer="0"/>
  <pageSetup paperSize="9" scale="72" firstPageNumber="165" orientation="portrait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56"/>
  <sheetViews>
    <sheetView view="pageBreakPreview" topLeftCell="B327" zoomScale="85" zoomScaleNormal="100" zoomScaleSheetLayoutView="85" workbookViewId="0">
      <selection activeCell="I357" sqref="I357"/>
    </sheetView>
  </sheetViews>
  <sheetFormatPr defaultRowHeight="12.75" x14ac:dyDescent="0.2"/>
  <cols>
    <col min="1" max="1" width="5.140625" style="124" hidden="1" customWidth="1"/>
    <col min="2" max="2" width="68.140625" style="125" customWidth="1"/>
    <col min="3" max="3" width="6.7109375" style="126" customWidth="1"/>
    <col min="4" max="4" width="8" style="126" customWidth="1"/>
    <col min="5" max="5" width="12.42578125" style="126" customWidth="1"/>
    <col min="6" max="6" width="10" style="126" customWidth="1"/>
    <col min="7" max="7" width="21.42578125" style="126" hidden="1" customWidth="1"/>
    <col min="8" max="8" width="0" style="127" hidden="1" customWidth="1"/>
    <col min="9" max="9" width="13.28515625" style="127" customWidth="1"/>
    <col min="10" max="10" width="13.28515625" style="127" hidden="1" customWidth="1"/>
    <col min="11" max="11" width="16" style="127" hidden="1" customWidth="1"/>
    <col min="12" max="250" width="9.140625" style="127"/>
    <col min="251" max="251" width="3.5703125" style="127" customWidth="1"/>
    <col min="252" max="252" width="40.85546875" style="127" customWidth="1"/>
    <col min="253" max="253" width="5.140625" style="127" customWidth="1"/>
    <col min="254" max="255" width="4.28515625" style="127" customWidth="1"/>
    <col min="256" max="256" width="8.5703125" style="127" customWidth="1"/>
    <col min="257" max="257" width="6.7109375" style="127" customWidth="1"/>
    <col min="258" max="258" width="11.28515625" style="127" customWidth="1"/>
    <col min="259" max="259" width="12.28515625" style="127" customWidth="1"/>
    <col min="260" max="506" width="9.140625" style="127"/>
    <col min="507" max="507" width="3.5703125" style="127" customWidth="1"/>
    <col min="508" max="508" width="40.85546875" style="127" customWidth="1"/>
    <col min="509" max="509" width="5.140625" style="127" customWidth="1"/>
    <col min="510" max="511" width="4.28515625" style="127" customWidth="1"/>
    <col min="512" max="512" width="8.5703125" style="127" customWidth="1"/>
    <col min="513" max="513" width="6.7109375" style="127" customWidth="1"/>
    <col min="514" max="514" width="11.28515625" style="127" customWidth="1"/>
    <col min="515" max="515" width="12.28515625" style="127" customWidth="1"/>
    <col min="516" max="762" width="9.140625" style="127"/>
    <col min="763" max="763" width="3.5703125" style="127" customWidth="1"/>
    <col min="764" max="764" width="40.85546875" style="127" customWidth="1"/>
    <col min="765" max="765" width="5.140625" style="127" customWidth="1"/>
    <col min="766" max="767" width="4.28515625" style="127" customWidth="1"/>
    <col min="768" max="768" width="8.5703125" style="127" customWidth="1"/>
    <col min="769" max="769" width="6.7109375" style="127" customWidth="1"/>
    <col min="770" max="770" width="11.28515625" style="127" customWidth="1"/>
    <col min="771" max="771" width="12.28515625" style="127" customWidth="1"/>
    <col min="772" max="1018" width="9.140625" style="127"/>
    <col min="1019" max="1019" width="3.5703125" style="127" customWidth="1"/>
    <col min="1020" max="1020" width="40.85546875" style="127" customWidth="1"/>
    <col min="1021" max="1021" width="5.140625" style="127" customWidth="1"/>
    <col min="1022" max="1023" width="4.28515625" style="127" customWidth="1"/>
    <col min="1024" max="1024" width="8.5703125" style="127" customWidth="1"/>
    <col min="1025" max="1025" width="6.7109375" style="127" customWidth="1"/>
    <col min="1026" max="1026" width="11.28515625" style="127" customWidth="1"/>
    <col min="1027" max="1027" width="12.28515625" style="127" customWidth="1"/>
    <col min="1028" max="1274" width="9.140625" style="127"/>
    <col min="1275" max="1275" width="3.5703125" style="127" customWidth="1"/>
    <col min="1276" max="1276" width="40.85546875" style="127" customWidth="1"/>
    <col min="1277" max="1277" width="5.140625" style="127" customWidth="1"/>
    <col min="1278" max="1279" width="4.28515625" style="127" customWidth="1"/>
    <col min="1280" max="1280" width="8.5703125" style="127" customWidth="1"/>
    <col min="1281" max="1281" width="6.7109375" style="127" customWidth="1"/>
    <col min="1282" max="1282" width="11.28515625" style="127" customWidth="1"/>
    <col min="1283" max="1283" width="12.28515625" style="127" customWidth="1"/>
    <col min="1284" max="1530" width="9.140625" style="127"/>
    <col min="1531" max="1531" width="3.5703125" style="127" customWidth="1"/>
    <col min="1532" max="1532" width="40.85546875" style="127" customWidth="1"/>
    <col min="1533" max="1533" width="5.140625" style="127" customWidth="1"/>
    <col min="1534" max="1535" width="4.28515625" style="127" customWidth="1"/>
    <col min="1536" max="1536" width="8.5703125" style="127" customWidth="1"/>
    <col min="1537" max="1537" width="6.7109375" style="127" customWidth="1"/>
    <col min="1538" max="1538" width="11.28515625" style="127" customWidth="1"/>
    <col min="1539" max="1539" width="12.28515625" style="127" customWidth="1"/>
    <col min="1540" max="1786" width="9.140625" style="127"/>
    <col min="1787" max="1787" width="3.5703125" style="127" customWidth="1"/>
    <col min="1788" max="1788" width="40.85546875" style="127" customWidth="1"/>
    <col min="1789" max="1789" width="5.140625" style="127" customWidth="1"/>
    <col min="1790" max="1791" width="4.28515625" style="127" customWidth="1"/>
    <col min="1792" max="1792" width="8.5703125" style="127" customWidth="1"/>
    <col min="1793" max="1793" width="6.7109375" style="127" customWidth="1"/>
    <col min="1794" max="1794" width="11.28515625" style="127" customWidth="1"/>
    <col min="1795" max="1795" width="12.28515625" style="127" customWidth="1"/>
    <col min="1796" max="2042" width="9.140625" style="127"/>
    <col min="2043" max="2043" width="3.5703125" style="127" customWidth="1"/>
    <col min="2044" max="2044" width="40.85546875" style="127" customWidth="1"/>
    <col min="2045" max="2045" width="5.140625" style="127" customWidth="1"/>
    <col min="2046" max="2047" width="4.28515625" style="127" customWidth="1"/>
    <col min="2048" max="2048" width="8.5703125" style="127" customWidth="1"/>
    <col min="2049" max="2049" width="6.7109375" style="127" customWidth="1"/>
    <col min="2050" max="2050" width="11.28515625" style="127" customWidth="1"/>
    <col min="2051" max="2051" width="12.28515625" style="127" customWidth="1"/>
    <col min="2052" max="2298" width="9.140625" style="127"/>
    <col min="2299" max="2299" width="3.5703125" style="127" customWidth="1"/>
    <col min="2300" max="2300" width="40.85546875" style="127" customWidth="1"/>
    <col min="2301" max="2301" width="5.140625" style="127" customWidth="1"/>
    <col min="2302" max="2303" width="4.28515625" style="127" customWidth="1"/>
    <col min="2304" max="2304" width="8.5703125" style="127" customWidth="1"/>
    <col min="2305" max="2305" width="6.7109375" style="127" customWidth="1"/>
    <col min="2306" max="2306" width="11.28515625" style="127" customWidth="1"/>
    <col min="2307" max="2307" width="12.28515625" style="127" customWidth="1"/>
    <col min="2308" max="2554" width="9.140625" style="127"/>
    <col min="2555" max="2555" width="3.5703125" style="127" customWidth="1"/>
    <col min="2556" max="2556" width="40.85546875" style="127" customWidth="1"/>
    <col min="2557" max="2557" width="5.140625" style="127" customWidth="1"/>
    <col min="2558" max="2559" width="4.28515625" style="127" customWidth="1"/>
    <col min="2560" max="2560" width="8.5703125" style="127" customWidth="1"/>
    <col min="2561" max="2561" width="6.7109375" style="127" customWidth="1"/>
    <col min="2562" max="2562" width="11.28515625" style="127" customWidth="1"/>
    <col min="2563" max="2563" width="12.28515625" style="127" customWidth="1"/>
    <col min="2564" max="2810" width="9.140625" style="127"/>
    <col min="2811" max="2811" width="3.5703125" style="127" customWidth="1"/>
    <col min="2812" max="2812" width="40.85546875" style="127" customWidth="1"/>
    <col min="2813" max="2813" width="5.140625" style="127" customWidth="1"/>
    <col min="2814" max="2815" width="4.28515625" style="127" customWidth="1"/>
    <col min="2816" max="2816" width="8.5703125" style="127" customWidth="1"/>
    <col min="2817" max="2817" width="6.7109375" style="127" customWidth="1"/>
    <col min="2818" max="2818" width="11.28515625" style="127" customWidth="1"/>
    <col min="2819" max="2819" width="12.28515625" style="127" customWidth="1"/>
    <col min="2820" max="3066" width="9.140625" style="127"/>
    <col min="3067" max="3067" width="3.5703125" style="127" customWidth="1"/>
    <col min="3068" max="3068" width="40.85546875" style="127" customWidth="1"/>
    <col min="3069" max="3069" width="5.140625" style="127" customWidth="1"/>
    <col min="3070" max="3071" width="4.28515625" style="127" customWidth="1"/>
    <col min="3072" max="3072" width="8.5703125" style="127" customWidth="1"/>
    <col min="3073" max="3073" width="6.7109375" style="127" customWidth="1"/>
    <col min="3074" max="3074" width="11.28515625" style="127" customWidth="1"/>
    <col min="3075" max="3075" width="12.28515625" style="127" customWidth="1"/>
    <col min="3076" max="3322" width="9.140625" style="127"/>
    <col min="3323" max="3323" width="3.5703125" style="127" customWidth="1"/>
    <col min="3324" max="3324" width="40.85546875" style="127" customWidth="1"/>
    <col min="3325" max="3325" width="5.140625" style="127" customWidth="1"/>
    <col min="3326" max="3327" width="4.28515625" style="127" customWidth="1"/>
    <col min="3328" max="3328" width="8.5703125" style="127" customWidth="1"/>
    <col min="3329" max="3329" width="6.7109375" style="127" customWidth="1"/>
    <col min="3330" max="3330" width="11.28515625" style="127" customWidth="1"/>
    <col min="3331" max="3331" width="12.28515625" style="127" customWidth="1"/>
    <col min="3332" max="3578" width="9.140625" style="127"/>
    <col min="3579" max="3579" width="3.5703125" style="127" customWidth="1"/>
    <col min="3580" max="3580" width="40.85546875" style="127" customWidth="1"/>
    <col min="3581" max="3581" width="5.140625" style="127" customWidth="1"/>
    <col min="3582" max="3583" width="4.28515625" style="127" customWidth="1"/>
    <col min="3584" max="3584" width="8.5703125" style="127" customWidth="1"/>
    <col min="3585" max="3585" width="6.7109375" style="127" customWidth="1"/>
    <col min="3586" max="3586" width="11.28515625" style="127" customWidth="1"/>
    <col min="3587" max="3587" width="12.28515625" style="127" customWidth="1"/>
    <col min="3588" max="3834" width="9.140625" style="127"/>
    <col min="3835" max="3835" width="3.5703125" style="127" customWidth="1"/>
    <col min="3836" max="3836" width="40.85546875" style="127" customWidth="1"/>
    <col min="3837" max="3837" width="5.140625" style="127" customWidth="1"/>
    <col min="3838" max="3839" width="4.28515625" style="127" customWidth="1"/>
    <col min="3840" max="3840" width="8.5703125" style="127" customWidth="1"/>
    <col min="3841" max="3841" width="6.7109375" style="127" customWidth="1"/>
    <col min="3842" max="3842" width="11.28515625" style="127" customWidth="1"/>
    <col min="3843" max="3843" width="12.28515625" style="127" customWidth="1"/>
    <col min="3844" max="4090" width="9.140625" style="127"/>
    <col min="4091" max="4091" width="3.5703125" style="127" customWidth="1"/>
    <col min="4092" max="4092" width="40.85546875" style="127" customWidth="1"/>
    <col min="4093" max="4093" width="5.140625" style="127" customWidth="1"/>
    <col min="4094" max="4095" width="4.28515625" style="127" customWidth="1"/>
    <col min="4096" max="4096" width="8.5703125" style="127" customWidth="1"/>
    <col min="4097" max="4097" width="6.7109375" style="127" customWidth="1"/>
    <col min="4098" max="4098" width="11.28515625" style="127" customWidth="1"/>
    <col min="4099" max="4099" width="12.28515625" style="127" customWidth="1"/>
    <col min="4100" max="4346" width="9.140625" style="127"/>
    <col min="4347" max="4347" width="3.5703125" style="127" customWidth="1"/>
    <col min="4348" max="4348" width="40.85546875" style="127" customWidth="1"/>
    <col min="4349" max="4349" width="5.140625" style="127" customWidth="1"/>
    <col min="4350" max="4351" width="4.28515625" style="127" customWidth="1"/>
    <col min="4352" max="4352" width="8.5703125" style="127" customWidth="1"/>
    <col min="4353" max="4353" width="6.7109375" style="127" customWidth="1"/>
    <col min="4354" max="4354" width="11.28515625" style="127" customWidth="1"/>
    <col min="4355" max="4355" width="12.28515625" style="127" customWidth="1"/>
    <col min="4356" max="4602" width="9.140625" style="127"/>
    <col min="4603" max="4603" width="3.5703125" style="127" customWidth="1"/>
    <col min="4604" max="4604" width="40.85546875" style="127" customWidth="1"/>
    <col min="4605" max="4605" width="5.140625" style="127" customWidth="1"/>
    <col min="4606" max="4607" width="4.28515625" style="127" customWidth="1"/>
    <col min="4608" max="4608" width="8.5703125" style="127" customWidth="1"/>
    <col min="4609" max="4609" width="6.7109375" style="127" customWidth="1"/>
    <col min="4610" max="4610" width="11.28515625" style="127" customWidth="1"/>
    <col min="4611" max="4611" width="12.28515625" style="127" customWidth="1"/>
    <col min="4612" max="4858" width="9.140625" style="127"/>
    <col min="4859" max="4859" width="3.5703125" style="127" customWidth="1"/>
    <col min="4860" max="4860" width="40.85546875" style="127" customWidth="1"/>
    <col min="4861" max="4861" width="5.140625" style="127" customWidth="1"/>
    <col min="4862" max="4863" width="4.28515625" style="127" customWidth="1"/>
    <col min="4864" max="4864" width="8.5703125" style="127" customWidth="1"/>
    <col min="4865" max="4865" width="6.7109375" style="127" customWidth="1"/>
    <col min="4866" max="4866" width="11.28515625" style="127" customWidth="1"/>
    <col min="4867" max="4867" width="12.28515625" style="127" customWidth="1"/>
    <col min="4868" max="5114" width="9.140625" style="127"/>
    <col min="5115" max="5115" width="3.5703125" style="127" customWidth="1"/>
    <col min="5116" max="5116" width="40.85546875" style="127" customWidth="1"/>
    <col min="5117" max="5117" width="5.140625" style="127" customWidth="1"/>
    <col min="5118" max="5119" width="4.28515625" style="127" customWidth="1"/>
    <col min="5120" max="5120" width="8.5703125" style="127" customWidth="1"/>
    <col min="5121" max="5121" width="6.7109375" style="127" customWidth="1"/>
    <col min="5122" max="5122" width="11.28515625" style="127" customWidth="1"/>
    <col min="5123" max="5123" width="12.28515625" style="127" customWidth="1"/>
    <col min="5124" max="5370" width="9.140625" style="127"/>
    <col min="5371" max="5371" width="3.5703125" style="127" customWidth="1"/>
    <col min="5372" max="5372" width="40.85546875" style="127" customWidth="1"/>
    <col min="5373" max="5373" width="5.140625" style="127" customWidth="1"/>
    <col min="5374" max="5375" width="4.28515625" style="127" customWidth="1"/>
    <col min="5376" max="5376" width="8.5703125" style="127" customWidth="1"/>
    <col min="5377" max="5377" width="6.7109375" style="127" customWidth="1"/>
    <col min="5378" max="5378" width="11.28515625" style="127" customWidth="1"/>
    <col min="5379" max="5379" width="12.28515625" style="127" customWidth="1"/>
    <col min="5380" max="5626" width="9.140625" style="127"/>
    <col min="5627" max="5627" width="3.5703125" style="127" customWidth="1"/>
    <col min="5628" max="5628" width="40.85546875" style="127" customWidth="1"/>
    <col min="5629" max="5629" width="5.140625" style="127" customWidth="1"/>
    <col min="5630" max="5631" width="4.28515625" style="127" customWidth="1"/>
    <col min="5632" max="5632" width="8.5703125" style="127" customWidth="1"/>
    <col min="5633" max="5633" width="6.7109375" style="127" customWidth="1"/>
    <col min="5634" max="5634" width="11.28515625" style="127" customWidth="1"/>
    <col min="5635" max="5635" width="12.28515625" style="127" customWidth="1"/>
    <col min="5636" max="5882" width="9.140625" style="127"/>
    <col min="5883" max="5883" width="3.5703125" style="127" customWidth="1"/>
    <col min="5884" max="5884" width="40.85546875" style="127" customWidth="1"/>
    <col min="5885" max="5885" width="5.140625" style="127" customWidth="1"/>
    <col min="5886" max="5887" width="4.28515625" style="127" customWidth="1"/>
    <col min="5888" max="5888" width="8.5703125" style="127" customWidth="1"/>
    <col min="5889" max="5889" width="6.7109375" style="127" customWidth="1"/>
    <col min="5890" max="5890" width="11.28515625" style="127" customWidth="1"/>
    <col min="5891" max="5891" width="12.28515625" style="127" customWidth="1"/>
    <col min="5892" max="6138" width="9.140625" style="127"/>
    <col min="6139" max="6139" width="3.5703125" style="127" customWidth="1"/>
    <col min="6140" max="6140" width="40.85546875" style="127" customWidth="1"/>
    <col min="6141" max="6141" width="5.140625" style="127" customWidth="1"/>
    <col min="6142" max="6143" width="4.28515625" style="127" customWidth="1"/>
    <col min="6144" max="6144" width="8.5703125" style="127" customWidth="1"/>
    <col min="6145" max="6145" width="6.7109375" style="127" customWidth="1"/>
    <col min="6146" max="6146" width="11.28515625" style="127" customWidth="1"/>
    <col min="6147" max="6147" width="12.28515625" style="127" customWidth="1"/>
    <col min="6148" max="6394" width="9.140625" style="127"/>
    <col min="6395" max="6395" width="3.5703125" style="127" customWidth="1"/>
    <col min="6396" max="6396" width="40.85546875" style="127" customWidth="1"/>
    <col min="6397" max="6397" width="5.140625" style="127" customWidth="1"/>
    <col min="6398" max="6399" width="4.28515625" style="127" customWidth="1"/>
    <col min="6400" max="6400" width="8.5703125" style="127" customWidth="1"/>
    <col min="6401" max="6401" width="6.7109375" style="127" customWidth="1"/>
    <col min="6402" max="6402" width="11.28515625" style="127" customWidth="1"/>
    <col min="6403" max="6403" width="12.28515625" style="127" customWidth="1"/>
    <col min="6404" max="6650" width="9.140625" style="127"/>
    <col min="6651" max="6651" width="3.5703125" style="127" customWidth="1"/>
    <col min="6652" max="6652" width="40.85546875" style="127" customWidth="1"/>
    <col min="6653" max="6653" width="5.140625" style="127" customWidth="1"/>
    <col min="6654" max="6655" width="4.28515625" style="127" customWidth="1"/>
    <col min="6656" max="6656" width="8.5703125" style="127" customWidth="1"/>
    <col min="6657" max="6657" width="6.7109375" style="127" customWidth="1"/>
    <col min="6658" max="6658" width="11.28515625" style="127" customWidth="1"/>
    <col min="6659" max="6659" width="12.28515625" style="127" customWidth="1"/>
    <col min="6660" max="6906" width="9.140625" style="127"/>
    <col min="6907" max="6907" width="3.5703125" style="127" customWidth="1"/>
    <col min="6908" max="6908" width="40.85546875" style="127" customWidth="1"/>
    <col min="6909" max="6909" width="5.140625" style="127" customWidth="1"/>
    <col min="6910" max="6911" width="4.28515625" style="127" customWidth="1"/>
    <col min="6912" max="6912" width="8.5703125" style="127" customWidth="1"/>
    <col min="6913" max="6913" width="6.7109375" style="127" customWidth="1"/>
    <col min="6914" max="6914" width="11.28515625" style="127" customWidth="1"/>
    <col min="6915" max="6915" width="12.28515625" style="127" customWidth="1"/>
    <col min="6916" max="7162" width="9.140625" style="127"/>
    <col min="7163" max="7163" width="3.5703125" style="127" customWidth="1"/>
    <col min="7164" max="7164" width="40.85546875" style="127" customWidth="1"/>
    <col min="7165" max="7165" width="5.140625" style="127" customWidth="1"/>
    <col min="7166" max="7167" width="4.28515625" style="127" customWidth="1"/>
    <col min="7168" max="7168" width="8.5703125" style="127" customWidth="1"/>
    <col min="7169" max="7169" width="6.7109375" style="127" customWidth="1"/>
    <col min="7170" max="7170" width="11.28515625" style="127" customWidth="1"/>
    <col min="7171" max="7171" width="12.28515625" style="127" customWidth="1"/>
    <col min="7172" max="7418" width="9.140625" style="127"/>
    <col min="7419" max="7419" width="3.5703125" style="127" customWidth="1"/>
    <col min="7420" max="7420" width="40.85546875" style="127" customWidth="1"/>
    <col min="7421" max="7421" width="5.140625" style="127" customWidth="1"/>
    <col min="7422" max="7423" width="4.28515625" style="127" customWidth="1"/>
    <col min="7424" max="7424" width="8.5703125" style="127" customWidth="1"/>
    <col min="7425" max="7425" width="6.7109375" style="127" customWidth="1"/>
    <col min="7426" max="7426" width="11.28515625" style="127" customWidth="1"/>
    <col min="7427" max="7427" width="12.28515625" style="127" customWidth="1"/>
    <col min="7428" max="7674" width="9.140625" style="127"/>
    <col min="7675" max="7675" width="3.5703125" style="127" customWidth="1"/>
    <col min="7676" max="7676" width="40.85546875" style="127" customWidth="1"/>
    <col min="7677" max="7677" width="5.140625" style="127" customWidth="1"/>
    <col min="7678" max="7679" width="4.28515625" style="127" customWidth="1"/>
    <col min="7680" max="7680" width="8.5703125" style="127" customWidth="1"/>
    <col min="7681" max="7681" width="6.7109375" style="127" customWidth="1"/>
    <col min="7682" max="7682" width="11.28515625" style="127" customWidth="1"/>
    <col min="7683" max="7683" width="12.28515625" style="127" customWidth="1"/>
    <col min="7684" max="7930" width="9.140625" style="127"/>
    <col min="7931" max="7931" width="3.5703125" style="127" customWidth="1"/>
    <col min="7932" max="7932" width="40.85546875" style="127" customWidth="1"/>
    <col min="7933" max="7933" width="5.140625" style="127" customWidth="1"/>
    <col min="7934" max="7935" width="4.28515625" style="127" customWidth="1"/>
    <col min="7936" max="7936" width="8.5703125" style="127" customWidth="1"/>
    <col min="7937" max="7937" width="6.7109375" style="127" customWidth="1"/>
    <col min="7938" max="7938" width="11.28515625" style="127" customWidth="1"/>
    <col min="7939" max="7939" width="12.28515625" style="127" customWidth="1"/>
    <col min="7940" max="8186" width="9.140625" style="127"/>
    <col min="8187" max="8187" width="3.5703125" style="127" customWidth="1"/>
    <col min="8188" max="8188" width="40.85546875" style="127" customWidth="1"/>
    <col min="8189" max="8189" width="5.140625" style="127" customWidth="1"/>
    <col min="8190" max="8191" width="4.28515625" style="127" customWidth="1"/>
    <col min="8192" max="8192" width="8.5703125" style="127" customWidth="1"/>
    <col min="8193" max="8193" width="6.7109375" style="127" customWidth="1"/>
    <col min="8194" max="8194" width="11.28515625" style="127" customWidth="1"/>
    <col min="8195" max="8195" width="12.28515625" style="127" customWidth="1"/>
    <col min="8196" max="8442" width="9.140625" style="127"/>
    <col min="8443" max="8443" width="3.5703125" style="127" customWidth="1"/>
    <col min="8444" max="8444" width="40.85546875" style="127" customWidth="1"/>
    <col min="8445" max="8445" width="5.140625" style="127" customWidth="1"/>
    <col min="8446" max="8447" width="4.28515625" style="127" customWidth="1"/>
    <col min="8448" max="8448" width="8.5703125" style="127" customWidth="1"/>
    <col min="8449" max="8449" width="6.7109375" style="127" customWidth="1"/>
    <col min="8450" max="8450" width="11.28515625" style="127" customWidth="1"/>
    <col min="8451" max="8451" width="12.28515625" style="127" customWidth="1"/>
    <col min="8452" max="8698" width="9.140625" style="127"/>
    <col min="8699" max="8699" width="3.5703125" style="127" customWidth="1"/>
    <col min="8700" max="8700" width="40.85546875" style="127" customWidth="1"/>
    <col min="8701" max="8701" width="5.140625" style="127" customWidth="1"/>
    <col min="8702" max="8703" width="4.28515625" style="127" customWidth="1"/>
    <col min="8704" max="8704" width="8.5703125" style="127" customWidth="1"/>
    <col min="8705" max="8705" width="6.7109375" style="127" customWidth="1"/>
    <col min="8706" max="8706" width="11.28515625" style="127" customWidth="1"/>
    <col min="8707" max="8707" width="12.28515625" style="127" customWidth="1"/>
    <col min="8708" max="8954" width="9.140625" style="127"/>
    <col min="8955" max="8955" width="3.5703125" style="127" customWidth="1"/>
    <col min="8956" max="8956" width="40.85546875" style="127" customWidth="1"/>
    <col min="8957" max="8957" width="5.140625" style="127" customWidth="1"/>
    <col min="8958" max="8959" width="4.28515625" style="127" customWidth="1"/>
    <col min="8960" max="8960" width="8.5703125" style="127" customWidth="1"/>
    <col min="8961" max="8961" width="6.7109375" style="127" customWidth="1"/>
    <col min="8962" max="8962" width="11.28515625" style="127" customWidth="1"/>
    <col min="8963" max="8963" width="12.28515625" style="127" customWidth="1"/>
    <col min="8964" max="9210" width="9.140625" style="127"/>
    <col min="9211" max="9211" width="3.5703125" style="127" customWidth="1"/>
    <col min="9212" max="9212" width="40.85546875" style="127" customWidth="1"/>
    <col min="9213" max="9213" width="5.140625" style="127" customWidth="1"/>
    <col min="9214" max="9215" width="4.28515625" style="127" customWidth="1"/>
    <col min="9216" max="9216" width="8.5703125" style="127" customWidth="1"/>
    <col min="9217" max="9217" width="6.7109375" style="127" customWidth="1"/>
    <col min="9218" max="9218" width="11.28515625" style="127" customWidth="1"/>
    <col min="9219" max="9219" width="12.28515625" style="127" customWidth="1"/>
    <col min="9220" max="9466" width="9.140625" style="127"/>
    <col min="9467" max="9467" width="3.5703125" style="127" customWidth="1"/>
    <col min="9468" max="9468" width="40.85546875" style="127" customWidth="1"/>
    <col min="9469" max="9469" width="5.140625" style="127" customWidth="1"/>
    <col min="9470" max="9471" width="4.28515625" style="127" customWidth="1"/>
    <col min="9472" max="9472" width="8.5703125" style="127" customWidth="1"/>
    <col min="9473" max="9473" width="6.7109375" style="127" customWidth="1"/>
    <col min="9474" max="9474" width="11.28515625" style="127" customWidth="1"/>
    <col min="9475" max="9475" width="12.28515625" style="127" customWidth="1"/>
    <col min="9476" max="9722" width="9.140625" style="127"/>
    <col min="9723" max="9723" width="3.5703125" style="127" customWidth="1"/>
    <col min="9724" max="9724" width="40.85546875" style="127" customWidth="1"/>
    <col min="9725" max="9725" width="5.140625" style="127" customWidth="1"/>
    <col min="9726" max="9727" width="4.28515625" style="127" customWidth="1"/>
    <col min="9728" max="9728" width="8.5703125" style="127" customWidth="1"/>
    <col min="9729" max="9729" width="6.7109375" style="127" customWidth="1"/>
    <col min="9730" max="9730" width="11.28515625" style="127" customWidth="1"/>
    <col min="9731" max="9731" width="12.28515625" style="127" customWidth="1"/>
    <col min="9732" max="9978" width="9.140625" style="127"/>
    <col min="9979" max="9979" width="3.5703125" style="127" customWidth="1"/>
    <col min="9980" max="9980" width="40.85546875" style="127" customWidth="1"/>
    <col min="9981" max="9981" width="5.140625" style="127" customWidth="1"/>
    <col min="9982" max="9983" width="4.28515625" style="127" customWidth="1"/>
    <col min="9984" max="9984" width="8.5703125" style="127" customWidth="1"/>
    <col min="9985" max="9985" width="6.7109375" style="127" customWidth="1"/>
    <col min="9986" max="9986" width="11.28515625" style="127" customWidth="1"/>
    <col min="9987" max="9987" width="12.28515625" style="127" customWidth="1"/>
    <col min="9988" max="10234" width="9.140625" style="127"/>
    <col min="10235" max="10235" width="3.5703125" style="127" customWidth="1"/>
    <col min="10236" max="10236" width="40.85546875" style="127" customWidth="1"/>
    <col min="10237" max="10237" width="5.140625" style="127" customWidth="1"/>
    <col min="10238" max="10239" width="4.28515625" style="127" customWidth="1"/>
    <col min="10240" max="10240" width="8.5703125" style="127" customWidth="1"/>
    <col min="10241" max="10241" width="6.7109375" style="127" customWidth="1"/>
    <col min="10242" max="10242" width="11.28515625" style="127" customWidth="1"/>
    <col min="10243" max="10243" width="12.28515625" style="127" customWidth="1"/>
    <col min="10244" max="10490" width="9.140625" style="127"/>
    <col min="10491" max="10491" width="3.5703125" style="127" customWidth="1"/>
    <col min="10492" max="10492" width="40.85546875" style="127" customWidth="1"/>
    <col min="10493" max="10493" width="5.140625" style="127" customWidth="1"/>
    <col min="10494" max="10495" width="4.28515625" style="127" customWidth="1"/>
    <col min="10496" max="10496" width="8.5703125" style="127" customWidth="1"/>
    <col min="10497" max="10497" width="6.7109375" style="127" customWidth="1"/>
    <col min="10498" max="10498" width="11.28515625" style="127" customWidth="1"/>
    <col min="10499" max="10499" width="12.28515625" style="127" customWidth="1"/>
    <col min="10500" max="10746" width="9.140625" style="127"/>
    <col min="10747" max="10747" width="3.5703125" style="127" customWidth="1"/>
    <col min="10748" max="10748" width="40.85546875" style="127" customWidth="1"/>
    <col min="10749" max="10749" width="5.140625" style="127" customWidth="1"/>
    <col min="10750" max="10751" width="4.28515625" style="127" customWidth="1"/>
    <col min="10752" max="10752" width="8.5703125" style="127" customWidth="1"/>
    <col min="10753" max="10753" width="6.7109375" style="127" customWidth="1"/>
    <col min="10754" max="10754" width="11.28515625" style="127" customWidth="1"/>
    <col min="10755" max="10755" width="12.28515625" style="127" customWidth="1"/>
    <col min="10756" max="11002" width="9.140625" style="127"/>
    <col min="11003" max="11003" width="3.5703125" style="127" customWidth="1"/>
    <col min="11004" max="11004" width="40.85546875" style="127" customWidth="1"/>
    <col min="11005" max="11005" width="5.140625" style="127" customWidth="1"/>
    <col min="11006" max="11007" width="4.28515625" style="127" customWidth="1"/>
    <col min="11008" max="11008" width="8.5703125" style="127" customWidth="1"/>
    <col min="11009" max="11009" width="6.7109375" style="127" customWidth="1"/>
    <col min="11010" max="11010" width="11.28515625" style="127" customWidth="1"/>
    <col min="11011" max="11011" width="12.28515625" style="127" customWidth="1"/>
    <col min="11012" max="11258" width="9.140625" style="127"/>
    <col min="11259" max="11259" width="3.5703125" style="127" customWidth="1"/>
    <col min="11260" max="11260" width="40.85546875" style="127" customWidth="1"/>
    <col min="11261" max="11261" width="5.140625" style="127" customWidth="1"/>
    <col min="11262" max="11263" width="4.28515625" style="127" customWidth="1"/>
    <col min="11264" max="11264" width="8.5703125" style="127" customWidth="1"/>
    <col min="11265" max="11265" width="6.7109375" style="127" customWidth="1"/>
    <col min="11266" max="11266" width="11.28515625" style="127" customWidth="1"/>
    <col min="11267" max="11267" width="12.28515625" style="127" customWidth="1"/>
    <col min="11268" max="11514" width="9.140625" style="127"/>
    <col min="11515" max="11515" width="3.5703125" style="127" customWidth="1"/>
    <col min="11516" max="11516" width="40.85546875" style="127" customWidth="1"/>
    <col min="11517" max="11517" width="5.140625" style="127" customWidth="1"/>
    <col min="11518" max="11519" width="4.28515625" style="127" customWidth="1"/>
    <col min="11520" max="11520" width="8.5703125" style="127" customWidth="1"/>
    <col min="11521" max="11521" width="6.7109375" style="127" customWidth="1"/>
    <col min="11522" max="11522" width="11.28515625" style="127" customWidth="1"/>
    <col min="11523" max="11523" width="12.28515625" style="127" customWidth="1"/>
    <col min="11524" max="11770" width="9.140625" style="127"/>
    <col min="11771" max="11771" width="3.5703125" style="127" customWidth="1"/>
    <col min="11772" max="11772" width="40.85546875" style="127" customWidth="1"/>
    <col min="11773" max="11773" width="5.140625" style="127" customWidth="1"/>
    <col min="11774" max="11775" width="4.28515625" style="127" customWidth="1"/>
    <col min="11776" max="11776" width="8.5703125" style="127" customWidth="1"/>
    <col min="11777" max="11777" width="6.7109375" style="127" customWidth="1"/>
    <col min="11778" max="11778" width="11.28515625" style="127" customWidth="1"/>
    <col min="11779" max="11779" width="12.28515625" style="127" customWidth="1"/>
    <col min="11780" max="12026" width="9.140625" style="127"/>
    <col min="12027" max="12027" width="3.5703125" style="127" customWidth="1"/>
    <col min="12028" max="12028" width="40.85546875" style="127" customWidth="1"/>
    <col min="12029" max="12029" width="5.140625" style="127" customWidth="1"/>
    <col min="12030" max="12031" width="4.28515625" style="127" customWidth="1"/>
    <col min="12032" max="12032" width="8.5703125" style="127" customWidth="1"/>
    <col min="12033" max="12033" width="6.7109375" style="127" customWidth="1"/>
    <col min="12034" max="12034" width="11.28515625" style="127" customWidth="1"/>
    <col min="12035" max="12035" width="12.28515625" style="127" customWidth="1"/>
    <col min="12036" max="12282" width="9.140625" style="127"/>
    <col min="12283" max="12283" width="3.5703125" style="127" customWidth="1"/>
    <col min="12284" max="12284" width="40.85546875" style="127" customWidth="1"/>
    <col min="12285" max="12285" width="5.140625" style="127" customWidth="1"/>
    <col min="12286" max="12287" width="4.28515625" style="127" customWidth="1"/>
    <col min="12288" max="12288" width="8.5703125" style="127" customWidth="1"/>
    <col min="12289" max="12289" width="6.7109375" style="127" customWidth="1"/>
    <col min="12290" max="12290" width="11.28515625" style="127" customWidth="1"/>
    <col min="12291" max="12291" width="12.28515625" style="127" customWidth="1"/>
    <col min="12292" max="12538" width="9.140625" style="127"/>
    <col min="12539" max="12539" width="3.5703125" style="127" customWidth="1"/>
    <col min="12540" max="12540" width="40.85546875" style="127" customWidth="1"/>
    <col min="12541" max="12541" width="5.140625" style="127" customWidth="1"/>
    <col min="12542" max="12543" width="4.28515625" style="127" customWidth="1"/>
    <col min="12544" max="12544" width="8.5703125" style="127" customWidth="1"/>
    <col min="12545" max="12545" width="6.7109375" style="127" customWidth="1"/>
    <col min="12546" max="12546" width="11.28515625" style="127" customWidth="1"/>
    <col min="12547" max="12547" width="12.28515625" style="127" customWidth="1"/>
    <col min="12548" max="12794" width="9.140625" style="127"/>
    <col min="12795" max="12795" width="3.5703125" style="127" customWidth="1"/>
    <col min="12796" max="12796" width="40.85546875" style="127" customWidth="1"/>
    <col min="12797" max="12797" width="5.140625" style="127" customWidth="1"/>
    <col min="12798" max="12799" width="4.28515625" style="127" customWidth="1"/>
    <col min="12800" max="12800" width="8.5703125" style="127" customWidth="1"/>
    <col min="12801" max="12801" width="6.7109375" style="127" customWidth="1"/>
    <col min="12802" max="12802" width="11.28515625" style="127" customWidth="1"/>
    <col min="12803" max="12803" width="12.28515625" style="127" customWidth="1"/>
    <col min="12804" max="13050" width="9.140625" style="127"/>
    <col min="13051" max="13051" width="3.5703125" style="127" customWidth="1"/>
    <col min="13052" max="13052" width="40.85546875" style="127" customWidth="1"/>
    <col min="13053" max="13053" width="5.140625" style="127" customWidth="1"/>
    <col min="13054" max="13055" width="4.28515625" style="127" customWidth="1"/>
    <col min="13056" max="13056" width="8.5703125" style="127" customWidth="1"/>
    <col min="13057" max="13057" width="6.7109375" style="127" customWidth="1"/>
    <col min="13058" max="13058" width="11.28515625" style="127" customWidth="1"/>
    <col min="13059" max="13059" width="12.28515625" style="127" customWidth="1"/>
    <col min="13060" max="13306" width="9.140625" style="127"/>
    <col min="13307" max="13307" width="3.5703125" style="127" customWidth="1"/>
    <col min="13308" max="13308" width="40.85546875" style="127" customWidth="1"/>
    <col min="13309" max="13309" width="5.140625" style="127" customWidth="1"/>
    <col min="13310" max="13311" width="4.28515625" style="127" customWidth="1"/>
    <col min="13312" max="13312" width="8.5703125" style="127" customWidth="1"/>
    <col min="13313" max="13313" width="6.7109375" style="127" customWidth="1"/>
    <col min="13314" max="13314" width="11.28515625" style="127" customWidth="1"/>
    <col min="13315" max="13315" width="12.28515625" style="127" customWidth="1"/>
    <col min="13316" max="13562" width="9.140625" style="127"/>
    <col min="13563" max="13563" width="3.5703125" style="127" customWidth="1"/>
    <col min="13564" max="13564" width="40.85546875" style="127" customWidth="1"/>
    <col min="13565" max="13565" width="5.140625" style="127" customWidth="1"/>
    <col min="13566" max="13567" width="4.28515625" style="127" customWidth="1"/>
    <col min="13568" max="13568" width="8.5703125" style="127" customWidth="1"/>
    <col min="13569" max="13569" width="6.7109375" style="127" customWidth="1"/>
    <col min="13570" max="13570" width="11.28515625" style="127" customWidth="1"/>
    <col min="13571" max="13571" width="12.28515625" style="127" customWidth="1"/>
    <col min="13572" max="13818" width="9.140625" style="127"/>
    <col min="13819" max="13819" width="3.5703125" style="127" customWidth="1"/>
    <col min="13820" max="13820" width="40.85546875" style="127" customWidth="1"/>
    <col min="13821" max="13821" width="5.140625" style="127" customWidth="1"/>
    <col min="13822" max="13823" width="4.28515625" style="127" customWidth="1"/>
    <col min="13824" max="13824" width="8.5703125" style="127" customWidth="1"/>
    <col min="13825" max="13825" width="6.7109375" style="127" customWidth="1"/>
    <col min="13826" max="13826" width="11.28515625" style="127" customWidth="1"/>
    <col min="13827" max="13827" width="12.28515625" style="127" customWidth="1"/>
    <col min="13828" max="14074" width="9.140625" style="127"/>
    <col min="14075" max="14075" width="3.5703125" style="127" customWidth="1"/>
    <col min="14076" max="14076" width="40.85546875" style="127" customWidth="1"/>
    <col min="14077" max="14077" width="5.140625" style="127" customWidth="1"/>
    <col min="14078" max="14079" width="4.28515625" style="127" customWidth="1"/>
    <col min="14080" max="14080" width="8.5703125" style="127" customWidth="1"/>
    <col min="14081" max="14081" width="6.7109375" style="127" customWidth="1"/>
    <col min="14082" max="14082" width="11.28515625" style="127" customWidth="1"/>
    <col min="14083" max="14083" width="12.28515625" style="127" customWidth="1"/>
    <col min="14084" max="14330" width="9.140625" style="127"/>
    <col min="14331" max="14331" width="3.5703125" style="127" customWidth="1"/>
    <col min="14332" max="14332" width="40.85546875" style="127" customWidth="1"/>
    <col min="14333" max="14333" width="5.140625" style="127" customWidth="1"/>
    <col min="14334" max="14335" width="4.28515625" style="127" customWidth="1"/>
    <col min="14336" max="14336" width="8.5703125" style="127" customWidth="1"/>
    <col min="14337" max="14337" width="6.7109375" style="127" customWidth="1"/>
    <col min="14338" max="14338" width="11.28515625" style="127" customWidth="1"/>
    <col min="14339" max="14339" width="12.28515625" style="127" customWidth="1"/>
    <col min="14340" max="14586" width="9.140625" style="127"/>
    <col min="14587" max="14587" width="3.5703125" style="127" customWidth="1"/>
    <col min="14588" max="14588" width="40.85546875" style="127" customWidth="1"/>
    <col min="14589" max="14589" width="5.140625" style="127" customWidth="1"/>
    <col min="14590" max="14591" width="4.28515625" style="127" customWidth="1"/>
    <col min="14592" max="14592" width="8.5703125" style="127" customWidth="1"/>
    <col min="14593" max="14593" width="6.7109375" style="127" customWidth="1"/>
    <col min="14594" max="14594" width="11.28515625" style="127" customWidth="1"/>
    <col min="14595" max="14595" width="12.28515625" style="127" customWidth="1"/>
    <col min="14596" max="14842" width="9.140625" style="127"/>
    <col min="14843" max="14843" width="3.5703125" style="127" customWidth="1"/>
    <col min="14844" max="14844" width="40.85546875" style="127" customWidth="1"/>
    <col min="14845" max="14845" width="5.140625" style="127" customWidth="1"/>
    <col min="14846" max="14847" width="4.28515625" style="127" customWidth="1"/>
    <col min="14848" max="14848" width="8.5703125" style="127" customWidth="1"/>
    <col min="14849" max="14849" width="6.7109375" style="127" customWidth="1"/>
    <col min="14850" max="14850" width="11.28515625" style="127" customWidth="1"/>
    <col min="14851" max="14851" width="12.28515625" style="127" customWidth="1"/>
    <col min="14852" max="15098" width="9.140625" style="127"/>
    <col min="15099" max="15099" width="3.5703125" style="127" customWidth="1"/>
    <col min="15100" max="15100" width="40.85546875" style="127" customWidth="1"/>
    <col min="15101" max="15101" width="5.140625" style="127" customWidth="1"/>
    <col min="15102" max="15103" width="4.28515625" style="127" customWidth="1"/>
    <col min="15104" max="15104" width="8.5703125" style="127" customWidth="1"/>
    <col min="15105" max="15105" width="6.7109375" style="127" customWidth="1"/>
    <col min="15106" max="15106" width="11.28515625" style="127" customWidth="1"/>
    <col min="15107" max="15107" width="12.28515625" style="127" customWidth="1"/>
    <col min="15108" max="15354" width="9.140625" style="127"/>
    <col min="15355" max="15355" width="3.5703125" style="127" customWidth="1"/>
    <col min="15356" max="15356" width="40.85546875" style="127" customWidth="1"/>
    <col min="15357" max="15357" width="5.140625" style="127" customWidth="1"/>
    <col min="15358" max="15359" width="4.28515625" style="127" customWidth="1"/>
    <col min="15360" max="15360" width="8.5703125" style="127" customWidth="1"/>
    <col min="15361" max="15361" width="6.7109375" style="127" customWidth="1"/>
    <col min="15362" max="15362" width="11.28515625" style="127" customWidth="1"/>
    <col min="15363" max="15363" width="12.28515625" style="127" customWidth="1"/>
    <col min="15364" max="15610" width="9.140625" style="127"/>
    <col min="15611" max="15611" width="3.5703125" style="127" customWidth="1"/>
    <col min="15612" max="15612" width="40.85546875" style="127" customWidth="1"/>
    <col min="15613" max="15613" width="5.140625" style="127" customWidth="1"/>
    <col min="15614" max="15615" width="4.28515625" style="127" customWidth="1"/>
    <col min="15616" max="15616" width="8.5703125" style="127" customWidth="1"/>
    <col min="15617" max="15617" width="6.7109375" style="127" customWidth="1"/>
    <col min="15618" max="15618" width="11.28515625" style="127" customWidth="1"/>
    <col min="15619" max="15619" width="12.28515625" style="127" customWidth="1"/>
    <col min="15620" max="15866" width="9.140625" style="127"/>
    <col min="15867" max="15867" width="3.5703125" style="127" customWidth="1"/>
    <col min="15868" max="15868" width="40.85546875" style="127" customWidth="1"/>
    <col min="15869" max="15869" width="5.140625" style="127" customWidth="1"/>
    <col min="15870" max="15871" width="4.28515625" style="127" customWidth="1"/>
    <col min="15872" max="15872" width="8.5703125" style="127" customWidth="1"/>
    <col min="15873" max="15873" width="6.7109375" style="127" customWidth="1"/>
    <col min="15874" max="15874" width="11.28515625" style="127" customWidth="1"/>
    <col min="15875" max="15875" width="12.28515625" style="127" customWidth="1"/>
    <col min="15876" max="16122" width="9.140625" style="127"/>
    <col min="16123" max="16123" width="3.5703125" style="127" customWidth="1"/>
    <col min="16124" max="16124" width="40.85546875" style="127" customWidth="1"/>
    <col min="16125" max="16125" width="5.140625" style="127" customWidth="1"/>
    <col min="16126" max="16127" width="4.28515625" style="127" customWidth="1"/>
    <col min="16128" max="16128" width="8.5703125" style="127" customWidth="1"/>
    <col min="16129" max="16129" width="6.7109375" style="127" customWidth="1"/>
    <col min="16130" max="16130" width="11.28515625" style="127" customWidth="1"/>
    <col min="16131" max="16131" width="12.28515625" style="127" customWidth="1"/>
    <col min="16132" max="16384" width="9.140625" style="127"/>
  </cols>
  <sheetData>
    <row r="1" spans="1:11" ht="24.75" customHeight="1" x14ac:dyDescent="0.25">
      <c r="D1" s="656" t="s">
        <v>1111</v>
      </c>
      <c r="E1" s="657"/>
      <c r="F1" s="657"/>
      <c r="G1" s="657"/>
      <c r="H1" s="657"/>
      <c r="I1" s="657"/>
      <c r="J1" s="433"/>
    </row>
    <row r="2" spans="1:11" ht="46.5" customHeight="1" x14ac:dyDescent="0.2">
      <c r="D2" s="656" t="s">
        <v>1110</v>
      </c>
      <c r="E2" s="657"/>
      <c r="F2" s="657"/>
      <c r="G2" s="657"/>
      <c r="H2" s="657"/>
      <c r="I2" s="657"/>
    </row>
    <row r="3" spans="1:11" s="38" customFormat="1" ht="77.25" customHeight="1" x14ac:dyDescent="0.3">
      <c r="A3" s="654" t="s">
        <v>1112</v>
      </c>
      <c r="B3" s="654"/>
      <c r="C3" s="654"/>
      <c r="D3" s="654"/>
      <c r="E3" s="654"/>
      <c r="F3" s="654"/>
      <c r="G3" s="654"/>
      <c r="H3" s="655"/>
      <c r="I3" s="655"/>
    </row>
    <row r="4" spans="1:11" s="38" customFormat="1" ht="18.75" x14ac:dyDescent="0.3">
      <c r="A4" s="467"/>
      <c r="B4" s="654" t="s">
        <v>1113</v>
      </c>
      <c r="C4" s="631"/>
      <c r="D4" s="631"/>
      <c r="E4" s="631"/>
      <c r="F4" s="631"/>
      <c r="G4" s="631"/>
      <c r="H4" s="631"/>
      <c r="I4" s="631"/>
    </row>
    <row r="5" spans="1:11" s="153" customFormat="1" ht="18.75" x14ac:dyDescent="0.3">
      <c r="A5" s="151"/>
      <c r="B5" s="151"/>
      <c r="C5" s="151"/>
      <c r="D5" s="151"/>
      <c r="E5" s="152"/>
      <c r="F5" s="634"/>
      <c r="G5" s="634"/>
      <c r="I5" s="500" t="s">
        <v>75</v>
      </c>
      <c r="J5" s="434"/>
    </row>
    <row r="6" spans="1:11" s="425" customFormat="1" ht="25.5" x14ac:dyDescent="0.2">
      <c r="A6" s="435" t="s">
        <v>62</v>
      </c>
      <c r="B6" s="469" t="s">
        <v>63</v>
      </c>
      <c r="C6" s="470" t="s">
        <v>132</v>
      </c>
      <c r="D6" s="470" t="s">
        <v>133</v>
      </c>
      <c r="E6" s="470" t="s">
        <v>134</v>
      </c>
      <c r="F6" s="470" t="s">
        <v>136</v>
      </c>
      <c r="G6" s="469" t="s">
        <v>17</v>
      </c>
      <c r="H6" s="471"/>
      <c r="I6" s="472" t="s">
        <v>1068</v>
      </c>
    </row>
    <row r="7" spans="1:11" s="423" customFormat="1" ht="11.25" x14ac:dyDescent="0.2">
      <c r="A7" s="436">
        <v>1</v>
      </c>
      <c r="B7" s="473">
        <v>1</v>
      </c>
      <c r="C7" s="474" t="s">
        <v>109</v>
      </c>
      <c r="D7" s="474" t="s">
        <v>64</v>
      </c>
      <c r="E7" s="474" t="s">
        <v>65</v>
      </c>
      <c r="F7" s="474" t="s">
        <v>66</v>
      </c>
      <c r="G7" s="473">
        <v>8</v>
      </c>
      <c r="H7" s="475"/>
      <c r="I7" s="475">
        <v>6</v>
      </c>
    </row>
    <row r="8" spans="1:11" x14ac:dyDescent="0.2">
      <c r="B8" s="347" t="s">
        <v>832</v>
      </c>
      <c r="C8" s="342" t="s">
        <v>86</v>
      </c>
      <c r="D8" s="342"/>
      <c r="E8" s="342"/>
      <c r="F8" s="342"/>
      <c r="G8" s="350" t="e">
        <f>G9+G13+G38+G55+G48</f>
        <v>#REF!</v>
      </c>
      <c r="H8" s="350" t="e">
        <f>H9+H13+H38+H55+H48</f>
        <v>#REF!</v>
      </c>
      <c r="I8" s="354">
        <f>I9+I13+I24+I50+I68+I72</f>
        <v>32246.39</v>
      </c>
      <c r="J8" s="437">
        <f t="shared" ref="J8:K8" si="0">J9+J13+J24+J47+J62+J66</f>
        <v>0</v>
      </c>
      <c r="K8" s="354">
        <f t="shared" si="0"/>
        <v>31259.870000000003</v>
      </c>
    </row>
    <row r="9" spans="1:11" ht="25.5" x14ac:dyDescent="0.2">
      <c r="B9" s="347" t="s">
        <v>833</v>
      </c>
      <c r="C9" s="342" t="s">
        <v>86</v>
      </c>
      <c r="D9" s="342" t="s">
        <v>87</v>
      </c>
      <c r="E9" s="342"/>
      <c r="F9" s="342"/>
      <c r="G9" s="350">
        <f>G10</f>
        <v>0</v>
      </c>
      <c r="H9" s="350">
        <f t="shared" ref="H9:I11" si="1">H10</f>
        <v>1371.02</v>
      </c>
      <c r="I9" s="354">
        <f>I10</f>
        <v>1371.02</v>
      </c>
      <c r="J9" s="438">
        <f t="shared" ref="J9:K11" si="2">J10</f>
        <v>0</v>
      </c>
      <c r="K9" s="362">
        <f t="shared" si="2"/>
        <v>1371.02</v>
      </c>
    </row>
    <row r="10" spans="1:11" x14ac:dyDescent="0.2">
      <c r="B10" s="439" t="s">
        <v>834</v>
      </c>
      <c r="C10" s="342" t="s">
        <v>86</v>
      </c>
      <c r="D10" s="342" t="s">
        <v>87</v>
      </c>
      <c r="E10" s="439" t="s">
        <v>835</v>
      </c>
      <c r="F10" s="342"/>
      <c r="G10" s="350">
        <f>G11</f>
        <v>0</v>
      </c>
      <c r="H10" s="350">
        <f t="shared" si="1"/>
        <v>1371.02</v>
      </c>
      <c r="I10" s="354">
        <f t="shared" si="1"/>
        <v>1371.02</v>
      </c>
      <c r="J10" s="438">
        <f t="shared" si="2"/>
        <v>0</v>
      </c>
      <c r="K10" s="362">
        <f t="shared" si="2"/>
        <v>1371.02</v>
      </c>
    </row>
    <row r="11" spans="1:11" x14ac:dyDescent="0.2">
      <c r="B11" s="439" t="s">
        <v>836</v>
      </c>
      <c r="C11" s="342" t="s">
        <v>86</v>
      </c>
      <c r="D11" s="342" t="s">
        <v>87</v>
      </c>
      <c r="E11" s="439" t="s">
        <v>837</v>
      </c>
      <c r="F11" s="342"/>
      <c r="G11" s="350">
        <f>G12</f>
        <v>0</v>
      </c>
      <c r="H11" s="350">
        <f t="shared" si="1"/>
        <v>1371.02</v>
      </c>
      <c r="I11" s="354">
        <f t="shared" si="1"/>
        <v>1371.02</v>
      </c>
      <c r="J11" s="438">
        <f t="shared" si="2"/>
        <v>0</v>
      </c>
      <c r="K11" s="362">
        <f t="shared" si="2"/>
        <v>1371.02</v>
      </c>
    </row>
    <row r="12" spans="1:11" x14ac:dyDescent="0.2">
      <c r="B12" s="344" t="s">
        <v>771</v>
      </c>
      <c r="C12" s="342" t="s">
        <v>86</v>
      </c>
      <c r="D12" s="342" t="s">
        <v>87</v>
      </c>
      <c r="E12" s="439" t="s">
        <v>837</v>
      </c>
      <c r="F12" s="342" t="s">
        <v>772</v>
      </c>
      <c r="G12" s="350"/>
      <c r="H12" s="351">
        <v>1371.02</v>
      </c>
      <c r="I12" s="354">
        <f>G12+H12</f>
        <v>1371.02</v>
      </c>
      <c r="J12" s="440"/>
      <c r="K12" s="363">
        <v>1371.02</v>
      </c>
    </row>
    <row r="13" spans="1:11" ht="38.25" x14ac:dyDescent="0.2">
      <c r="B13" s="347" t="s">
        <v>838</v>
      </c>
      <c r="C13" s="342" t="s">
        <v>86</v>
      </c>
      <c r="D13" s="342" t="s">
        <v>88</v>
      </c>
      <c r="E13" s="342"/>
      <c r="F13" s="342"/>
      <c r="G13" s="350" t="e">
        <f>G14+#REF!</f>
        <v>#REF!</v>
      </c>
      <c r="H13" s="350" t="e">
        <f>H14+#REF!</f>
        <v>#REF!</v>
      </c>
      <c r="I13" s="354">
        <f>I14</f>
        <v>1656.98</v>
      </c>
      <c r="J13" s="441">
        <f t="shared" ref="J13:K13" si="3">J14</f>
        <v>0</v>
      </c>
      <c r="K13" s="350">
        <f t="shared" si="3"/>
        <v>1400.98</v>
      </c>
    </row>
    <row r="14" spans="1:11" ht="25.5" x14ac:dyDescent="0.2">
      <c r="B14" s="439" t="s">
        <v>839</v>
      </c>
      <c r="C14" s="342" t="s">
        <v>86</v>
      </c>
      <c r="D14" s="342" t="s">
        <v>88</v>
      </c>
      <c r="E14" s="439" t="s">
        <v>840</v>
      </c>
      <c r="F14" s="342"/>
      <c r="G14" s="350">
        <f>G15+G17</f>
        <v>0</v>
      </c>
      <c r="H14" s="350">
        <f t="shared" ref="H14" si="4">H15+H17</f>
        <v>1400.98</v>
      </c>
      <c r="I14" s="354">
        <f>I15+I17</f>
        <v>1656.98</v>
      </c>
      <c r="J14" s="438">
        <f t="shared" ref="J14:K14" si="5">J15+J17</f>
        <v>0</v>
      </c>
      <c r="K14" s="362">
        <f t="shared" si="5"/>
        <v>1400.98</v>
      </c>
    </row>
    <row r="15" spans="1:11" x14ac:dyDescent="0.2">
      <c r="B15" s="439" t="s">
        <v>841</v>
      </c>
      <c r="C15" s="342" t="s">
        <v>86</v>
      </c>
      <c r="D15" s="342" t="s">
        <v>88</v>
      </c>
      <c r="E15" s="439" t="s">
        <v>842</v>
      </c>
      <c r="F15" s="342"/>
      <c r="G15" s="350">
        <f>G16</f>
        <v>0</v>
      </c>
      <c r="H15" s="350">
        <f t="shared" ref="H15" si="6">H16</f>
        <v>953.75</v>
      </c>
      <c r="I15" s="354">
        <f>I16</f>
        <v>953.75</v>
      </c>
      <c r="J15" s="438">
        <f t="shared" ref="J15:K15" si="7">J16</f>
        <v>0</v>
      </c>
      <c r="K15" s="362">
        <f t="shared" si="7"/>
        <v>953.75</v>
      </c>
    </row>
    <row r="16" spans="1:11" x14ac:dyDescent="0.2">
      <c r="B16" s="344" t="s">
        <v>771</v>
      </c>
      <c r="C16" s="342" t="s">
        <v>86</v>
      </c>
      <c r="D16" s="342" t="s">
        <v>88</v>
      </c>
      <c r="E16" s="439" t="s">
        <v>842</v>
      </c>
      <c r="F16" s="342" t="s">
        <v>772</v>
      </c>
      <c r="G16" s="350"/>
      <c r="H16" s="351">
        <v>953.75</v>
      </c>
      <c r="I16" s="354">
        <f t="shared" ref="I16" si="8">G16+H16</f>
        <v>953.75</v>
      </c>
      <c r="J16" s="440"/>
      <c r="K16" s="363">
        <v>953.75</v>
      </c>
    </row>
    <row r="17" spans="2:11" ht="25.5" x14ac:dyDescent="0.2">
      <c r="B17" s="439" t="s">
        <v>843</v>
      </c>
      <c r="C17" s="342" t="s">
        <v>86</v>
      </c>
      <c r="D17" s="342" t="s">
        <v>88</v>
      </c>
      <c r="E17" s="439" t="s">
        <v>844</v>
      </c>
      <c r="F17" s="342"/>
      <c r="G17" s="350">
        <f>SUM(G18:G20)</f>
        <v>0</v>
      </c>
      <c r="H17" s="350">
        <f t="shared" ref="H17" si="9">SUM(H18:H20)</f>
        <v>447.23</v>
      </c>
      <c r="I17" s="354">
        <f>SUM(I18:I20)</f>
        <v>703.23</v>
      </c>
      <c r="J17" s="438">
        <f t="shared" ref="J17:K17" si="10">SUM(J18:J20)</f>
        <v>0</v>
      </c>
      <c r="K17" s="362">
        <f t="shared" si="10"/>
        <v>447.23</v>
      </c>
    </row>
    <row r="18" spans="2:11" x14ac:dyDescent="0.2">
      <c r="B18" s="344" t="s">
        <v>771</v>
      </c>
      <c r="C18" s="342" t="s">
        <v>86</v>
      </c>
      <c r="D18" s="342" t="s">
        <v>88</v>
      </c>
      <c r="E18" s="439" t="s">
        <v>844</v>
      </c>
      <c r="F18" s="342" t="s">
        <v>772</v>
      </c>
      <c r="G18" s="350"/>
      <c r="H18" s="351">
        <v>397.23</v>
      </c>
      <c r="I18" s="354">
        <f t="shared" ref="I18" si="11">G18+H18</f>
        <v>397.23</v>
      </c>
      <c r="J18" s="440"/>
      <c r="K18" s="351">
        <v>397.23</v>
      </c>
    </row>
    <row r="19" spans="2:11" ht="38.25" x14ac:dyDescent="0.2">
      <c r="B19" s="343" t="s">
        <v>1188</v>
      </c>
      <c r="C19" s="342" t="s">
        <v>86</v>
      </c>
      <c r="D19" s="342" t="s">
        <v>88</v>
      </c>
      <c r="E19" s="439" t="s">
        <v>844</v>
      </c>
      <c r="F19" s="342" t="s">
        <v>776</v>
      </c>
      <c r="G19" s="350"/>
      <c r="H19" s="351">
        <v>50</v>
      </c>
      <c r="I19" s="354">
        <f>100+206</f>
        <v>306</v>
      </c>
      <c r="J19" s="440"/>
      <c r="K19" s="351">
        <v>50</v>
      </c>
    </row>
    <row r="20" spans="2:11" ht="25.5" hidden="1" x14ac:dyDescent="0.2">
      <c r="B20" s="343" t="s">
        <v>779</v>
      </c>
      <c r="C20" s="342" t="s">
        <v>86</v>
      </c>
      <c r="D20" s="342" t="s">
        <v>88</v>
      </c>
      <c r="E20" s="439" t="s">
        <v>844</v>
      </c>
      <c r="F20" s="342" t="s">
        <v>780</v>
      </c>
      <c r="G20" s="350"/>
      <c r="H20" s="351"/>
      <c r="I20" s="354">
        <f>G20+H20</f>
        <v>0</v>
      </c>
      <c r="J20" s="440"/>
      <c r="K20" s="351"/>
    </row>
    <row r="21" spans="2:11" ht="25.5" hidden="1" x14ac:dyDescent="0.2">
      <c r="B21" s="343" t="s">
        <v>779</v>
      </c>
      <c r="C21" s="342" t="s">
        <v>86</v>
      </c>
      <c r="D21" s="342" t="s">
        <v>88</v>
      </c>
      <c r="E21" s="342" t="s">
        <v>845</v>
      </c>
      <c r="F21" s="342" t="s">
        <v>780</v>
      </c>
      <c r="G21" s="350">
        <f>E21+F21</f>
        <v>20644</v>
      </c>
      <c r="H21" s="351"/>
      <c r="I21" s="354"/>
      <c r="J21" s="440"/>
      <c r="K21" s="363"/>
    </row>
    <row r="22" spans="2:11" hidden="1" x14ac:dyDescent="0.2">
      <c r="B22" s="347" t="s">
        <v>841</v>
      </c>
      <c r="C22" s="342" t="s">
        <v>86</v>
      </c>
      <c r="D22" s="342" t="s">
        <v>88</v>
      </c>
      <c r="E22" s="342" t="s">
        <v>846</v>
      </c>
      <c r="F22" s="342"/>
      <c r="G22" s="350">
        <f t="shared" ref="G22:I22" si="12">G23</f>
        <v>21221</v>
      </c>
      <c r="H22" s="350">
        <f t="shared" si="12"/>
        <v>0</v>
      </c>
      <c r="I22" s="354">
        <f t="shared" si="12"/>
        <v>0</v>
      </c>
      <c r="J22" s="438">
        <f t="shared" ref="J22:K22" si="13">J23</f>
        <v>0</v>
      </c>
      <c r="K22" s="362">
        <f t="shared" si="13"/>
        <v>0</v>
      </c>
    </row>
    <row r="23" spans="2:11" hidden="1" x14ac:dyDescent="0.2">
      <c r="B23" s="344" t="s">
        <v>771</v>
      </c>
      <c r="C23" s="342" t="s">
        <v>86</v>
      </c>
      <c r="D23" s="342" t="s">
        <v>88</v>
      </c>
      <c r="E23" s="342" t="s">
        <v>846</v>
      </c>
      <c r="F23" s="342" t="s">
        <v>772</v>
      </c>
      <c r="G23" s="350">
        <f>E23+F23</f>
        <v>21221</v>
      </c>
      <c r="H23" s="351"/>
      <c r="I23" s="354"/>
      <c r="J23" s="440"/>
      <c r="K23" s="363"/>
    </row>
    <row r="24" spans="2:11" ht="38.25" x14ac:dyDescent="0.2">
      <c r="B24" s="347" t="s">
        <v>793</v>
      </c>
      <c r="C24" s="342" t="s">
        <v>86</v>
      </c>
      <c r="D24" s="342" t="s">
        <v>89</v>
      </c>
      <c r="E24" s="342"/>
      <c r="F24" s="342"/>
      <c r="G24" s="350"/>
      <c r="H24" s="351"/>
      <c r="I24" s="354">
        <f>I25+I34+I37+I40</f>
        <v>23324.559999999998</v>
      </c>
      <c r="J24" s="437">
        <f t="shared" ref="J24:K24" si="14">J25+J28+J37</f>
        <v>0</v>
      </c>
      <c r="K24" s="354">
        <f t="shared" si="14"/>
        <v>22423.040000000001</v>
      </c>
    </row>
    <row r="25" spans="2:11" ht="25.5" x14ac:dyDescent="0.2">
      <c r="B25" s="442" t="s">
        <v>847</v>
      </c>
      <c r="C25" s="342" t="s">
        <v>86</v>
      </c>
      <c r="D25" s="342" t="s">
        <v>89</v>
      </c>
      <c r="E25" s="342" t="s">
        <v>848</v>
      </c>
      <c r="F25" s="342"/>
      <c r="G25" s="351">
        <f>G26</f>
        <v>0</v>
      </c>
      <c r="H25" s="351">
        <f t="shared" ref="H25" si="15">H26</f>
        <v>20012.740000000002</v>
      </c>
      <c r="I25" s="356">
        <f>I26</f>
        <v>19728.5</v>
      </c>
      <c r="J25" s="437">
        <f t="shared" ref="J25:K26" si="16">J26</f>
        <v>0</v>
      </c>
      <c r="K25" s="354">
        <f t="shared" si="16"/>
        <v>1656.7</v>
      </c>
    </row>
    <row r="26" spans="2:11" ht="25.5" x14ac:dyDescent="0.2">
      <c r="B26" s="442" t="s">
        <v>849</v>
      </c>
      <c r="C26" s="342" t="s">
        <v>86</v>
      </c>
      <c r="D26" s="342" t="s">
        <v>89</v>
      </c>
      <c r="E26" s="443" t="s">
        <v>850</v>
      </c>
      <c r="F26" s="342"/>
      <c r="G26" s="351">
        <f>SUM(G27:G33)</f>
        <v>0</v>
      </c>
      <c r="H26" s="351">
        <f t="shared" ref="H26" si="17">SUM(H27:H33)</f>
        <v>20012.740000000002</v>
      </c>
      <c r="I26" s="356">
        <f>SUM(I27:I33)</f>
        <v>19728.5</v>
      </c>
      <c r="J26" s="438">
        <f t="shared" si="16"/>
        <v>0</v>
      </c>
      <c r="K26" s="362">
        <f t="shared" si="16"/>
        <v>1656.7</v>
      </c>
    </row>
    <row r="27" spans="2:11" x14ac:dyDescent="0.2">
      <c r="B27" s="344" t="s">
        <v>771</v>
      </c>
      <c r="C27" s="342" t="s">
        <v>86</v>
      </c>
      <c r="D27" s="342" t="s">
        <v>89</v>
      </c>
      <c r="E27" s="443" t="s">
        <v>851</v>
      </c>
      <c r="F27" s="342" t="s">
        <v>772</v>
      </c>
      <c r="G27" s="351"/>
      <c r="H27" s="351">
        <v>12081.66</v>
      </c>
      <c r="I27" s="356">
        <f t="shared" ref="I27" si="18">G27+H27</f>
        <v>12081.66</v>
      </c>
      <c r="J27" s="438"/>
      <c r="K27" s="362">
        <v>1656.7</v>
      </c>
    </row>
    <row r="28" spans="2:11" ht="25.5" x14ac:dyDescent="0.2">
      <c r="B28" s="343" t="s">
        <v>773</v>
      </c>
      <c r="C28" s="342" t="s">
        <v>86</v>
      </c>
      <c r="D28" s="342" t="s">
        <v>89</v>
      </c>
      <c r="E28" s="443" t="s">
        <v>850</v>
      </c>
      <c r="F28" s="342" t="s">
        <v>774</v>
      </c>
      <c r="G28" s="351"/>
      <c r="H28" s="351">
        <v>20</v>
      </c>
      <c r="I28" s="356">
        <v>91.4</v>
      </c>
      <c r="J28" s="440">
        <f t="shared" ref="J28:K28" si="19">J29</f>
        <v>0</v>
      </c>
      <c r="K28" s="363">
        <f t="shared" si="19"/>
        <v>20012.740000000002</v>
      </c>
    </row>
    <row r="29" spans="2:11" ht="38.25" x14ac:dyDescent="0.2">
      <c r="B29" s="343" t="s">
        <v>775</v>
      </c>
      <c r="C29" s="342" t="s">
        <v>86</v>
      </c>
      <c r="D29" s="342" t="s">
        <v>89</v>
      </c>
      <c r="E29" s="443" t="s">
        <v>850</v>
      </c>
      <c r="F29" s="342" t="s">
        <v>776</v>
      </c>
      <c r="G29" s="351"/>
      <c r="H29" s="351">
        <v>180</v>
      </c>
      <c r="I29" s="356">
        <v>261.3</v>
      </c>
      <c r="J29" s="440">
        <f t="shared" ref="J29:K29" si="20">SUM(J30:J36)</f>
        <v>0</v>
      </c>
      <c r="K29" s="363">
        <f t="shared" si="20"/>
        <v>20012.740000000002</v>
      </c>
    </row>
    <row r="30" spans="2:11" ht="25.5" x14ac:dyDescent="0.2">
      <c r="B30" s="345" t="s">
        <v>777</v>
      </c>
      <c r="C30" s="342" t="s">
        <v>86</v>
      </c>
      <c r="D30" s="342" t="s">
        <v>89</v>
      </c>
      <c r="E30" s="443" t="s">
        <v>850</v>
      </c>
      <c r="F30" s="342" t="s">
        <v>778</v>
      </c>
      <c r="G30" s="351"/>
      <c r="H30" s="351">
        <f>17+75+20+676.6+65.99</f>
        <v>854.59</v>
      </c>
      <c r="I30" s="356">
        <v>748.4</v>
      </c>
      <c r="J30" s="440"/>
      <c r="K30" s="351">
        <v>12081.66</v>
      </c>
    </row>
    <row r="31" spans="2:11" ht="25.5" x14ac:dyDescent="0.2">
      <c r="B31" s="343" t="s">
        <v>779</v>
      </c>
      <c r="C31" s="342" t="s">
        <v>86</v>
      </c>
      <c r="D31" s="342" t="s">
        <v>89</v>
      </c>
      <c r="E31" s="443" t="s">
        <v>850</v>
      </c>
      <c r="F31" s="342" t="s">
        <v>780</v>
      </c>
      <c r="G31" s="351"/>
      <c r="H31" s="351">
        <v>6071.47</v>
      </c>
      <c r="I31" s="356">
        <f>6920.72-1000</f>
        <v>5920.72</v>
      </c>
      <c r="J31" s="440"/>
      <c r="K31" s="351">
        <v>20</v>
      </c>
    </row>
    <row r="32" spans="2:11" ht="25.5" x14ac:dyDescent="0.2">
      <c r="B32" s="476" t="s">
        <v>852</v>
      </c>
      <c r="C32" s="342" t="s">
        <v>86</v>
      </c>
      <c r="D32" s="342" t="s">
        <v>89</v>
      </c>
      <c r="E32" s="443" t="s">
        <v>850</v>
      </c>
      <c r="F32" s="342" t="s">
        <v>782</v>
      </c>
      <c r="G32" s="351"/>
      <c r="H32" s="351">
        <v>539.78</v>
      </c>
      <c r="I32" s="356">
        <f t="shared" ref="I32" si="21">G32+H32</f>
        <v>539.78</v>
      </c>
      <c r="J32" s="440"/>
      <c r="K32" s="351">
        <v>180</v>
      </c>
    </row>
    <row r="33" spans="2:11" x14ac:dyDescent="0.2">
      <c r="B33" s="476" t="s">
        <v>783</v>
      </c>
      <c r="C33" s="342" t="s">
        <v>86</v>
      </c>
      <c r="D33" s="342" t="s">
        <v>89</v>
      </c>
      <c r="E33" s="443" t="s">
        <v>850</v>
      </c>
      <c r="F33" s="342" t="s">
        <v>784</v>
      </c>
      <c r="G33" s="351"/>
      <c r="H33" s="351">
        <f>85.24+180</f>
        <v>265.24</v>
      </c>
      <c r="I33" s="356">
        <v>85.24</v>
      </c>
      <c r="J33" s="440"/>
      <c r="K33" s="351">
        <f>17+75+20+676.6+65.99</f>
        <v>854.59</v>
      </c>
    </row>
    <row r="34" spans="2:11" ht="25.5" x14ac:dyDescent="0.2">
      <c r="B34" s="442" t="s">
        <v>739</v>
      </c>
      <c r="C34" s="342" t="s">
        <v>86</v>
      </c>
      <c r="D34" s="342" t="s">
        <v>89</v>
      </c>
      <c r="E34" s="342" t="s">
        <v>762</v>
      </c>
      <c r="F34" s="342"/>
      <c r="G34" s="350"/>
      <c r="H34" s="351"/>
      <c r="I34" s="354">
        <f>I35</f>
        <v>1145.76</v>
      </c>
      <c r="J34" s="440"/>
      <c r="K34" s="351">
        <v>6071.47</v>
      </c>
    </row>
    <row r="35" spans="2:11" ht="51" x14ac:dyDescent="0.2">
      <c r="B35" s="455" t="s">
        <v>1069</v>
      </c>
      <c r="C35" s="342" t="s">
        <v>86</v>
      </c>
      <c r="D35" s="342" t="s">
        <v>89</v>
      </c>
      <c r="E35" s="342" t="s">
        <v>1070</v>
      </c>
      <c r="F35" s="342"/>
      <c r="G35" s="350"/>
      <c r="H35" s="351"/>
      <c r="I35" s="354">
        <f>I36</f>
        <v>1145.76</v>
      </c>
      <c r="J35" s="440"/>
      <c r="K35" s="351">
        <v>539.78</v>
      </c>
    </row>
    <row r="36" spans="2:11" ht="25.5" x14ac:dyDescent="0.2">
      <c r="B36" s="343" t="s">
        <v>771</v>
      </c>
      <c r="C36" s="342" t="s">
        <v>86</v>
      </c>
      <c r="D36" s="342" t="s">
        <v>89</v>
      </c>
      <c r="E36" s="342" t="s">
        <v>1070</v>
      </c>
      <c r="F36" s="342" t="s">
        <v>772</v>
      </c>
      <c r="G36" s="350"/>
      <c r="H36" s="351"/>
      <c r="I36" s="354">
        <v>1145.76</v>
      </c>
      <c r="J36" s="440"/>
      <c r="K36" s="351">
        <f>85.24+180</f>
        <v>265.24</v>
      </c>
    </row>
    <row r="37" spans="2:11" ht="25.5" x14ac:dyDescent="0.2">
      <c r="B37" s="442" t="s">
        <v>794</v>
      </c>
      <c r="C37" s="342" t="s">
        <v>86</v>
      </c>
      <c r="D37" s="342" t="s">
        <v>89</v>
      </c>
      <c r="E37" s="342" t="s">
        <v>795</v>
      </c>
      <c r="F37" s="342"/>
      <c r="G37" s="350"/>
      <c r="H37" s="351"/>
      <c r="I37" s="354">
        <f>I38</f>
        <v>1696.7</v>
      </c>
      <c r="J37" s="444">
        <f t="shared" ref="J37:K37" si="22">J41+J45</f>
        <v>0</v>
      </c>
      <c r="K37" s="356">
        <f t="shared" si="22"/>
        <v>753.6</v>
      </c>
    </row>
    <row r="38" spans="2:11" ht="25.5" x14ac:dyDescent="0.2">
      <c r="B38" s="442" t="s">
        <v>796</v>
      </c>
      <c r="C38" s="342" t="s">
        <v>86</v>
      </c>
      <c r="D38" s="342" t="s">
        <v>89</v>
      </c>
      <c r="E38" s="342" t="s">
        <v>797</v>
      </c>
      <c r="F38" s="342"/>
      <c r="G38" s="350">
        <f>G39</f>
        <v>0</v>
      </c>
      <c r="H38" s="350">
        <f t="shared" ref="H38:I38" si="23">H39</f>
        <v>1656.7</v>
      </c>
      <c r="I38" s="354">
        <f t="shared" si="23"/>
        <v>1696.7</v>
      </c>
      <c r="J38" s="440">
        <f t="shared" ref="J38:K39" si="24">J39</f>
        <v>0</v>
      </c>
      <c r="K38" s="363">
        <f t="shared" si="24"/>
        <v>0</v>
      </c>
    </row>
    <row r="39" spans="2:11" x14ac:dyDescent="0.2">
      <c r="B39" s="344" t="s">
        <v>771</v>
      </c>
      <c r="C39" s="342" t="s">
        <v>86</v>
      </c>
      <c r="D39" s="342" t="s">
        <v>89</v>
      </c>
      <c r="E39" s="342" t="s">
        <v>797</v>
      </c>
      <c r="F39" s="342" t="s">
        <v>772</v>
      </c>
      <c r="G39" s="350"/>
      <c r="H39" s="350">
        <v>1656.7</v>
      </c>
      <c r="I39" s="354">
        <v>1696.7</v>
      </c>
      <c r="J39" s="440">
        <f t="shared" si="24"/>
        <v>0</v>
      </c>
      <c r="K39" s="363">
        <f t="shared" si="24"/>
        <v>0</v>
      </c>
    </row>
    <row r="40" spans="2:11" x14ac:dyDescent="0.2">
      <c r="B40" s="439" t="s">
        <v>800</v>
      </c>
      <c r="C40" s="477" t="s">
        <v>86</v>
      </c>
      <c r="D40" s="477" t="s">
        <v>89</v>
      </c>
      <c r="E40" s="439" t="s">
        <v>808</v>
      </c>
      <c r="F40" s="342"/>
      <c r="G40" s="351"/>
      <c r="H40" s="351"/>
      <c r="I40" s="356">
        <f>I44+I48</f>
        <v>753.6</v>
      </c>
      <c r="J40" s="440"/>
      <c r="K40" s="363"/>
    </row>
    <row r="41" spans="2:11" hidden="1" x14ac:dyDescent="0.2">
      <c r="B41" s="439" t="s">
        <v>834</v>
      </c>
      <c r="C41" s="342" t="s">
        <v>86</v>
      </c>
      <c r="D41" s="342" t="s">
        <v>89</v>
      </c>
      <c r="E41" s="439" t="s">
        <v>835</v>
      </c>
      <c r="F41" s="342"/>
      <c r="G41" s="351">
        <f>G42</f>
        <v>0</v>
      </c>
      <c r="H41" s="351">
        <f t="shared" ref="H41:I42" si="25">H42</f>
        <v>0</v>
      </c>
      <c r="I41" s="356">
        <f t="shared" si="25"/>
        <v>0</v>
      </c>
      <c r="J41" s="440">
        <f t="shared" ref="J41:K41" si="26">SUM(J42:J44)</f>
        <v>0</v>
      </c>
      <c r="K41" s="363">
        <f t="shared" si="26"/>
        <v>753</v>
      </c>
    </row>
    <row r="42" spans="2:11" hidden="1" x14ac:dyDescent="0.2">
      <c r="B42" s="439" t="s">
        <v>853</v>
      </c>
      <c r="C42" s="342" t="s">
        <v>86</v>
      </c>
      <c r="D42" s="342" t="s">
        <v>89</v>
      </c>
      <c r="E42" s="439" t="s">
        <v>837</v>
      </c>
      <c r="F42" s="342"/>
      <c r="G42" s="351">
        <f>G43</f>
        <v>0</v>
      </c>
      <c r="H42" s="351">
        <f t="shared" si="25"/>
        <v>0</v>
      </c>
      <c r="I42" s="356">
        <f t="shared" si="25"/>
        <v>0</v>
      </c>
      <c r="J42" s="440"/>
      <c r="K42" s="362">
        <v>492.41</v>
      </c>
    </row>
    <row r="43" spans="2:11" hidden="1" x14ac:dyDescent="0.2">
      <c r="B43" s="344" t="s">
        <v>771</v>
      </c>
      <c r="C43" s="342" t="s">
        <v>86</v>
      </c>
      <c r="D43" s="342" t="s">
        <v>89</v>
      </c>
      <c r="E43" s="439" t="s">
        <v>837</v>
      </c>
      <c r="F43" s="342" t="s">
        <v>772</v>
      </c>
      <c r="G43" s="351"/>
      <c r="H43" s="351"/>
      <c r="I43" s="356">
        <f>G43+H43</f>
        <v>0</v>
      </c>
      <c r="J43" s="440"/>
      <c r="K43" s="362">
        <v>1</v>
      </c>
    </row>
    <row r="44" spans="2:11" ht="63.75" x14ac:dyDescent="0.2">
      <c r="B44" s="439" t="s">
        <v>854</v>
      </c>
      <c r="C44" s="342" t="s">
        <v>86</v>
      </c>
      <c r="D44" s="342" t="s">
        <v>89</v>
      </c>
      <c r="E44" s="529">
        <v>9902506</v>
      </c>
      <c r="F44" s="342"/>
      <c r="G44" s="351">
        <f t="shared" ref="G44:I44" si="27">SUM(G45:G47)</f>
        <v>0</v>
      </c>
      <c r="H44" s="351">
        <f t="shared" si="27"/>
        <v>753</v>
      </c>
      <c r="I44" s="356">
        <f t="shared" si="27"/>
        <v>753</v>
      </c>
      <c r="J44" s="440"/>
      <c r="K44" s="363">
        <v>259.58999999999997</v>
      </c>
    </row>
    <row r="45" spans="2:11" x14ac:dyDescent="0.2">
      <c r="B45" s="344" t="s">
        <v>771</v>
      </c>
      <c r="C45" s="342" t="s">
        <v>86</v>
      </c>
      <c r="D45" s="342" t="s">
        <v>89</v>
      </c>
      <c r="E45" s="529">
        <v>9902506</v>
      </c>
      <c r="F45" s="342" t="s">
        <v>772</v>
      </c>
      <c r="G45" s="351"/>
      <c r="H45" s="350">
        <v>492.41</v>
      </c>
      <c r="I45" s="356">
        <v>614.04</v>
      </c>
      <c r="J45" s="440">
        <f t="shared" ref="J45:K45" si="28">J46</f>
        <v>0</v>
      </c>
      <c r="K45" s="363">
        <f t="shared" si="28"/>
        <v>0.6</v>
      </c>
    </row>
    <row r="46" spans="2:11" ht="25.5" x14ac:dyDescent="0.2">
      <c r="B46" s="343" t="s">
        <v>773</v>
      </c>
      <c r="C46" s="342" t="s">
        <v>86</v>
      </c>
      <c r="D46" s="342" t="s">
        <v>89</v>
      </c>
      <c r="E46" s="529">
        <v>9902506</v>
      </c>
      <c r="F46" s="342" t="s">
        <v>774</v>
      </c>
      <c r="G46" s="351"/>
      <c r="H46" s="350">
        <v>1</v>
      </c>
      <c r="I46" s="356">
        <f t="shared" ref="I46" si="29">G46+H46</f>
        <v>1</v>
      </c>
      <c r="J46" s="440"/>
      <c r="K46" s="363">
        <v>0.6</v>
      </c>
    </row>
    <row r="47" spans="2:11" ht="25.5" x14ac:dyDescent="0.2">
      <c r="B47" s="343" t="s">
        <v>779</v>
      </c>
      <c r="C47" s="342" t="s">
        <v>86</v>
      </c>
      <c r="D47" s="342" t="s">
        <v>89</v>
      </c>
      <c r="E47" s="529">
        <v>9902506</v>
      </c>
      <c r="F47" s="342" t="s">
        <v>780</v>
      </c>
      <c r="G47" s="351"/>
      <c r="H47" s="351">
        <v>259.58999999999997</v>
      </c>
      <c r="I47" s="356">
        <v>137.96</v>
      </c>
      <c r="J47" s="444">
        <f t="shared" ref="J47:K47" si="30">J48+J56</f>
        <v>0</v>
      </c>
      <c r="K47" s="356">
        <f t="shared" si="30"/>
        <v>4663.33</v>
      </c>
    </row>
    <row r="48" spans="2:11" ht="76.5" x14ac:dyDescent="0.2">
      <c r="B48" s="478" t="s">
        <v>855</v>
      </c>
      <c r="C48" s="342" t="s">
        <v>86</v>
      </c>
      <c r="D48" s="342" t="s">
        <v>89</v>
      </c>
      <c r="E48" s="439" t="s">
        <v>856</v>
      </c>
      <c r="F48" s="342"/>
      <c r="G48" s="351">
        <f>G49</f>
        <v>0</v>
      </c>
      <c r="H48" s="351">
        <f t="shared" ref="H48:I48" si="31">H49</f>
        <v>0.6</v>
      </c>
      <c r="I48" s="356">
        <f t="shared" si="31"/>
        <v>0.6</v>
      </c>
      <c r="J48" s="438">
        <f t="shared" ref="J48:K48" si="32">J49</f>
        <v>0</v>
      </c>
      <c r="K48" s="362">
        <f t="shared" si="32"/>
        <v>3818.56</v>
      </c>
    </row>
    <row r="49" spans="2:11" ht="25.5" x14ac:dyDescent="0.2">
      <c r="B49" s="343" t="s">
        <v>779</v>
      </c>
      <c r="C49" s="342" t="s">
        <v>86</v>
      </c>
      <c r="D49" s="342" t="s">
        <v>89</v>
      </c>
      <c r="E49" s="439" t="s">
        <v>856</v>
      </c>
      <c r="F49" s="342" t="s">
        <v>780</v>
      </c>
      <c r="G49" s="351"/>
      <c r="H49" s="351">
        <v>0.6</v>
      </c>
      <c r="I49" s="356">
        <f>G49+H49</f>
        <v>0.6</v>
      </c>
      <c r="J49" s="438">
        <f t="shared" ref="J49:K49" si="33">SUM(J50:J55)</f>
        <v>0</v>
      </c>
      <c r="K49" s="362">
        <f t="shared" si="33"/>
        <v>3818.56</v>
      </c>
    </row>
    <row r="50" spans="2:11" ht="25.5" x14ac:dyDescent="0.2">
      <c r="B50" s="348" t="s">
        <v>798</v>
      </c>
      <c r="C50" s="342" t="s">
        <v>86</v>
      </c>
      <c r="D50" s="342" t="s">
        <v>91</v>
      </c>
      <c r="E50" s="439"/>
      <c r="F50" s="342"/>
      <c r="G50" s="351"/>
      <c r="H50" s="351"/>
      <c r="I50" s="356">
        <f>I51+I62</f>
        <v>4623.33</v>
      </c>
      <c r="J50" s="438"/>
      <c r="K50" s="350">
        <v>2747.51</v>
      </c>
    </row>
    <row r="51" spans="2:11" ht="25.5" x14ac:dyDescent="0.2">
      <c r="B51" s="442" t="s">
        <v>794</v>
      </c>
      <c r="C51" s="342" t="s">
        <v>86</v>
      </c>
      <c r="D51" s="342" t="s">
        <v>91</v>
      </c>
      <c r="E51" s="342" t="s">
        <v>795</v>
      </c>
      <c r="F51" s="342"/>
      <c r="G51" s="350">
        <f>G52</f>
        <v>0</v>
      </c>
      <c r="H51" s="350">
        <f t="shared" ref="H51" si="34">H52</f>
        <v>3818.56</v>
      </c>
      <c r="I51" s="354">
        <f>I52+I59</f>
        <v>3778.56</v>
      </c>
      <c r="J51" s="438"/>
      <c r="K51" s="350">
        <v>16</v>
      </c>
    </row>
    <row r="52" spans="2:11" ht="25.5" x14ac:dyDescent="0.2">
      <c r="B52" s="442" t="s">
        <v>796</v>
      </c>
      <c r="C52" s="342" t="s">
        <v>86</v>
      </c>
      <c r="D52" s="342" t="s">
        <v>91</v>
      </c>
      <c r="E52" s="342" t="s">
        <v>797</v>
      </c>
      <c r="F52" s="342"/>
      <c r="G52" s="350">
        <f>SUM(G53:G58)</f>
        <v>0</v>
      </c>
      <c r="H52" s="350">
        <f t="shared" ref="H52:I52" si="35">SUM(H53:H58)</f>
        <v>3818.56</v>
      </c>
      <c r="I52" s="354">
        <f t="shared" si="35"/>
        <v>3360.56</v>
      </c>
      <c r="J52" s="438"/>
      <c r="K52" s="350">
        <v>574.49</v>
      </c>
    </row>
    <row r="53" spans="2:11" x14ac:dyDescent="0.2">
      <c r="B53" s="344" t="s">
        <v>771</v>
      </c>
      <c r="C53" s="342" t="s">
        <v>86</v>
      </c>
      <c r="D53" s="342" t="s">
        <v>91</v>
      </c>
      <c r="E53" s="342" t="s">
        <v>797</v>
      </c>
      <c r="F53" s="342" t="s">
        <v>772</v>
      </c>
      <c r="G53" s="350"/>
      <c r="H53" s="350">
        <v>2747.51</v>
      </c>
      <c r="I53" s="354">
        <f t="shared" ref="I53:I57" si="36">G53+H53</f>
        <v>2747.51</v>
      </c>
      <c r="J53" s="438"/>
      <c r="K53" s="350">
        <v>465.41</v>
      </c>
    </row>
    <row r="54" spans="2:11" ht="25.5" x14ac:dyDescent="0.2">
      <c r="B54" s="343" t="s">
        <v>773</v>
      </c>
      <c r="C54" s="342" t="s">
        <v>86</v>
      </c>
      <c r="D54" s="342" t="s">
        <v>91</v>
      </c>
      <c r="E54" s="342" t="s">
        <v>797</v>
      </c>
      <c r="F54" s="342" t="s">
        <v>774</v>
      </c>
      <c r="G54" s="350"/>
      <c r="H54" s="350">
        <v>16</v>
      </c>
      <c r="I54" s="354">
        <f t="shared" si="36"/>
        <v>16</v>
      </c>
      <c r="J54" s="438"/>
      <c r="K54" s="350">
        <v>10</v>
      </c>
    </row>
    <row r="55" spans="2:11" ht="25.5" x14ac:dyDescent="0.2">
      <c r="B55" s="345" t="s">
        <v>777</v>
      </c>
      <c r="C55" s="342" t="s">
        <v>86</v>
      </c>
      <c r="D55" s="342" t="s">
        <v>91</v>
      </c>
      <c r="E55" s="342" t="s">
        <v>797</v>
      </c>
      <c r="F55" s="342" t="s">
        <v>778</v>
      </c>
      <c r="G55" s="350"/>
      <c r="H55" s="350">
        <v>574.49</v>
      </c>
      <c r="I55" s="354">
        <v>156.49</v>
      </c>
      <c r="J55" s="438"/>
      <c r="K55" s="350">
        <v>5.15</v>
      </c>
    </row>
    <row r="56" spans="2:11" ht="25.5" x14ac:dyDescent="0.2">
      <c r="B56" s="343" t="s">
        <v>779</v>
      </c>
      <c r="C56" s="342" t="s">
        <v>86</v>
      </c>
      <c r="D56" s="342" t="s">
        <v>91</v>
      </c>
      <c r="E56" s="342" t="s">
        <v>797</v>
      </c>
      <c r="F56" s="342" t="s">
        <v>780</v>
      </c>
      <c r="G56" s="350"/>
      <c r="H56" s="350">
        <v>465.41</v>
      </c>
      <c r="I56" s="354">
        <v>425.42</v>
      </c>
      <c r="J56" s="438">
        <f t="shared" ref="J56:K57" si="37">J57</f>
        <v>0</v>
      </c>
      <c r="K56" s="362">
        <f t="shared" si="37"/>
        <v>844.77</v>
      </c>
    </row>
    <row r="57" spans="2:11" ht="25.5" x14ac:dyDescent="0.2">
      <c r="B57" s="476" t="s">
        <v>781</v>
      </c>
      <c r="C57" s="342" t="s">
        <v>86</v>
      </c>
      <c r="D57" s="342" t="s">
        <v>91</v>
      </c>
      <c r="E57" s="342" t="s">
        <v>797</v>
      </c>
      <c r="F57" s="342" t="s">
        <v>782</v>
      </c>
      <c r="G57" s="350"/>
      <c r="H57" s="350">
        <v>10</v>
      </c>
      <c r="I57" s="354">
        <f t="shared" si="36"/>
        <v>10</v>
      </c>
      <c r="J57" s="438">
        <f t="shared" si="37"/>
        <v>0</v>
      </c>
      <c r="K57" s="362">
        <f t="shared" si="37"/>
        <v>844.77</v>
      </c>
    </row>
    <row r="58" spans="2:11" x14ac:dyDescent="0.2">
      <c r="B58" s="476" t="s">
        <v>783</v>
      </c>
      <c r="C58" s="342" t="s">
        <v>86</v>
      </c>
      <c r="D58" s="342" t="s">
        <v>91</v>
      </c>
      <c r="E58" s="342" t="s">
        <v>797</v>
      </c>
      <c r="F58" s="342" t="s">
        <v>784</v>
      </c>
      <c r="G58" s="350"/>
      <c r="H58" s="350">
        <v>5.15</v>
      </c>
      <c r="I58" s="354">
        <v>5.14</v>
      </c>
      <c r="J58" s="438">
        <f t="shared" ref="J58:K58" si="38">J59+J61+J60</f>
        <v>0</v>
      </c>
      <c r="K58" s="362">
        <f t="shared" si="38"/>
        <v>844.77</v>
      </c>
    </row>
    <row r="59" spans="2:11" ht="25.5" x14ac:dyDescent="0.2">
      <c r="B59" s="455" t="s">
        <v>812</v>
      </c>
      <c r="C59" s="342" t="s">
        <v>86</v>
      </c>
      <c r="D59" s="342" t="s">
        <v>91</v>
      </c>
      <c r="E59" s="342" t="s">
        <v>813</v>
      </c>
      <c r="F59" s="342"/>
      <c r="G59" s="342"/>
      <c r="H59" s="350"/>
      <c r="I59" s="354">
        <f>I60</f>
        <v>418</v>
      </c>
      <c r="J59" s="438"/>
      <c r="K59" s="350">
        <v>826.77</v>
      </c>
    </row>
    <row r="60" spans="2:11" ht="38.25" x14ac:dyDescent="0.2">
      <c r="B60" s="479" t="s">
        <v>1071</v>
      </c>
      <c r="C60" s="342" t="s">
        <v>86</v>
      </c>
      <c r="D60" s="342" t="s">
        <v>91</v>
      </c>
      <c r="E60" s="342" t="s">
        <v>1072</v>
      </c>
      <c r="F60" s="342"/>
      <c r="G60" s="342"/>
      <c r="H60" s="350"/>
      <c r="I60" s="354">
        <f>I61</f>
        <v>418</v>
      </c>
      <c r="J60" s="438"/>
      <c r="K60" s="350">
        <v>10</v>
      </c>
    </row>
    <row r="61" spans="2:11" ht="25.5" x14ac:dyDescent="0.2">
      <c r="B61" s="345" t="s">
        <v>777</v>
      </c>
      <c r="C61" s="342" t="s">
        <v>86</v>
      </c>
      <c r="D61" s="342" t="s">
        <v>91</v>
      </c>
      <c r="E61" s="342" t="s">
        <v>1072</v>
      </c>
      <c r="F61" s="342" t="s">
        <v>778</v>
      </c>
      <c r="G61" s="342" t="s">
        <v>778</v>
      </c>
      <c r="H61" s="350"/>
      <c r="I61" s="354">
        <v>418</v>
      </c>
      <c r="J61" s="438"/>
      <c r="K61" s="350">
        <v>8</v>
      </c>
    </row>
    <row r="62" spans="2:11" x14ac:dyDescent="0.2">
      <c r="B62" s="439" t="s">
        <v>800</v>
      </c>
      <c r="C62" s="342" t="s">
        <v>86</v>
      </c>
      <c r="D62" s="342" t="s">
        <v>91</v>
      </c>
      <c r="E62" s="439" t="s">
        <v>808</v>
      </c>
      <c r="F62" s="342"/>
      <c r="G62" s="350" t="e">
        <f>G63</f>
        <v>#VALUE!</v>
      </c>
      <c r="H62" s="350">
        <f t="shared" ref="H62:I63" si="39">H63</f>
        <v>844.77</v>
      </c>
      <c r="I62" s="354">
        <f>I63</f>
        <v>844.77</v>
      </c>
      <c r="J62" s="438">
        <f t="shared" ref="J62:K64" si="40">J63</f>
        <v>0</v>
      </c>
      <c r="K62" s="362">
        <f t="shared" si="40"/>
        <v>500</v>
      </c>
    </row>
    <row r="63" spans="2:11" x14ac:dyDescent="0.2">
      <c r="B63" s="439" t="s">
        <v>834</v>
      </c>
      <c r="C63" s="342" t="s">
        <v>86</v>
      </c>
      <c r="D63" s="342" t="s">
        <v>91</v>
      </c>
      <c r="E63" s="439" t="s">
        <v>840</v>
      </c>
      <c r="F63" s="342"/>
      <c r="G63" s="350" t="e">
        <f>G64</f>
        <v>#VALUE!</v>
      </c>
      <c r="H63" s="350">
        <f t="shared" si="39"/>
        <v>844.77</v>
      </c>
      <c r="I63" s="354">
        <f t="shared" si="39"/>
        <v>844.77</v>
      </c>
      <c r="J63" s="438">
        <f t="shared" si="40"/>
        <v>0</v>
      </c>
      <c r="K63" s="362">
        <f t="shared" si="40"/>
        <v>500</v>
      </c>
    </row>
    <row r="64" spans="2:11" ht="25.5" x14ac:dyDescent="0.2">
      <c r="B64" s="439" t="s">
        <v>857</v>
      </c>
      <c r="C64" s="342" t="s">
        <v>86</v>
      </c>
      <c r="D64" s="342" t="s">
        <v>91</v>
      </c>
      <c r="E64" s="439" t="s">
        <v>844</v>
      </c>
      <c r="F64" s="342"/>
      <c r="G64" s="350" t="e">
        <f>G65+G67+G66</f>
        <v>#VALUE!</v>
      </c>
      <c r="H64" s="350">
        <f t="shared" ref="H64:I64" si="41">H65+H67+H66</f>
        <v>844.77</v>
      </c>
      <c r="I64" s="354">
        <f t="shared" si="41"/>
        <v>844.77</v>
      </c>
      <c r="J64" s="438">
        <f t="shared" si="40"/>
        <v>0</v>
      </c>
      <c r="K64" s="362">
        <f t="shared" si="40"/>
        <v>500</v>
      </c>
    </row>
    <row r="65" spans="2:11" x14ac:dyDescent="0.2">
      <c r="B65" s="344" t="s">
        <v>771</v>
      </c>
      <c r="C65" s="342" t="s">
        <v>86</v>
      </c>
      <c r="D65" s="342" t="s">
        <v>91</v>
      </c>
      <c r="E65" s="439" t="s">
        <v>844</v>
      </c>
      <c r="F65" s="342" t="s">
        <v>772</v>
      </c>
      <c r="G65" s="350"/>
      <c r="H65" s="350">
        <v>826.77</v>
      </c>
      <c r="I65" s="354">
        <f>G65+H65</f>
        <v>826.77</v>
      </c>
      <c r="J65" s="438"/>
      <c r="K65" s="362">
        <v>500</v>
      </c>
    </row>
    <row r="66" spans="2:11" ht="25.5" x14ac:dyDescent="0.2">
      <c r="B66" s="345" t="s">
        <v>777</v>
      </c>
      <c r="C66" s="342" t="s">
        <v>86</v>
      </c>
      <c r="D66" s="342" t="s">
        <v>91</v>
      </c>
      <c r="E66" s="439" t="s">
        <v>844</v>
      </c>
      <c r="F66" s="342" t="s">
        <v>778</v>
      </c>
      <c r="G66" s="350" t="e">
        <f>E66+F66</f>
        <v>#VALUE!</v>
      </c>
      <c r="H66" s="350">
        <v>10</v>
      </c>
      <c r="I66" s="354">
        <v>10</v>
      </c>
      <c r="J66" s="441">
        <f t="shared" ref="J66:K68" si="42">J67</f>
        <v>0</v>
      </c>
      <c r="K66" s="350">
        <f t="shared" si="42"/>
        <v>901.5</v>
      </c>
    </row>
    <row r="67" spans="2:11" ht="25.5" x14ac:dyDescent="0.2">
      <c r="B67" s="343" t="s">
        <v>779</v>
      </c>
      <c r="C67" s="342" t="s">
        <v>86</v>
      </c>
      <c r="D67" s="342" t="s">
        <v>91</v>
      </c>
      <c r="E67" s="439" t="s">
        <v>844</v>
      </c>
      <c r="F67" s="342" t="s">
        <v>780</v>
      </c>
      <c r="G67" s="350"/>
      <c r="H67" s="350">
        <v>8</v>
      </c>
      <c r="I67" s="354">
        <f>G67+H67</f>
        <v>8</v>
      </c>
      <c r="J67" s="437">
        <f t="shared" ref="J67:K67" si="43">J68+J70+J73+J75</f>
        <v>0</v>
      </c>
      <c r="K67" s="354">
        <f t="shared" si="43"/>
        <v>901.5</v>
      </c>
    </row>
    <row r="68" spans="2:11" x14ac:dyDescent="0.2">
      <c r="B68" s="348" t="s">
        <v>60</v>
      </c>
      <c r="C68" s="342" t="s">
        <v>86</v>
      </c>
      <c r="D68" s="342" t="s">
        <v>799</v>
      </c>
      <c r="E68" s="342"/>
      <c r="F68" s="342"/>
      <c r="G68" s="350">
        <f>G69</f>
        <v>0</v>
      </c>
      <c r="H68" s="350">
        <f t="shared" ref="H68:I70" si="44">H69</f>
        <v>500</v>
      </c>
      <c r="I68" s="354">
        <f t="shared" si="44"/>
        <v>369</v>
      </c>
      <c r="J68" s="438">
        <f t="shared" si="42"/>
        <v>0</v>
      </c>
      <c r="K68" s="362">
        <f t="shared" si="42"/>
        <v>0</v>
      </c>
    </row>
    <row r="69" spans="2:11" x14ac:dyDescent="0.2">
      <c r="B69" s="439" t="s">
        <v>800</v>
      </c>
      <c r="C69" s="342" t="s">
        <v>86</v>
      </c>
      <c r="D69" s="342" t="s">
        <v>799</v>
      </c>
      <c r="E69" s="342" t="s">
        <v>801</v>
      </c>
      <c r="F69" s="342"/>
      <c r="G69" s="350">
        <f>G70</f>
        <v>0</v>
      </c>
      <c r="H69" s="350">
        <f t="shared" si="44"/>
        <v>500</v>
      </c>
      <c r="I69" s="354">
        <f t="shared" si="44"/>
        <v>369</v>
      </c>
      <c r="J69" s="438"/>
      <c r="K69" s="362"/>
    </row>
    <row r="70" spans="2:11" x14ac:dyDescent="0.2">
      <c r="B70" s="439" t="s">
        <v>802</v>
      </c>
      <c r="C70" s="342" t="s">
        <v>86</v>
      </c>
      <c r="D70" s="342" t="s">
        <v>799</v>
      </c>
      <c r="E70" s="439" t="s">
        <v>803</v>
      </c>
      <c r="F70" s="342"/>
      <c r="G70" s="350">
        <f>G71</f>
        <v>0</v>
      </c>
      <c r="H70" s="350">
        <f t="shared" si="44"/>
        <v>500</v>
      </c>
      <c r="I70" s="354">
        <f t="shared" si="44"/>
        <v>369</v>
      </c>
      <c r="J70" s="438">
        <f>J71+J72</f>
        <v>0</v>
      </c>
      <c r="K70" s="362">
        <f t="shared" ref="K70" si="45">K71+K72</f>
        <v>53.1</v>
      </c>
    </row>
    <row r="71" spans="2:11" x14ac:dyDescent="0.2">
      <c r="B71" s="348" t="s">
        <v>804</v>
      </c>
      <c r="C71" s="342" t="s">
        <v>86</v>
      </c>
      <c r="D71" s="342" t="s">
        <v>799</v>
      </c>
      <c r="E71" s="439" t="s">
        <v>805</v>
      </c>
      <c r="F71" s="342" t="s">
        <v>806</v>
      </c>
      <c r="G71" s="350"/>
      <c r="H71" s="350">
        <v>500</v>
      </c>
      <c r="I71" s="354">
        <v>369</v>
      </c>
      <c r="J71" s="438"/>
      <c r="K71" s="362">
        <v>10</v>
      </c>
    </row>
    <row r="72" spans="2:11" x14ac:dyDescent="0.2">
      <c r="B72" s="476" t="s">
        <v>59</v>
      </c>
      <c r="C72" s="477" t="s">
        <v>86</v>
      </c>
      <c r="D72" s="477" t="s">
        <v>807</v>
      </c>
      <c r="E72" s="342"/>
      <c r="F72" s="342"/>
      <c r="G72" s="350" t="e">
        <f>#REF!+G73</f>
        <v>#REF!</v>
      </c>
      <c r="H72" s="350" t="e">
        <f>#REF!+H73</f>
        <v>#REF!</v>
      </c>
      <c r="I72" s="354">
        <f>I73</f>
        <v>901.5</v>
      </c>
      <c r="J72" s="438"/>
      <c r="K72" s="362">
        <v>43.1</v>
      </c>
    </row>
    <row r="73" spans="2:11" x14ac:dyDescent="0.2">
      <c r="B73" s="439" t="s">
        <v>800</v>
      </c>
      <c r="C73" s="477" t="s">
        <v>86</v>
      </c>
      <c r="D73" s="477" t="s">
        <v>807</v>
      </c>
      <c r="E73" s="439" t="s">
        <v>808</v>
      </c>
      <c r="F73" s="342"/>
      <c r="G73" s="350">
        <f>G74</f>
        <v>0</v>
      </c>
      <c r="H73" s="350">
        <f t="shared" ref="H73:H74" si="46">H74</f>
        <v>0</v>
      </c>
      <c r="I73" s="354">
        <f>I74+I76+I79+I81</f>
        <v>901.5</v>
      </c>
      <c r="J73" s="438">
        <f t="shared" ref="J73:K73" si="47">J74</f>
        <v>0</v>
      </c>
      <c r="K73" s="362">
        <f t="shared" si="47"/>
        <v>213.8</v>
      </c>
    </row>
    <row r="74" spans="2:11" ht="25.5" hidden="1" x14ac:dyDescent="0.2">
      <c r="B74" s="439" t="s">
        <v>809</v>
      </c>
      <c r="C74" s="477" t="s">
        <v>86</v>
      </c>
      <c r="D74" s="477" t="s">
        <v>807</v>
      </c>
      <c r="E74" s="439" t="s">
        <v>810</v>
      </c>
      <c r="F74" s="342"/>
      <c r="G74" s="350">
        <f>G75</f>
        <v>0</v>
      </c>
      <c r="H74" s="350">
        <f t="shared" si="46"/>
        <v>0</v>
      </c>
      <c r="I74" s="354">
        <f>I75</f>
        <v>0</v>
      </c>
      <c r="J74" s="438"/>
      <c r="K74" s="362">
        <v>213.8</v>
      </c>
    </row>
    <row r="75" spans="2:11" ht="25.5" hidden="1" x14ac:dyDescent="0.2">
      <c r="B75" s="343" t="s">
        <v>779</v>
      </c>
      <c r="C75" s="477" t="s">
        <v>86</v>
      </c>
      <c r="D75" s="477" t="s">
        <v>807</v>
      </c>
      <c r="E75" s="439" t="s">
        <v>810</v>
      </c>
      <c r="F75" s="342" t="s">
        <v>780</v>
      </c>
      <c r="G75" s="350"/>
      <c r="H75" s="350"/>
      <c r="I75" s="354">
        <f>G75+H75</f>
        <v>0</v>
      </c>
      <c r="J75" s="438">
        <f t="shared" ref="J75:K75" si="48">SUM(J76:J80)</f>
        <v>0</v>
      </c>
      <c r="K75" s="362">
        <f t="shared" si="48"/>
        <v>634.59999999999991</v>
      </c>
    </row>
    <row r="76" spans="2:11" ht="25.5" x14ac:dyDescent="0.2">
      <c r="B76" s="347" t="s">
        <v>858</v>
      </c>
      <c r="C76" s="342" t="s">
        <v>86</v>
      </c>
      <c r="D76" s="342" t="s">
        <v>807</v>
      </c>
      <c r="E76" s="342" t="s">
        <v>1073</v>
      </c>
      <c r="F76" s="342"/>
      <c r="G76" s="350">
        <f>G77+G78</f>
        <v>0</v>
      </c>
      <c r="H76" s="350">
        <f t="shared" ref="H76:I76" si="49">H77+H78</f>
        <v>53.1</v>
      </c>
      <c r="I76" s="354">
        <f t="shared" si="49"/>
        <v>53.1</v>
      </c>
      <c r="J76" s="438"/>
      <c r="K76" s="362">
        <f>466.76+17.4</f>
        <v>484.15999999999997</v>
      </c>
    </row>
    <row r="77" spans="2:11" ht="25.5" x14ac:dyDescent="0.2">
      <c r="B77" s="345" t="s">
        <v>777</v>
      </c>
      <c r="C77" s="342" t="s">
        <v>86</v>
      </c>
      <c r="D77" s="342" t="s">
        <v>807</v>
      </c>
      <c r="E77" s="342" t="s">
        <v>1073</v>
      </c>
      <c r="F77" s="342" t="s">
        <v>778</v>
      </c>
      <c r="G77" s="350"/>
      <c r="H77" s="350">
        <v>10</v>
      </c>
      <c r="I77" s="354">
        <f>G77+H77</f>
        <v>10</v>
      </c>
      <c r="J77" s="438"/>
      <c r="K77" s="362">
        <v>1</v>
      </c>
    </row>
    <row r="78" spans="2:11" ht="25.5" x14ac:dyDescent="0.2">
      <c r="B78" s="343" t="s">
        <v>779</v>
      </c>
      <c r="C78" s="342" t="s">
        <v>86</v>
      </c>
      <c r="D78" s="342" t="s">
        <v>807</v>
      </c>
      <c r="E78" s="342" t="s">
        <v>1073</v>
      </c>
      <c r="F78" s="342" t="s">
        <v>780</v>
      </c>
      <c r="G78" s="350"/>
      <c r="H78" s="350">
        <v>43.1</v>
      </c>
      <c r="I78" s="354">
        <f>G78+H78</f>
        <v>43.1</v>
      </c>
      <c r="J78" s="438"/>
      <c r="K78" s="362"/>
    </row>
    <row r="79" spans="2:11" ht="51" x14ac:dyDescent="0.2">
      <c r="B79" s="347" t="s">
        <v>859</v>
      </c>
      <c r="C79" s="342" t="s">
        <v>86</v>
      </c>
      <c r="D79" s="342" t="s">
        <v>807</v>
      </c>
      <c r="E79" s="342" t="s">
        <v>1075</v>
      </c>
      <c r="F79" s="342"/>
      <c r="G79" s="350">
        <f>G80</f>
        <v>0</v>
      </c>
      <c r="H79" s="350">
        <f t="shared" ref="H79:I79" si="50">H80</f>
        <v>213.8</v>
      </c>
      <c r="I79" s="354">
        <f t="shared" si="50"/>
        <v>213.8</v>
      </c>
      <c r="J79" s="438"/>
      <c r="K79" s="362"/>
    </row>
    <row r="80" spans="2:11" ht="25.5" x14ac:dyDescent="0.2">
      <c r="B80" s="343" t="s">
        <v>771</v>
      </c>
      <c r="C80" s="342" t="s">
        <v>86</v>
      </c>
      <c r="D80" s="342" t="s">
        <v>807</v>
      </c>
      <c r="E80" s="342" t="s">
        <v>1075</v>
      </c>
      <c r="F80" s="342" t="s">
        <v>772</v>
      </c>
      <c r="G80" s="350"/>
      <c r="H80" s="350">
        <v>213.8</v>
      </c>
      <c r="I80" s="354">
        <f>G80+H80</f>
        <v>213.8</v>
      </c>
      <c r="J80" s="438"/>
      <c r="K80" s="362">
        <v>149.44</v>
      </c>
    </row>
    <row r="81" spans="2:11" x14ac:dyDescent="0.2">
      <c r="B81" s="347" t="s">
        <v>860</v>
      </c>
      <c r="C81" s="342" t="s">
        <v>86</v>
      </c>
      <c r="D81" s="342" t="s">
        <v>807</v>
      </c>
      <c r="E81" s="342" t="s">
        <v>1076</v>
      </c>
      <c r="F81" s="342"/>
      <c r="G81" s="350">
        <f>SUM(G82:G86)</f>
        <v>0</v>
      </c>
      <c r="H81" s="350">
        <f t="shared" ref="H81:I81" si="51">SUM(H82:H86)</f>
        <v>634.59999999999991</v>
      </c>
      <c r="I81" s="354">
        <f t="shared" si="51"/>
        <v>634.59999999999991</v>
      </c>
      <c r="J81" s="438">
        <f t="shared" ref="J81:K85" si="52">J82</f>
        <v>0</v>
      </c>
      <c r="K81" s="362">
        <f t="shared" si="52"/>
        <v>562.29999999999995</v>
      </c>
    </row>
    <row r="82" spans="2:11" ht="25.5" x14ac:dyDescent="0.2">
      <c r="B82" s="343" t="s">
        <v>771</v>
      </c>
      <c r="C82" s="342" t="s">
        <v>86</v>
      </c>
      <c r="D82" s="342" t="s">
        <v>807</v>
      </c>
      <c r="E82" s="342" t="s">
        <v>1076</v>
      </c>
      <c r="F82" s="342" t="s">
        <v>772</v>
      </c>
      <c r="G82" s="350"/>
      <c r="H82" s="350">
        <f>466.76+17.4</f>
        <v>484.15999999999997</v>
      </c>
      <c r="I82" s="354">
        <f>G82+H82</f>
        <v>484.15999999999997</v>
      </c>
      <c r="J82" s="441">
        <f t="shared" si="52"/>
        <v>0</v>
      </c>
      <c r="K82" s="350">
        <f t="shared" si="52"/>
        <v>562.29999999999995</v>
      </c>
    </row>
    <row r="83" spans="2:11" ht="25.5" x14ac:dyDescent="0.2">
      <c r="B83" s="343" t="s">
        <v>773</v>
      </c>
      <c r="C83" s="342" t="s">
        <v>86</v>
      </c>
      <c r="D83" s="342" t="s">
        <v>807</v>
      </c>
      <c r="E83" s="342" t="s">
        <v>1076</v>
      </c>
      <c r="F83" s="342" t="s">
        <v>774</v>
      </c>
      <c r="G83" s="350"/>
      <c r="H83" s="350">
        <v>1</v>
      </c>
      <c r="I83" s="354">
        <f>G83+H83</f>
        <v>1</v>
      </c>
      <c r="J83" s="438">
        <f t="shared" si="52"/>
        <v>0</v>
      </c>
      <c r="K83" s="362">
        <f t="shared" si="52"/>
        <v>562.29999999999995</v>
      </c>
    </row>
    <row r="84" spans="2:11" ht="38.25" hidden="1" x14ac:dyDescent="0.2">
      <c r="B84" s="343" t="s">
        <v>775</v>
      </c>
      <c r="C84" s="342" t="s">
        <v>86</v>
      </c>
      <c r="D84" s="342" t="s">
        <v>807</v>
      </c>
      <c r="E84" s="342" t="s">
        <v>1076</v>
      </c>
      <c r="F84" s="342" t="s">
        <v>776</v>
      </c>
      <c r="G84" s="350"/>
      <c r="H84" s="350"/>
      <c r="I84" s="354">
        <f>G84+H84</f>
        <v>0</v>
      </c>
      <c r="J84" s="438">
        <f t="shared" si="52"/>
        <v>0</v>
      </c>
      <c r="K84" s="362">
        <f t="shared" si="52"/>
        <v>562.29999999999995</v>
      </c>
    </row>
    <row r="85" spans="2:11" ht="25.5" hidden="1" x14ac:dyDescent="0.2">
      <c r="B85" s="345" t="s">
        <v>777</v>
      </c>
      <c r="C85" s="342" t="s">
        <v>86</v>
      </c>
      <c r="D85" s="342" t="s">
        <v>807</v>
      </c>
      <c r="E85" s="342" t="s">
        <v>1076</v>
      </c>
      <c r="F85" s="342" t="s">
        <v>778</v>
      </c>
      <c r="G85" s="350"/>
      <c r="H85" s="350"/>
      <c r="I85" s="354">
        <f>G85+H85</f>
        <v>0</v>
      </c>
      <c r="J85" s="438">
        <f t="shared" si="52"/>
        <v>0</v>
      </c>
      <c r="K85" s="362">
        <f t="shared" si="52"/>
        <v>562.29999999999995</v>
      </c>
    </row>
    <row r="86" spans="2:11" ht="25.5" x14ac:dyDescent="0.2">
      <c r="B86" s="343" t="s">
        <v>779</v>
      </c>
      <c r="C86" s="342" t="s">
        <v>86</v>
      </c>
      <c r="D86" s="342" t="s">
        <v>807</v>
      </c>
      <c r="E86" s="342" t="s">
        <v>1076</v>
      </c>
      <c r="F86" s="342" t="s">
        <v>780</v>
      </c>
      <c r="G86" s="350"/>
      <c r="H86" s="350">
        <v>149.44</v>
      </c>
      <c r="I86" s="354">
        <v>149.44</v>
      </c>
      <c r="J86" s="438"/>
      <c r="K86" s="362">
        <v>562.29999999999995</v>
      </c>
    </row>
    <row r="87" spans="2:11" x14ac:dyDescent="0.2">
      <c r="B87" s="348" t="s">
        <v>818</v>
      </c>
      <c r="C87" s="342" t="s">
        <v>87</v>
      </c>
      <c r="D87" s="342" t="s">
        <v>819</v>
      </c>
      <c r="E87" s="342"/>
      <c r="F87" s="342"/>
      <c r="G87" s="350" t="e">
        <f>G88</f>
        <v>#REF!</v>
      </c>
      <c r="H87" s="350" t="e">
        <f t="shared" ref="H87:I87" si="53">H88</f>
        <v>#REF!</v>
      </c>
      <c r="I87" s="354">
        <f t="shared" si="53"/>
        <v>561.1</v>
      </c>
      <c r="J87" s="440">
        <f t="shared" ref="J87:K87" si="54">J88+J94</f>
        <v>0</v>
      </c>
      <c r="K87" s="363">
        <f t="shared" si="54"/>
        <v>844.03</v>
      </c>
    </row>
    <row r="88" spans="2:11" x14ac:dyDescent="0.2">
      <c r="B88" s="343" t="s">
        <v>820</v>
      </c>
      <c r="C88" s="342" t="s">
        <v>87</v>
      </c>
      <c r="D88" s="342" t="s">
        <v>88</v>
      </c>
      <c r="E88" s="342"/>
      <c r="F88" s="342"/>
      <c r="G88" s="350" t="e">
        <f>#REF!+G89</f>
        <v>#REF!</v>
      </c>
      <c r="H88" s="350" t="e">
        <f>#REF!+H89</f>
        <v>#REF!</v>
      </c>
      <c r="I88" s="354">
        <f>I89</f>
        <v>561.1</v>
      </c>
      <c r="J88" s="441">
        <f t="shared" ref="J88:K90" si="55">J89</f>
        <v>0</v>
      </c>
      <c r="K88" s="350">
        <f t="shared" si="55"/>
        <v>659.03</v>
      </c>
    </row>
    <row r="89" spans="2:11" ht="26.25" x14ac:dyDescent="0.25">
      <c r="B89" s="442" t="s">
        <v>794</v>
      </c>
      <c r="C89" s="342" t="s">
        <v>87</v>
      </c>
      <c r="D89" s="342" t="s">
        <v>88</v>
      </c>
      <c r="E89" s="342" t="s">
        <v>795</v>
      </c>
      <c r="F89" s="342"/>
      <c r="G89" s="350">
        <f>G90</f>
        <v>0</v>
      </c>
      <c r="H89" s="350">
        <f t="shared" ref="H89:I91" si="56">H90</f>
        <v>561.1</v>
      </c>
      <c r="I89" s="354">
        <f t="shared" si="56"/>
        <v>561.1</v>
      </c>
      <c r="J89" s="445">
        <f t="shared" si="55"/>
        <v>0</v>
      </c>
      <c r="K89" s="364">
        <f t="shared" si="55"/>
        <v>659.03</v>
      </c>
    </row>
    <row r="90" spans="2:11" ht="26.25" x14ac:dyDescent="0.25">
      <c r="B90" s="442" t="s">
        <v>812</v>
      </c>
      <c r="C90" s="342" t="s">
        <v>87</v>
      </c>
      <c r="D90" s="342" t="s">
        <v>88</v>
      </c>
      <c r="E90" s="342" t="s">
        <v>813</v>
      </c>
      <c r="F90" s="342"/>
      <c r="G90" s="350">
        <f>G91</f>
        <v>0</v>
      </c>
      <c r="H90" s="350">
        <f t="shared" si="56"/>
        <v>561.1</v>
      </c>
      <c r="I90" s="354">
        <f t="shared" si="56"/>
        <v>561.1</v>
      </c>
      <c r="J90" s="445">
        <f t="shared" si="55"/>
        <v>0</v>
      </c>
      <c r="K90" s="364">
        <f t="shared" si="55"/>
        <v>659.03</v>
      </c>
    </row>
    <row r="91" spans="2:11" ht="77.25" x14ac:dyDescent="0.25">
      <c r="B91" s="480" t="s">
        <v>821</v>
      </c>
      <c r="C91" s="342" t="s">
        <v>87</v>
      </c>
      <c r="D91" s="342" t="s">
        <v>88</v>
      </c>
      <c r="E91" s="342" t="s">
        <v>822</v>
      </c>
      <c r="F91" s="342"/>
      <c r="G91" s="350">
        <f>G92</f>
        <v>0</v>
      </c>
      <c r="H91" s="350">
        <f t="shared" si="56"/>
        <v>561.1</v>
      </c>
      <c r="I91" s="354">
        <f t="shared" si="56"/>
        <v>561.1</v>
      </c>
      <c r="J91" s="445">
        <f t="shared" ref="J91:K91" si="57">J92+J93</f>
        <v>0</v>
      </c>
      <c r="K91" s="364">
        <f t="shared" si="57"/>
        <v>659.03</v>
      </c>
    </row>
    <row r="92" spans="2:11" x14ac:dyDescent="0.2">
      <c r="B92" s="481" t="s">
        <v>823</v>
      </c>
      <c r="C92" s="342" t="s">
        <v>87</v>
      </c>
      <c r="D92" s="342" t="s">
        <v>88</v>
      </c>
      <c r="E92" s="342" t="s">
        <v>824</v>
      </c>
      <c r="F92" s="342" t="s">
        <v>825</v>
      </c>
      <c r="G92" s="350"/>
      <c r="H92" s="350">
        <v>561.1</v>
      </c>
      <c r="I92" s="354">
        <f>G92+H92</f>
        <v>561.1</v>
      </c>
      <c r="J92" s="440"/>
      <c r="K92" s="351">
        <v>584.03</v>
      </c>
    </row>
    <row r="93" spans="2:11" x14ac:dyDescent="0.2">
      <c r="B93" s="347" t="s">
        <v>861</v>
      </c>
      <c r="C93" s="342" t="s">
        <v>88</v>
      </c>
      <c r="D93" s="342"/>
      <c r="E93" s="342"/>
      <c r="F93" s="342"/>
      <c r="G93" s="351" t="e">
        <f t="shared" ref="G93:H93" si="58">G94+G100</f>
        <v>#REF!</v>
      </c>
      <c r="H93" s="351" t="e">
        <f t="shared" si="58"/>
        <v>#REF!</v>
      </c>
      <c r="I93" s="356">
        <f>I94+I100</f>
        <v>844.03</v>
      </c>
      <c r="J93" s="440"/>
      <c r="K93" s="351">
        <v>75</v>
      </c>
    </row>
    <row r="94" spans="2:11" ht="25.5" x14ac:dyDescent="0.2">
      <c r="B94" s="347" t="s">
        <v>862</v>
      </c>
      <c r="C94" s="342" t="s">
        <v>88</v>
      </c>
      <c r="D94" s="342" t="s">
        <v>768</v>
      </c>
      <c r="E94" s="342"/>
      <c r="F94" s="342"/>
      <c r="G94" s="350" t="e">
        <f>G95+#REF!</f>
        <v>#REF!</v>
      </c>
      <c r="H94" s="350" t="e">
        <f>H95+#REF!</f>
        <v>#REF!</v>
      </c>
      <c r="I94" s="354">
        <f>I95</f>
        <v>659.03</v>
      </c>
      <c r="J94" s="447">
        <f t="shared" ref="J94:K95" si="59">J95</f>
        <v>0</v>
      </c>
      <c r="K94" s="351">
        <f t="shared" si="59"/>
        <v>185</v>
      </c>
    </row>
    <row r="95" spans="2:11" ht="26.25" x14ac:dyDescent="0.25">
      <c r="B95" s="442" t="s">
        <v>863</v>
      </c>
      <c r="C95" s="342" t="s">
        <v>88</v>
      </c>
      <c r="D95" s="342" t="s">
        <v>768</v>
      </c>
      <c r="E95" s="443" t="s">
        <v>864</v>
      </c>
      <c r="F95" s="342"/>
      <c r="G95" s="352">
        <f>G96</f>
        <v>0</v>
      </c>
      <c r="H95" s="352">
        <f t="shared" ref="H95:I96" si="60">H96</f>
        <v>659.03</v>
      </c>
      <c r="I95" s="360">
        <f t="shared" si="60"/>
        <v>659.03</v>
      </c>
      <c r="J95" s="440">
        <f t="shared" si="59"/>
        <v>0</v>
      </c>
      <c r="K95" s="363">
        <f t="shared" si="59"/>
        <v>185</v>
      </c>
    </row>
    <row r="96" spans="2:11" ht="26.25" x14ac:dyDescent="0.25">
      <c r="B96" s="442" t="s">
        <v>865</v>
      </c>
      <c r="C96" s="342" t="s">
        <v>88</v>
      </c>
      <c r="D96" s="342" t="s">
        <v>768</v>
      </c>
      <c r="E96" s="443" t="s">
        <v>866</v>
      </c>
      <c r="F96" s="342"/>
      <c r="G96" s="352">
        <f>G97</f>
        <v>0</v>
      </c>
      <c r="H96" s="352">
        <f t="shared" si="60"/>
        <v>659.03</v>
      </c>
      <c r="I96" s="360">
        <f t="shared" si="60"/>
        <v>659.03</v>
      </c>
      <c r="J96" s="447">
        <f t="shared" ref="J96:K96" si="61">J97+J101+J99</f>
        <v>0</v>
      </c>
      <c r="K96" s="351">
        <f t="shared" si="61"/>
        <v>185</v>
      </c>
    </row>
    <row r="97" spans="2:11" ht="39" x14ac:dyDescent="0.25">
      <c r="B97" s="442" t="s">
        <v>867</v>
      </c>
      <c r="C97" s="342" t="s">
        <v>88</v>
      </c>
      <c r="D97" s="342" t="s">
        <v>768</v>
      </c>
      <c r="E97" s="446" t="s">
        <v>868</v>
      </c>
      <c r="F97" s="342"/>
      <c r="G97" s="352">
        <f>G98+G99</f>
        <v>0</v>
      </c>
      <c r="H97" s="352">
        <f t="shared" ref="H97:I97" si="62">H98+H99</f>
        <v>659.03</v>
      </c>
      <c r="I97" s="360">
        <f t="shared" si="62"/>
        <v>659.03</v>
      </c>
      <c r="J97" s="440">
        <f t="shared" ref="J97:K97" si="63">J98</f>
        <v>0</v>
      </c>
      <c r="K97" s="363">
        <f t="shared" si="63"/>
        <v>20</v>
      </c>
    </row>
    <row r="98" spans="2:11" x14ac:dyDescent="0.2">
      <c r="B98" s="344" t="s">
        <v>771</v>
      </c>
      <c r="C98" s="342" t="s">
        <v>88</v>
      </c>
      <c r="D98" s="342" t="s">
        <v>768</v>
      </c>
      <c r="E98" s="446" t="s">
        <v>868</v>
      </c>
      <c r="F98" s="342" t="s">
        <v>772</v>
      </c>
      <c r="G98" s="350"/>
      <c r="H98" s="351">
        <v>584.03</v>
      </c>
      <c r="I98" s="354">
        <f>G98+H98</f>
        <v>584.03</v>
      </c>
      <c r="J98" s="440"/>
      <c r="K98" s="363">
        <v>20</v>
      </c>
    </row>
    <row r="99" spans="2:11" ht="25.5" x14ac:dyDescent="0.2">
      <c r="B99" s="343" t="s">
        <v>779</v>
      </c>
      <c r="C99" s="342" t="s">
        <v>88</v>
      </c>
      <c r="D99" s="342" t="s">
        <v>768</v>
      </c>
      <c r="E99" s="446" t="s">
        <v>868</v>
      </c>
      <c r="F99" s="342" t="s">
        <v>780</v>
      </c>
      <c r="G99" s="350"/>
      <c r="H99" s="351">
        <v>75</v>
      </c>
      <c r="I99" s="354">
        <f>G99+H99</f>
        <v>75</v>
      </c>
      <c r="J99" s="447">
        <f t="shared" ref="J99:K99" si="64">J100</f>
        <v>0</v>
      </c>
      <c r="K99" s="351">
        <f t="shared" si="64"/>
        <v>150</v>
      </c>
    </row>
    <row r="100" spans="2:11" ht="25.5" x14ac:dyDescent="0.2">
      <c r="B100" s="482" t="s">
        <v>73</v>
      </c>
      <c r="C100" s="342" t="s">
        <v>88</v>
      </c>
      <c r="D100" s="342" t="s">
        <v>827</v>
      </c>
      <c r="E100" s="342"/>
      <c r="F100" s="342"/>
      <c r="G100" s="351" t="e">
        <f>#REF!+G101</f>
        <v>#REF!</v>
      </c>
      <c r="H100" s="351" t="e">
        <f>#REF!+H101</f>
        <v>#REF!</v>
      </c>
      <c r="I100" s="356">
        <f>I101</f>
        <v>185</v>
      </c>
      <c r="J100" s="440"/>
      <c r="K100" s="363">
        <v>150</v>
      </c>
    </row>
    <row r="101" spans="2:11" ht="25.5" x14ac:dyDescent="0.2">
      <c r="B101" s="442" t="s">
        <v>863</v>
      </c>
      <c r="C101" s="342" t="s">
        <v>88</v>
      </c>
      <c r="D101" s="342" t="s">
        <v>827</v>
      </c>
      <c r="E101" s="443" t="s">
        <v>864</v>
      </c>
      <c r="F101" s="342"/>
      <c r="G101" s="351">
        <f>G102</f>
        <v>0</v>
      </c>
      <c r="H101" s="351">
        <f t="shared" ref="H101:I101" si="65">H102</f>
        <v>185</v>
      </c>
      <c r="I101" s="356">
        <f t="shared" si="65"/>
        <v>185</v>
      </c>
      <c r="J101" s="440">
        <f t="shared" ref="J101:K101" si="66">J102</f>
        <v>0</v>
      </c>
      <c r="K101" s="363">
        <f t="shared" si="66"/>
        <v>15</v>
      </c>
    </row>
    <row r="102" spans="2:11" ht="25.5" x14ac:dyDescent="0.2">
      <c r="B102" s="442" t="s">
        <v>865</v>
      </c>
      <c r="C102" s="342" t="s">
        <v>88</v>
      </c>
      <c r="D102" s="342" t="s">
        <v>827</v>
      </c>
      <c r="E102" s="443" t="s">
        <v>1134</v>
      </c>
      <c r="F102" s="342"/>
      <c r="G102" s="351">
        <f>G103+G107+G105</f>
        <v>0</v>
      </c>
      <c r="H102" s="351">
        <f t="shared" ref="H102:I102" si="67">H103+H107+H105</f>
        <v>185</v>
      </c>
      <c r="I102" s="356">
        <f t="shared" si="67"/>
        <v>185</v>
      </c>
      <c r="J102" s="440"/>
      <c r="K102" s="363">
        <v>15</v>
      </c>
    </row>
    <row r="103" spans="2:11" ht="51" x14ac:dyDescent="0.2">
      <c r="B103" s="442" t="s">
        <v>869</v>
      </c>
      <c r="C103" s="342" t="s">
        <v>88</v>
      </c>
      <c r="D103" s="342" t="s">
        <v>827</v>
      </c>
      <c r="E103" s="446" t="s">
        <v>1133</v>
      </c>
      <c r="F103" s="342"/>
      <c r="G103" s="351">
        <f>G104</f>
        <v>0</v>
      </c>
      <c r="H103" s="351">
        <f t="shared" ref="H103:I103" si="68">H104</f>
        <v>20</v>
      </c>
      <c r="I103" s="356">
        <f t="shared" si="68"/>
        <v>20</v>
      </c>
      <c r="J103" s="447">
        <f t="shared" ref="J103:K103" si="69">J104+J113+J108</f>
        <v>0</v>
      </c>
      <c r="K103" s="351">
        <f t="shared" si="69"/>
        <v>5575.0300000000007</v>
      </c>
    </row>
    <row r="104" spans="2:11" ht="25.5" x14ac:dyDescent="0.2">
      <c r="B104" s="343" t="s">
        <v>779</v>
      </c>
      <c r="C104" s="342" t="s">
        <v>88</v>
      </c>
      <c r="D104" s="342" t="s">
        <v>827</v>
      </c>
      <c r="E104" s="446" t="s">
        <v>1133</v>
      </c>
      <c r="F104" s="342" t="s">
        <v>780</v>
      </c>
      <c r="G104" s="351"/>
      <c r="H104" s="351">
        <v>20</v>
      </c>
      <c r="I104" s="354">
        <f t="shared" ref="I104" si="70">G104+H104</f>
        <v>20</v>
      </c>
      <c r="J104" s="447">
        <f t="shared" ref="J104:K106" si="71">J105</f>
        <v>0</v>
      </c>
      <c r="K104" s="351">
        <f t="shared" si="71"/>
        <v>350</v>
      </c>
    </row>
    <row r="105" spans="2:11" ht="38.25" x14ac:dyDescent="0.2">
      <c r="B105" s="448" t="s">
        <v>871</v>
      </c>
      <c r="C105" s="342" t="s">
        <v>88</v>
      </c>
      <c r="D105" s="342" t="s">
        <v>827</v>
      </c>
      <c r="E105" s="446" t="s">
        <v>1132</v>
      </c>
      <c r="F105" s="342"/>
      <c r="G105" s="351">
        <f>G106</f>
        <v>0</v>
      </c>
      <c r="H105" s="351">
        <f t="shared" ref="H105:I105" si="72">H106</f>
        <v>150</v>
      </c>
      <c r="I105" s="356">
        <f t="shared" si="72"/>
        <v>150</v>
      </c>
      <c r="J105" s="440">
        <f t="shared" si="71"/>
        <v>0</v>
      </c>
      <c r="K105" s="363">
        <f t="shared" si="71"/>
        <v>350</v>
      </c>
    </row>
    <row r="106" spans="2:11" ht="25.5" x14ac:dyDescent="0.2">
      <c r="B106" s="343" t="s">
        <v>779</v>
      </c>
      <c r="C106" s="342" t="s">
        <v>88</v>
      </c>
      <c r="D106" s="342" t="s">
        <v>827</v>
      </c>
      <c r="E106" s="446" t="s">
        <v>1132</v>
      </c>
      <c r="F106" s="342" t="s">
        <v>780</v>
      </c>
      <c r="G106" s="351"/>
      <c r="H106" s="351">
        <v>150</v>
      </c>
      <c r="I106" s="354">
        <f t="shared" ref="I106" si="73">G106+H106</f>
        <v>150</v>
      </c>
      <c r="J106" s="444">
        <f t="shared" si="71"/>
        <v>0</v>
      </c>
      <c r="K106" s="356">
        <f t="shared" si="71"/>
        <v>350</v>
      </c>
    </row>
    <row r="107" spans="2:11" ht="38.25" x14ac:dyDescent="0.2">
      <c r="B107" s="442" t="s">
        <v>874</v>
      </c>
      <c r="C107" s="342" t="s">
        <v>88</v>
      </c>
      <c r="D107" s="342" t="s">
        <v>827</v>
      </c>
      <c r="E107" s="446" t="s">
        <v>1131</v>
      </c>
      <c r="F107" s="342"/>
      <c r="G107" s="351">
        <f>G108</f>
        <v>0</v>
      </c>
      <c r="H107" s="351">
        <f t="shared" ref="H107:I107" si="74">H108</f>
        <v>15</v>
      </c>
      <c r="I107" s="356">
        <f t="shared" si="74"/>
        <v>15</v>
      </c>
      <c r="J107" s="440"/>
      <c r="K107" s="363">
        <v>350</v>
      </c>
    </row>
    <row r="108" spans="2:11" ht="25.5" x14ac:dyDescent="0.2">
      <c r="B108" s="343" t="s">
        <v>779</v>
      </c>
      <c r="C108" s="342" t="s">
        <v>88</v>
      </c>
      <c r="D108" s="342" t="s">
        <v>827</v>
      </c>
      <c r="E108" s="342" t="s">
        <v>876</v>
      </c>
      <c r="F108" s="342" t="s">
        <v>780</v>
      </c>
      <c r="G108" s="351"/>
      <c r="H108" s="351">
        <v>15</v>
      </c>
      <c r="I108" s="354">
        <f t="shared" ref="I108" si="75">G108+H108</f>
        <v>15</v>
      </c>
      <c r="J108" s="438">
        <f t="shared" ref="J108:K111" si="76">J109</f>
        <v>0</v>
      </c>
      <c r="K108" s="362">
        <f t="shared" si="76"/>
        <v>3576.9</v>
      </c>
    </row>
    <row r="109" spans="2:11" x14ac:dyDescent="0.2">
      <c r="B109" s="347" t="s">
        <v>877</v>
      </c>
      <c r="C109" s="342" t="s">
        <v>89</v>
      </c>
      <c r="D109" s="342"/>
      <c r="E109" s="342"/>
      <c r="F109" s="342"/>
      <c r="G109" s="351" t="e">
        <f>G110+G125+G119</f>
        <v>#REF!</v>
      </c>
      <c r="H109" s="351" t="e">
        <f>H110+H125+H119</f>
        <v>#REF!</v>
      </c>
      <c r="I109" s="356">
        <f t="shared" ref="I109" si="77">I110+I125+I119</f>
        <v>6881.99</v>
      </c>
      <c r="J109" s="438">
        <f t="shared" si="76"/>
        <v>0</v>
      </c>
      <c r="K109" s="362">
        <f t="shared" si="76"/>
        <v>3576.9</v>
      </c>
    </row>
    <row r="110" spans="2:11" x14ac:dyDescent="0.2">
      <c r="B110" s="347" t="s">
        <v>58</v>
      </c>
      <c r="C110" s="342" t="s">
        <v>89</v>
      </c>
      <c r="D110" s="342" t="s">
        <v>90</v>
      </c>
      <c r="E110" s="342"/>
      <c r="F110" s="342"/>
      <c r="G110" s="351" t="e">
        <f>#REF!+G111</f>
        <v>#REF!</v>
      </c>
      <c r="H110" s="351" t="e">
        <f>#REF!+H111</f>
        <v>#REF!</v>
      </c>
      <c r="I110" s="356">
        <f>I111+I114</f>
        <v>1065.8</v>
      </c>
      <c r="J110" s="438">
        <f t="shared" si="76"/>
        <v>0</v>
      </c>
      <c r="K110" s="362">
        <f t="shared" si="76"/>
        <v>3576.9</v>
      </c>
    </row>
    <row r="111" spans="2:11" ht="25.5" x14ac:dyDescent="0.2">
      <c r="B111" s="442" t="s">
        <v>847</v>
      </c>
      <c r="C111" s="342" t="s">
        <v>89</v>
      </c>
      <c r="D111" s="342" t="s">
        <v>90</v>
      </c>
      <c r="E111" s="342" t="s">
        <v>848</v>
      </c>
      <c r="F111" s="342"/>
      <c r="G111" s="351" t="e">
        <f>G112</f>
        <v>#REF!</v>
      </c>
      <c r="H111" s="351" t="e">
        <f t="shared" ref="H111:I111" si="78">H112</f>
        <v>#REF!</v>
      </c>
      <c r="I111" s="356">
        <f t="shared" si="78"/>
        <v>350</v>
      </c>
      <c r="J111" s="438">
        <f t="shared" si="76"/>
        <v>0</v>
      </c>
      <c r="K111" s="362">
        <f t="shared" si="76"/>
        <v>3576.9</v>
      </c>
    </row>
    <row r="112" spans="2:11" ht="25.5" x14ac:dyDescent="0.2">
      <c r="B112" s="442" t="s">
        <v>878</v>
      </c>
      <c r="C112" s="342" t="s">
        <v>89</v>
      </c>
      <c r="D112" s="342" t="s">
        <v>90</v>
      </c>
      <c r="E112" s="342" t="s">
        <v>879</v>
      </c>
      <c r="F112" s="342"/>
      <c r="G112" s="351" t="e">
        <f>#REF!</f>
        <v>#REF!</v>
      </c>
      <c r="H112" s="351" t="e">
        <f>#REF!</f>
        <v>#REF!</v>
      </c>
      <c r="I112" s="356">
        <f>I113</f>
        <v>350</v>
      </c>
      <c r="J112" s="440"/>
      <c r="K112" s="363">
        <v>3576.9</v>
      </c>
    </row>
    <row r="113" spans="2:11" ht="25.5" x14ac:dyDescent="0.2">
      <c r="B113" s="343" t="s">
        <v>779</v>
      </c>
      <c r="C113" s="342" t="s">
        <v>89</v>
      </c>
      <c r="D113" s="342" t="s">
        <v>90</v>
      </c>
      <c r="E113" s="342" t="s">
        <v>879</v>
      </c>
      <c r="F113" s="342" t="s">
        <v>780</v>
      </c>
      <c r="G113" s="351"/>
      <c r="H113" s="351">
        <v>350</v>
      </c>
      <c r="I113" s="356">
        <f>G113+H113</f>
        <v>350</v>
      </c>
      <c r="J113" s="444">
        <f t="shared" ref="J113:K113" si="79">J118+J124+J114</f>
        <v>0</v>
      </c>
      <c r="K113" s="356">
        <f t="shared" si="79"/>
        <v>1648.13</v>
      </c>
    </row>
    <row r="114" spans="2:11" x14ac:dyDescent="0.2">
      <c r="B114" s="483" t="s">
        <v>800</v>
      </c>
      <c r="C114" s="342" t="s">
        <v>89</v>
      </c>
      <c r="D114" s="342" t="s">
        <v>90</v>
      </c>
      <c r="E114" s="342" t="s">
        <v>801</v>
      </c>
      <c r="F114" s="342"/>
      <c r="G114" s="351"/>
      <c r="H114" s="351"/>
      <c r="I114" s="356">
        <f>I115+I117</f>
        <v>715.8</v>
      </c>
      <c r="J114" s="440">
        <f t="shared" ref="J114:K114" si="80">SUM(J115:J117)</f>
        <v>0</v>
      </c>
      <c r="K114" s="363">
        <f t="shared" si="80"/>
        <v>0</v>
      </c>
    </row>
    <row r="115" spans="2:11" ht="114.75" x14ac:dyDescent="0.2">
      <c r="B115" s="484" t="s">
        <v>1077</v>
      </c>
      <c r="C115" s="342" t="s">
        <v>89</v>
      </c>
      <c r="D115" s="342" t="s">
        <v>90</v>
      </c>
      <c r="E115" s="342" t="s">
        <v>1078</v>
      </c>
      <c r="F115" s="342"/>
      <c r="G115" s="351"/>
      <c r="H115" s="351"/>
      <c r="I115" s="356">
        <f>I116</f>
        <v>500.6</v>
      </c>
      <c r="J115" s="440"/>
      <c r="K115" s="363"/>
    </row>
    <row r="116" spans="2:11" ht="25.5" x14ac:dyDescent="0.2">
      <c r="B116" s="343" t="s">
        <v>779</v>
      </c>
      <c r="C116" s="342" t="s">
        <v>89</v>
      </c>
      <c r="D116" s="342" t="s">
        <v>90</v>
      </c>
      <c r="E116" s="342" t="s">
        <v>1078</v>
      </c>
      <c r="F116" s="342" t="s">
        <v>780</v>
      </c>
      <c r="G116" s="351"/>
      <c r="H116" s="351"/>
      <c r="I116" s="356">
        <v>500.6</v>
      </c>
      <c r="J116" s="440"/>
      <c r="K116" s="363"/>
    </row>
    <row r="117" spans="2:11" ht="76.5" x14ac:dyDescent="0.2">
      <c r="B117" s="484" t="s">
        <v>1079</v>
      </c>
      <c r="C117" s="342" t="s">
        <v>89</v>
      </c>
      <c r="D117" s="342" t="s">
        <v>90</v>
      </c>
      <c r="E117" s="342" t="s">
        <v>1080</v>
      </c>
      <c r="F117" s="342"/>
      <c r="G117" s="351"/>
      <c r="H117" s="351"/>
      <c r="I117" s="356">
        <f>I118</f>
        <v>215.2</v>
      </c>
      <c r="J117" s="440"/>
      <c r="K117" s="363"/>
    </row>
    <row r="118" spans="2:11" ht="25.5" x14ac:dyDescent="0.2">
      <c r="B118" s="343" t="s">
        <v>779</v>
      </c>
      <c r="C118" s="342" t="s">
        <v>89</v>
      </c>
      <c r="D118" s="342" t="s">
        <v>90</v>
      </c>
      <c r="E118" s="342" t="s">
        <v>1080</v>
      </c>
      <c r="F118" s="342" t="s">
        <v>780</v>
      </c>
      <c r="G118" s="351"/>
      <c r="H118" s="351"/>
      <c r="I118" s="356">
        <v>215.2</v>
      </c>
      <c r="J118" s="440">
        <f t="shared" ref="J118:K118" si="81">J119</f>
        <v>0</v>
      </c>
      <c r="K118" s="363">
        <f t="shared" si="81"/>
        <v>300</v>
      </c>
    </row>
    <row r="119" spans="2:11" x14ac:dyDescent="0.2">
      <c r="B119" s="343" t="s">
        <v>880</v>
      </c>
      <c r="C119" s="342" t="s">
        <v>89</v>
      </c>
      <c r="D119" s="342" t="s">
        <v>768</v>
      </c>
      <c r="E119" s="342"/>
      <c r="F119" s="342"/>
      <c r="G119" s="350">
        <f>G120</f>
        <v>422244</v>
      </c>
      <c r="H119" s="350">
        <f t="shared" ref="H119:I121" si="82">H120</f>
        <v>2843.7</v>
      </c>
      <c r="I119" s="354">
        <f t="shared" si="82"/>
        <v>2843.7</v>
      </c>
      <c r="J119" s="440">
        <f t="shared" ref="J119:K119" si="83">J120+J122</f>
        <v>0</v>
      </c>
      <c r="K119" s="363">
        <f t="shared" si="83"/>
        <v>300</v>
      </c>
    </row>
    <row r="120" spans="2:11" ht="25.5" x14ac:dyDescent="0.2">
      <c r="B120" s="448" t="s">
        <v>863</v>
      </c>
      <c r="C120" s="342" t="s">
        <v>89</v>
      </c>
      <c r="D120" s="342" t="s">
        <v>768</v>
      </c>
      <c r="E120" s="342" t="s">
        <v>881</v>
      </c>
      <c r="F120" s="342"/>
      <c r="G120" s="350">
        <f>G121</f>
        <v>422244</v>
      </c>
      <c r="H120" s="350">
        <f t="shared" si="82"/>
        <v>2843.7</v>
      </c>
      <c r="I120" s="354">
        <f t="shared" si="82"/>
        <v>2843.7</v>
      </c>
      <c r="J120" s="440">
        <f t="shared" ref="J120:K120" si="84">J121</f>
        <v>0</v>
      </c>
      <c r="K120" s="363">
        <f t="shared" si="84"/>
        <v>100</v>
      </c>
    </row>
    <row r="121" spans="2:11" x14ac:dyDescent="0.2">
      <c r="B121" s="448" t="s">
        <v>882</v>
      </c>
      <c r="C121" s="342" t="s">
        <v>89</v>
      </c>
      <c r="D121" s="342" t="s">
        <v>768</v>
      </c>
      <c r="E121" s="342" t="s">
        <v>883</v>
      </c>
      <c r="F121" s="342"/>
      <c r="G121" s="350">
        <f>G122</f>
        <v>422244</v>
      </c>
      <c r="H121" s="350">
        <f t="shared" si="82"/>
        <v>2843.7</v>
      </c>
      <c r="I121" s="354">
        <f>I122</f>
        <v>2843.7</v>
      </c>
      <c r="J121" s="440"/>
      <c r="K121" s="363">
        <v>100</v>
      </c>
    </row>
    <row r="122" spans="2:11" ht="25.5" x14ac:dyDescent="0.2">
      <c r="B122" s="448" t="s">
        <v>884</v>
      </c>
      <c r="C122" s="342" t="s">
        <v>89</v>
      </c>
      <c r="D122" s="342" t="s">
        <v>768</v>
      </c>
      <c r="E122" s="342" t="s">
        <v>885</v>
      </c>
      <c r="F122" s="342"/>
      <c r="G122" s="350">
        <f>G124</f>
        <v>422244</v>
      </c>
      <c r="H122" s="350">
        <f>H124</f>
        <v>2843.7</v>
      </c>
      <c r="I122" s="354">
        <f>I123</f>
        <v>2843.7</v>
      </c>
      <c r="J122" s="440">
        <f t="shared" ref="J122:K122" si="85">J123</f>
        <v>0</v>
      </c>
      <c r="K122" s="363">
        <f t="shared" si="85"/>
        <v>200</v>
      </c>
    </row>
    <row r="123" spans="2:11" ht="15" x14ac:dyDescent="0.25">
      <c r="B123" s="456" t="s">
        <v>1081</v>
      </c>
      <c r="C123" s="485" t="s">
        <v>89</v>
      </c>
      <c r="D123" s="485" t="s">
        <v>768</v>
      </c>
      <c r="E123" s="485" t="s">
        <v>1082</v>
      </c>
      <c r="F123" s="485"/>
      <c r="G123" s="350"/>
      <c r="H123" s="350"/>
      <c r="I123" s="354">
        <f>I124</f>
        <v>2843.7</v>
      </c>
      <c r="J123" s="440"/>
      <c r="K123" s="363">
        <v>200</v>
      </c>
    </row>
    <row r="124" spans="2:11" ht="25.5" x14ac:dyDescent="0.2">
      <c r="B124" s="343" t="s">
        <v>779</v>
      </c>
      <c r="C124" s="342" t="s">
        <v>89</v>
      </c>
      <c r="D124" s="342" t="s">
        <v>768</v>
      </c>
      <c r="E124" s="342" t="s">
        <v>885</v>
      </c>
      <c r="F124" s="342" t="s">
        <v>780</v>
      </c>
      <c r="G124" s="350">
        <f>E124+F124</f>
        <v>422244</v>
      </c>
      <c r="H124" s="351">
        <v>2843.7</v>
      </c>
      <c r="I124" s="354">
        <v>2843.7</v>
      </c>
      <c r="J124" s="440">
        <f t="shared" ref="J124:K126" si="86">J125</f>
        <v>0</v>
      </c>
      <c r="K124" s="363">
        <f t="shared" si="86"/>
        <v>1348.13</v>
      </c>
    </row>
    <row r="125" spans="2:11" x14ac:dyDescent="0.2">
      <c r="B125" s="347" t="s">
        <v>886</v>
      </c>
      <c r="C125" s="342" t="s">
        <v>89</v>
      </c>
      <c r="D125" s="342" t="s">
        <v>887</v>
      </c>
      <c r="E125" s="342"/>
      <c r="F125" s="342"/>
      <c r="G125" s="351" t="e">
        <f>#REF!+#REF!+G132+G138</f>
        <v>#REF!</v>
      </c>
      <c r="H125" s="351" t="e">
        <f>#REF!+#REF!+H132+H138</f>
        <v>#REF!</v>
      </c>
      <c r="I125" s="356">
        <f>I126+I132+I138</f>
        <v>2972.49</v>
      </c>
      <c r="J125" s="440">
        <f t="shared" si="86"/>
        <v>0</v>
      </c>
      <c r="K125" s="363">
        <f t="shared" si="86"/>
        <v>1348.13</v>
      </c>
    </row>
    <row r="126" spans="2:11" ht="25.5" x14ac:dyDescent="0.2">
      <c r="B126" s="442" t="s">
        <v>847</v>
      </c>
      <c r="C126" s="342" t="s">
        <v>89</v>
      </c>
      <c r="D126" s="342" t="s">
        <v>887</v>
      </c>
      <c r="E126" s="342" t="s">
        <v>848</v>
      </c>
      <c r="F126" s="342"/>
      <c r="G126" s="351"/>
      <c r="H126" s="351"/>
      <c r="I126" s="356">
        <f>I127</f>
        <v>1356</v>
      </c>
      <c r="J126" s="440">
        <f t="shared" si="86"/>
        <v>0</v>
      </c>
      <c r="K126" s="363">
        <f t="shared" si="86"/>
        <v>1348.13</v>
      </c>
    </row>
    <row r="127" spans="2:11" ht="25.5" x14ac:dyDescent="0.2">
      <c r="B127" s="455" t="s">
        <v>1083</v>
      </c>
      <c r="C127" s="342" t="s">
        <v>89</v>
      </c>
      <c r="D127" s="342" t="s">
        <v>887</v>
      </c>
      <c r="E127" s="342" t="s">
        <v>1084</v>
      </c>
      <c r="F127" s="342"/>
      <c r="G127" s="351"/>
      <c r="H127" s="351"/>
      <c r="I127" s="356">
        <f>I128</f>
        <v>1356</v>
      </c>
      <c r="J127" s="440"/>
      <c r="K127" s="363">
        <v>1348.13</v>
      </c>
    </row>
    <row r="128" spans="2:11" ht="25.5" x14ac:dyDescent="0.2">
      <c r="B128" s="442" t="s">
        <v>888</v>
      </c>
      <c r="C128" s="342" t="s">
        <v>89</v>
      </c>
      <c r="D128" s="342" t="s">
        <v>887</v>
      </c>
      <c r="E128" s="342" t="s">
        <v>889</v>
      </c>
      <c r="F128" s="342"/>
      <c r="G128" s="351">
        <f>SUM(G129:G131)</f>
        <v>0</v>
      </c>
      <c r="H128" s="351">
        <f t="shared" ref="H128" si="87">SUM(H129:H131)</f>
        <v>0</v>
      </c>
      <c r="I128" s="356">
        <f>SUM(I129:I131)</f>
        <v>1356</v>
      </c>
      <c r="J128" s="437">
        <f t="shared" ref="J128:K128" si="88">J134+J151+J129</f>
        <v>600</v>
      </c>
      <c r="K128" s="354">
        <f t="shared" si="88"/>
        <v>4821.0499999999993</v>
      </c>
    </row>
    <row r="129" spans="2:11" ht="25.5" x14ac:dyDescent="0.2">
      <c r="B129" s="343" t="s">
        <v>779</v>
      </c>
      <c r="C129" s="342" t="s">
        <v>89</v>
      </c>
      <c r="D129" s="342" t="s">
        <v>887</v>
      </c>
      <c r="E129" s="342" t="s">
        <v>889</v>
      </c>
      <c r="F129" s="342" t="s">
        <v>780</v>
      </c>
      <c r="G129" s="351"/>
      <c r="H129" s="351"/>
      <c r="I129" s="356">
        <v>276</v>
      </c>
      <c r="J129" s="438">
        <f t="shared" ref="J129:K132" si="89">J130</f>
        <v>600</v>
      </c>
      <c r="K129" s="362">
        <f t="shared" si="89"/>
        <v>900</v>
      </c>
    </row>
    <row r="130" spans="2:11" ht="25.5" x14ac:dyDescent="0.2">
      <c r="B130" s="343" t="s">
        <v>890</v>
      </c>
      <c r="C130" s="342" t="s">
        <v>89</v>
      </c>
      <c r="D130" s="342" t="s">
        <v>887</v>
      </c>
      <c r="E130" s="342" t="s">
        <v>889</v>
      </c>
      <c r="F130" s="342" t="s">
        <v>891</v>
      </c>
      <c r="G130" s="351"/>
      <c r="H130" s="351"/>
      <c r="I130" s="356">
        <v>0</v>
      </c>
      <c r="J130" s="438">
        <f t="shared" si="89"/>
        <v>600</v>
      </c>
      <c r="K130" s="362">
        <f t="shared" si="89"/>
        <v>900</v>
      </c>
    </row>
    <row r="131" spans="2:11" ht="25.5" x14ac:dyDescent="0.2">
      <c r="B131" s="347" t="s">
        <v>892</v>
      </c>
      <c r="C131" s="342" t="s">
        <v>89</v>
      </c>
      <c r="D131" s="342" t="s">
        <v>887</v>
      </c>
      <c r="E131" s="342" t="s">
        <v>889</v>
      </c>
      <c r="F131" s="342" t="s">
        <v>893</v>
      </c>
      <c r="G131" s="351"/>
      <c r="H131" s="351"/>
      <c r="I131" s="356">
        <f>880+200</f>
        <v>1080</v>
      </c>
      <c r="J131" s="438">
        <f t="shared" si="89"/>
        <v>600</v>
      </c>
      <c r="K131" s="362">
        <f t="shared" si="89"/>
        <v>900</v>
      </c>
    </row>
    <row r="132" spans="2:11" ht="25.5" x14ac:dyDescent="0.2">
      <c r="B132" s="442" t="s">
        <v>794</v>
      </c>
      <c r="C132" s="342" t="s">
        <v>89</v>
      </c>
      <c r="D132" s="342" t="s">
        <v>887</v>
      </c>
      <c r="E132" s="342" t="s">
        <v>795</v>
      </c>
      <c r="F132" s="342"/>
      <c r="G132" s="351">
        <f>G133</f>
        <v>0</v>
      </c>
      <c r="H132" s="351">
        <f t="shared" ref="H132:I132" si="90">H133</f>
        <v>300</v>
      </c>
      <c r="I132" s="356">
        <f t="shared" si="90"/>
        <v>300</v>
      </c>
      <c r="J132" s="438">
        <f t="shared" si="89"/>
        <v>600</v>
      </c>
      <c r="K132" s="362">
        <f t="shared" si="89"/>
        <v>900</v>
      </c>
    </row>
    <row r="133" spans="2:11" ht="38.25" x14ac:dyDescent="0.2">
      <c r="B133" s="442" t="s">
        <v>894</v>
      </c>
      <c r="C133" s="342" t="s">
        <v>89</v>
      </c>
      <c r="D133" s="342" t="s">
        <v>887</v>
      </c>
      <c r="E133" s="342" t="s">
        <v>895</v>
      </c>
      <c r="F133" s="342"/>
      <c r="G133" s="351">
        <f>G134+G136</f>
        <v>0</v>
      </c>
      <c r="H133" s="351">
        <f t="shared" ref="H133:I133" si="91">H134+H136</f>
        <v>300</v>
      </c>
      <c r="I133" s="356">
        <f t="shared" si="91"/>
        <v>300</v>
      </c>
      <c r="J133" s="438">
        <f t="shared" ref="J133:K133" si="92">H133+I133</f>
        <v>600</v>
      </c>
      <c r="K133" s="362">
        <f t="shared" si="92"/>
        <v>900</v>
      </c>
    </row>
    <row r="134" spans="2:11" ht="38.25" x14ac:dyDescent="0.2">
      <c r="B134" s="442" t="s">
        <v>896</v>
      </c>
      <c r="C134" s="342" t="s">
        <v>89</v>
      </c>
      <c r="D134" s="342" t="s">
        <v>887</v>
      </c>
      <c r="E134" s="342" t="s">
        <v>897</v>
      </c>
      <c r="F134" s="342"/>
      <c r="G134" s="351">
        <f>G135</f>
        <v>0</v>
      </c>
      <c r="H134" s="351">
        <f t="shared" ref="H134:I134" si="93">H135</f>
        <v>100</v>
      </c>
      <c r="I134" s="356">
        <f t="shared" si="93"/>
        <v>100</v>
      </c>
      <c r="J134" s="447">
        <f t="shared" ref="J134:K134" si="94">J135+J140</f>
        <v>0</v>
      </c>
      <c r="K134" s="351">
        <f t="shared" si="94"/>
        <v>2951.0499999999997</v>
      </c>
    </row>
    <row r="135" spans="2:11" ht="25.5" x14ac:dyDescent="0.2">
      <c r="B135" s="343" t="s">
        <v>779</v>
      </c>
      <c r="C135" s="342" t="s">
        <v>89</v>
      </c>
      <c r="D135" s="342" t="s">
        <v>887</v>
      </c>
      <c r="E135" s="342" t="s">
        <v>897</v>
      </c>
      <c r="F135" s="342" t="s">
        <v>780</v>
      </c>
      <c r="G135" s="351"/>
      <c r="H135" s="351">
        <v>100</v>
      </c>
      <c r="I135" s="356">
        <f>G135+H135</f>
        <v>100</v>
      </c>
      <c r="J135" s="440">
        <f t="shared" ref="J135:K136" si="95">J136</f>
        <v>0</v>
      </c>
      <c r="K135" s="363">
        <f t="shared" si="95"/>
        <v>0</v>
      </c>
    </row>
    <row r="136" spans="2:11" ht="25.5" x14ac:dyDescent="0.2">
      <c r="B136" s="442" t="s">
        <v>898</v>
      </c>
      <c r="C136" s="342" t="s">
        <v>89</v>
      </c>
      <c r="D136" s="342" t="s">
        <v>887</v>
      </c>
      <c r="E136" s="342" t="s">
        <v>899</v>
      </c>
      <c r="F136" s="342"/>
      <c r="G136" s="351">
        <f>G137</f>
        <v>0</v>
      </c>
      <c r="H136" s="351">
        <f t="shared" ref="H136:I136" si="96">H137</f>
        <v>200</v>
      </c>
      <c r="I136" s="356">
        <f t="shared" si="96"/>
        <v>200</v>
      </c>
      <c r="J136" s="440">
        <f t="shared" si="95"/>
        <v>0</v>
      </c>
      <c r="K136" s="363">
        <f t="shared" si="95"/>
        <v>0</v>
      </c>
    </row>
    <row r="137" spans="2:11" ht="25.5" x14ac:dyDescent="0.2">
      <c r="B137" s="343" t="s">
        <v>779</v>
      </c>
      <c r="C137" s="342" t="s">
        <v>89</v>
      </c>
      <c r="D137" s="342" t="s">
        <v>887</v>
      </c>
      <c r="E137" s="342" t="s">
        <v>899</v>
      </c>
      <c r="F137" s="342" t="s">
        <v>780</v>
      </c>
      <c r="G137" s="351"/>
      <c r="H137" s="351">
        <v>200</v>
      </c>
      <c r="I137" s="356">
        <f>G137+H137</f>
        <v>200</v>
      </c>
      <c r="J137" s="440">
        <f t="shared" ref="J137:K137" si="97">SUM(J138:J139)</f>
        <v>0</v>
      </c>
      <c r="K137" s="363">
        <f t="shared" si="97"/>
        <v>0</v>
      </c>
    </row>
    <row r="138" spans="2:11" ht="25.5" x14ac:dyDescent="0.2">
      <c r="B138" s="442" t="s">
        <v>863</v>
      </c>
      <c r="C138" s="342" t="s">
        <v>89</v>
      </c>
      <c r="D138" s="342" t="s">
        <v>887</v>
      </c>
      <c r="E138" s="342" t="s">
        <v>881</v>
      </c>
      <c r="F138" s="342"/>
      <c r="G138" s="351">
        <f>G139</f>
        <v>0</v>
      </c>
      <c r="H138" s="351">
        <f t="shared" ref="H138:I140" si="98">H139</f>
        <v>1348.13</v>
      </c>
      <c r="I138" s="356">
        <f t="shared" si="98"/>
        <v>1316.49</v>
      </c>
      <c r="J138" s="440"/>
      <c r="K138" s="363"/>
    </row>
    <row r="139" spans="2:11" x14ac:dyDescent="0.2">
      <c r="B139" s="442" t="s">
        <v>882</v>
      </c>
      <c r="C139" s="342" t="s">
        <v>89</v>
      </c>
      <c r="D139" s="342" t="s">
        <v>887</v>
      </c>
      <c r="E139" s="342" t="s">
        <v>883</v>
      </c>
      <c r="F139" s="342"/>
      <c r="G139" s="351">
        <f>G140</f>
        <v>0</v>
      </c>
      <c r="H139" s="351">
        <f t="shared" si="98"/>
        <v>1348.13</v>
      </c>
      <c r="I139" s="356">
        <f t="shared" si="98"/>
        <v>1316.49</v>
      </c>
      <c r="J139" s="440"/>
      <c r="K139" s="363">
        <v>0</v>
      </c>
    </row>
    <row r="140" spans="2:11" x14ac:dyDescent="0.2">
      <c r="B140" s="442"/>
      <c r="C140" s="342" t="s">
        <v>89</v>
      </c>
      <c r="D140" s="342" t="s">
        <v>887</v>
      </c>
      <c r="E140" s="342" t="s">
        <v>1048</v>
      </c>
      <c r="F140" s="342"/>
      <c r="G140" s="351">
        <f>G141</f>
        <v>0</v>
      </c>
      <c r="H140" s="351">
        <f t="shared" si="98"/>
        <v>1348.13</v>
      </c>
      <c r="I140" s="356">
        <f t="shared" si="98"/>
        <v>1316.49</v>
      </c>
      <c r="J140" s="440">
        <f t="shared" ref="J140:K140" si="99">J141+J149</f>
        <v>0</v>
      </c>
      <c r="K140" s="363">
        <f t="shared" si="99"/>
        <v>2951.0499999999997</v>
      </c>
    </row>
    <row r="141" spans="2:11" ht="25.5" x14ac:dyDescent="0.2">
      <c r="B141" s="347" t="s">
        <v>900</v>
      </c>
      <c r="C141" s="342" t="s">
        <v>89</v>
      </c>
      <c r="D141" s="342" t="s">
        <v>887</v>
      </c>
      <c r="E141" s="342" t="s">
        <v>1048</v>
      </c>
      <c r="F141" s="342" t="s">
        <v>901</v>
      </c>
      <c r="G141" s="351"/>
      <c r="H141" s="351">
        <v>1348.13</v>
      </c>
      <c r="I141" s="356">
        <v>1316.49</v>
      </c>
      <c r="J141" s="447">
        <f t="shared" ref="J141:K141" si="100">J142+J144</f>
        <v>0</v>
      </c>
      <c r="K141" s="351">
        <f t="shared" si="100"/>
        <v>2929.85</v>
      </c>
    </row>
    <row r="142" spans="2:11" x14ac:dyDescent="0.2">
      <c r="B142" s="347" t="s">
        <v>902</v>
      </c>
      <c r="C142" s="342" t="s">
        <v>90</v>
      </c>
      <c r="D142" s="342"/>
      <c r="E142" s="342"/>
      <c r="F142" s="342"/>
      <c r="G142" s="350" t="e">
        <f t="shared" ref="G142:H142" si="101">G148+G165+G143</f>
        <v>#REF!</v>
      </c>
      <c r="H142" s="350" t="e">
        <f t="shared" si="101"/>
        <v>#REF!</v>
      </c>
      <c r="I142" s="354">
        <f>I148+I165+I143</f>
        <v>4200.7</v>
      </c>
      <c r="J142" s="440">
        <f t="shared" ref="J142:K142" si="102">SUM(J143:J143)</f>
        <v>0</v>
      </c>
      <c r="K142" s="363">
        <f t="shared" si="102"/>
        <v>150</v>
      </c>
    </row>
    <row r="143" spans="2:11" hidden="1" x14ac:dyDescent="0.2">
      <c r="B143" s="347" t="s">
        <v>57</v>
      </c>
      <c r="C143" s="342" t="s">
        <v>90</v>
      </c>
      <c r="D143" s="342" t="s">
        <v>86</v>
      </c>
      <c r="E143" s="342"/>
      <c r="F143" s="342"/>
      <c r="G143" s="350">
        <f t="shared" ref="G143:I146" si="103">G144</f>
        <v>7953714</v>
      </c>
      <c r="H143" s="350">
        <f t="shared" si="103"/>
        <v>7954126</v>
      </c>
      <c r="I143" s="354">
        <f t="shared" si="103"/>
        <v>0</v>
      </c>
      <c r="J143" s="440"/>
      <c r="K143" s="363">
        <v>150</v>
      </c>
    </row>
    <row r="144" spans="2:11" hidden="1" x14ac:dyDescent="0.2">
      <c r="B144" s="343" t="s">
        <v>903</v>
      </c>
      <c r="C144" s="342" t="s">
        <v>90</v>
      </c>
      <c r="D144" s="342" t="s">
        <v>86</v>
      </c>
      <c r="E144" s="342" t="s">
        <v>904</v>
      </c>
      <c r="F144" s="342"/>
      <c r="G144" s="350">
        <f t="shared" si="103"/>
        <v>7953714</v>
      </c>
      <c r="H144" s="350">
        <f t="shared" si="103"/>
        <v>7954126</v>
      </c>
      <c r="I144" s="354">
        <f t="shared" si="103"/>
        <v>0</v>
      </c>
      <c r="J144" s="447">
        <f t="shared" ref="J144:K144" si="104">SUM(J145:J148)</f>
        <v>0</v>
      </c>
      <c r="K144" s="351">
        <f t="shared" si="104"/>
        <v>2779.85</v>
      </c>
    </row>
    <row r="145" spans="1:11" ht="25.5" hidden="1" x14ac:dyDescent="0.2">
      <c r="B145" s="478" t="s">
        <v>905</v>
      </c>
      <c r="C145" s="342" t="s">
        <v>90</v>
      </c>
      <c r="D145" s="342" t="s">
        <v>86</v>
      </c>
      <c r="E145" s="342" t="s">
        <v>906</v>
      </c>
      <c r="F145" s="342"/>
      <c r="G145" s="350">
        <f t="shared" si="103"/>
        <v>7953714</v>
      </c>
      <c r="H145" s="350">
        <f t="shared" si="103"/>
        <v>7954126</v>
      </c>
      <c r="I145" s="354">
        <f t="shared" si="103"/>
        <v>0</v>
      </c>
      <c r="J145" s="440"/>
      <c r="K145" s="363">
        <v>1529.85</v>
      </c>
    </row>
    <row r="146" spans="1:11" hidden="1" x14ac:dyDescent="0.2">
      <c r="B146" s="486" t="s">
        <v>907</v>
      </c>
      <c r="C146" s="342" t="s">
        <v>90</v>
      </c>
      <c r="D146" s="342" t="s">
        <v>86</v>
      </c>
      <c r="E146" s="342" t="s">
        <v>908</v>
      </c>
      <c r="F146" s="342"/>
      <c r="G146" s="350">
        <f t="shared" si="103"/>
        <v>7953714</v>
      </c>
      <c r="H146" s="350">
        <f t="shared" si="103"/>
        <v>7954126</v>
      </c>
      <c r="I146" s="354">
        <f t="shared" si="103"/>
        <v>0</v>
      </c>
      <c r="J146" s="440"/>
      <c r="K146" s="363"/>
    </row>
    <row r="147" spans="1:11" ht="25.5" hidden="1" x14ac:dyDescent="0.2">
      <c r="B147" s="343" t="s">
        <v>909</v>
      </c>
      <c r="C147" s="342" t="s">
        <v>90</v>
      </c>
      <c r="D147" s="342" t="s">
        <v>86</v>
      </c>
      <c r="E147" s="342" t="s">
        <v>908</v>
      </c>
      <c r="F147" s="342" t="s">
        <v>910</v>
      </c>
      <c r="G147" s="350">
        <f>E147+F147</f>
        <v>7953714</v>
      </c>
      <c r="H147" s="350">
        <f>F147+G147</f>
        <v>7954126</v>
      </c>
      <c r="I147" s="354">
        <v>0</v>
      </c>
      <c r="J147" s="440"/>
      <c r="K147" s="363">
        <v>1000</v>
      </c>
    </row>
    <row r="148" spans="1:11" x14ac:dyDescent="0.2">
      <c r="B148" s="347" t="s">
        <v>56</v>
      </c>
      <c r="C148" s="342" t="s">
        <v>90</v>
      </c>
      <c r="D148" s="342" t="s">
        <v>87</v>
      </c>
      <c r="E148" s="342"/>
      <c r="F148" s="342"/>
      <c r="G148" s="351" t="e">
        <f>#REF!+#REF!+G149+G154</f>
        <v>#REF!</v>
      </c>
      <c r="H148" s="351" t="e">
        <f>#REF!+#REF!+H149+H154</f>
        <v>#REF!</v>
      </c>
      <c r="I148" s="356">
        <f>I149+I154</f>
        <v>973.2</v>
      </c>
      <c r="J148" s="440"/>
      <c r="K148" s="363">
        <v>250</v>
      </c>
    </row>
    <row r="149" spans="1:11" ht="25.5" x14ac:dyDescent="0.2">
      <c r="B149" s="442" t="s">
        <v>847</v>
      </c>
      <c r="C149" s="342" t="s">
        <v>90</v>
      </c>
      <c r="D149" s="342" t="s">
        <v>87</v>
      </c>
      <c r="E149" s="342" t="s">
        <v>848</v>
      </c>
      <c r="F149" s="342"/>
      <c r="G149" s="351">
        <f>G150</f>
        <v>0</v>
      </c>
      <c r="H149" s="351">
        <f t="shared" ref="H149:I150" si="105">H150</f>
        <v>1000</v>
      </c>
      <c r="I149" s="356">
        <f t="shared" si="105"/>
        <v>200</v>
      </c>
      <c r="J149" s="440">
        <f t="shared" ref="J149:K149" si="106">J150</f>
        <v>0</v>
      </c>
      <c r="K149" s="363">
        <f t="shared" si="106"/>
        <v>21.2</v>
      </c>
    </row>
    <row r="150" spans="1:11" ht="25.5" x14ac:dyDescent="0.2">
      <c r="B150" s="442" t="s">
        <v>878</v>
      </c>
      <c r="C150" s="342" t="s">
        <v>90</v>
      </c>
      <c r="D150" s="342" t="s">
        <v>87</v>
      </c>
      <c r="E150" s="443" t="s">
        <v>879</v>
      </c>
      <c r="F150" s="342"/>
      <c r="G150" s="351">
        <f>G151</f>
        <v>0</v>
      </c>
      <c r="H150" s="351">
        <f t="shared" si="105"/>
        <v>1000</v>
      </c>
      <c r="I150" s="356">
        <f t="shared" si="105"/>
        <v>200</v>
      </c>
      <c r="J150" s="440"/>
      <c r="K150" s="363">
        <v>21.2</v>
      </c>
    </row>
    <row r="151" spans="1:11" ht="25.5" x14ac:dyDescent="0.2">
      <c r="B151" s="442" t="s">
        <v>912</v>
      </c>
      <c r="C151" s="342" t="s">
        <v>90</v>
      </c>
      <c r="D151" s="342" t="s">
        <v>87</v>
      </c>
      <c r="E151" s="443" t="s">
        <v>914</v>
      </c>
      <c r="F151" s="342"/>
      <c r="G151" s="351">
        <f>SUM(G152:G153)</f>
        <v>0</v>
      </c>
      <c r="H151" s="351">
        <f t="shared" ref="H151:I151" si="107">SUM(H152:H153)</f>
        <v>1000</v>
      </c>
      <c r="I151" s="356">
        <f t="shared" si="107"/>
        <v>200</v>
      </c>
      <c r="J151" s="440">
        <f t="shared" ref="J151:K154" si="108">J152</f>
        <v>0</v>
      </c>
      <c r="K151" s="363">
        <f t="shared" si="108"/>
        <v>970</v>
      </c>
    </row>
    <row r="152" spans="1:11" ht="25.5" x14ac:dyDescent="0.2">
      <c r="B152" s="343" t="s">
        <v>779</v>
      </c>
      <c r="C152" s="342" t="s">
        <v>90</v>
      </c>
      <c r="D152" s="342" t="s">
        <v>87</v>
      </c>
      <c r="E152" s="342" t="s">
        <v>914</v>
      </c>
      <c r="F152" s="342" t="s">
        <v>780</v>
      </c>
      <c r="G152" s="351"/>
      <c r="H152" s="351"/>
      <c r="I152" s="356">
        <f>G152+H152</f>
        <v>0</v>
      </c>
      <c r="J152" s="447">
        <f t="shared" si="108"/>
        <v>0</v>
      </c>
      <c r="K152" s="351">
        <f t="shared" si="108"/>
        <v>970</v>
      </c>
    </row>
    <row r="153" spans="1:11" ht="25.5" x14ac:dyDescent="0.2">
      <c r="B153" s="343" t="s">
        <v>890</v>
      </c>
      <c r="C153" s="342" t="s">
        <v>90</v>
      </c>
      <c r="D153" s="342" t="s">
        <v>87</v>
      </c>
      <c r="E153" s="342" t="s">
        <v>914</v>
      </c>
      <c r="F153" s="342" t="s">
        <v>891</v>
      </c>
      <c r="G153" s="351"/>
      <c r="H153" s="351">
        <v>1000</v>
      </c>
      <c r="I153" s="356">
        <v>200</v>
      </c>
      <c r="J153" s="447">
        <f t="shared" ref="J153:K153" si="109">J154+J156</f>
        <v>0</v>
      </c>
      <c r="K153" s="351">
        <f t="shared" si="109"/>
        <v>970</v>
      </c>
    </row>
    <row r="154" spans="1:11" ht="25.5" x14ac:dyDescent="0.2">
      <c r="B154" s="442" t="s">
        <v>863</v>
      </c>
      <c r="C154" s="342" t="s">
        <v>90</v>
      </c>
      <c r="D154" s="342" t="s">
        <v>87</v>
      </c>
      <c r="E154" s="342" t="s">
        <v>881</v>
      </c>
      <c r="F154" s="342"/>
      <c r="G154" s="351">
        <f t="shared" ref="G154:I154" si="110">G155+G163</f>
        <v>0</v>
      </c>
      <c r="H154" s="351">
        <f t="shared" si="110"/>
        <v>3951.0499999999997</v>
      </c>
      <c r="I154" s="356">
        <f t="shared" si="110"/>
        <v>773.2</v>
      </c>
      <c r="J154" s="440">
        <f t="shared" si="108"/>
        <v>0</v>
      </c>
      <c r="K154" s="363">
        <f t="shared" si="108"/>
        <v>570</v>
      </c>
    </row>
    <row r="155" spans="1:11" x14ac:dyDescent="0.2">
      <c r="B155" s="442" t="s">
        <v>882</v>
      </c>
      <c r="C155" s="342" t="s">
        <v>90</v>
      </c>
      <c r="D155" s="342" t="s">
        <v>87</v>
      </c>
      <c r="E155" s="342" t="s">
        <v>883</v>
      </c>
      <c r="F155" s="342"/>
      <c r="G155" s="351">
        <f t="shared" ref="G155:I155" si="111">G156+G158</f>
        <v>0</v>
      </c>
      <c r="H155" s="351">
        <f t="shared" si="111"/>
        <v>3929.85</v>
      </c>
      <c r="I155" s="356">
        <f t="shared" si="111"/>
        <v>752</v>
      </c>
      <c r="J155" s="440"/>
      <c r="K155" s="363">
        <v>570</v>
      </c>
    </row>
    <row r="156" spans="1:11" ht="38.25" x14ac:dyDescent="0.2">
      <c r="B156" s="442" t="s">
        <v>915</v>
      </c>
      <c r="C156" s="342" t="s">
        <v>90</v>
      </c>
      <c r="D156" s="342" t="s">
        <v>87</v>
      </c>
      <c r="E156" s="342" t="s">
        <v>916</v>
      </c>
      <c r="F156" s="342"/>
      <c r="G156" s="351">
        <f t="shared" ref="G156:I156" si="112">SUM(G157:G157)</f>
        <v>0</v>
      </c>
      <c r="H156" s="351">
        <f t="shared" si="112"/>
        <v>150</v>
      </c>
      <c r="I156" s="356">
        <f t="shared" si="112"/>
        <v>150</v>
      </c>
      <c r="J156" s="447">
        <f t="shared" ref="J156:K156" si="113">J157</f>
        <v>0</v>
      </c>
      <c r="K156" s="351">
        <f t="shared" si="113"/>
        <v>400</v>
      </c>
    </row>
    <row r="157" spans="1:11" ht="25.5" x14ac:dyDescent="0.2">
      <c r="B157" s="343" t="s">
        <v>917</v>
      </c>
      <c r="C157" s="342" t="s">
        <v>90</v>
      </c>
      <c r="D157" s="342" t="s">
        <v>87</v>
      </c>
      <c r="E157" s="342" t="s">
        <v>916</v>
      </c>
      <c r="F157" s="342" t="s">
        <v>918</v>
      </c>
      <c r="G157" s="351"/>
      <c r="H157" s="351">
        <v>150</v>
      </c>
      <c r="I157" s="356">
        <f>G157+H157</f>
        <v>150</v>
      </c>
      <c r="J157" s="440"/>
      <c r="K157" s="363">
        <v>400</v>
      </c>
    </row>
    <row r="158" spans="1:11" s="153" customFormat="1" ht="39" x14ac:dyDescent="0.25">
      <c r="A158" s="449"/>
      <c r="B158" s="442" t="s">
        <v>919</v>
      </c>
      <c r="C158" s="342" t="s">
        <v>90</v>
      </c>
      <c r="D158" s="342" t="s">
        <v>87</v>
      </c>
      <c r="E158" s="342" t="s">
        <v>885</v>
      </c>
      <c r="F158" s="342"/>
      <c r="G158" s="351">
        <f>SUM(G159:G162)</f>
        <v>0</v>
      </c>
      <c r="H158" s="351">
        <f>SUM(H159:H162)</f>
        <v>3779.85</v>
      </c>
      <c r="I158" s="356">
        <f t="shared" ref="I158" si="114">SUM(I159:I162)</f>
        <v>602</v>
      </c>
      <c r="J158" s="437" t="e">
        <f>J159+J164+J196+J201+J213</f>
        <v>#REF!</v>
      </c>
      <c r="K158" s="354" t="e">
        <f>K159+K164+K196+K201+K213</f>
        <v>#REF!</v>
      </c>
    </row>
    <row r="159" spans="1:11" s="154" customFormat="1" ht="18.75" hidden="1" x14ac:dyDescent="0.3">
      <c r="A159" s="450"/>
      <c r="B159" s="344" t="s">
        <v>771</v>
      </c>
      <c r="C159" s="342" t="s">
        <v>90</v>
      </c>
      <c r="D159" s="342" t="s">
        <v>87</v>
      </c>
      <c r="E159" s="342" t="s">
        <v>885</v>
      </c>
      <c r="F159" s="342" t="s">
        <v>772</v>
      </c>
      <c r="G159" s="351"/>
      <c r="H159" s="351">
        <v>1529.85</v>
      </c>
      <c r="I159" s="356">
        <v>0</v>
      </c>
      <c r="J159" s="441">
        <f>J160</f>
        <v>0</v>
      </c>
      <c r="K159" s="350">
        <f>K160</f>
        <v>122.08</v>
      </c>
    </row>
    <row r="160" spans="1:11" s="155" customFormat="1" ht="27" hidden="1" x14ac:dyDescent="0.3">
      <c r="A160" s="449"/>
      <c r="B160" s="343" t="s">
        <v>917</v>
      </c>
      <c r="C160" s="342" t="s">
        <v>90</v>
      </c>
      <c r="D160" s="342" t="s">
        <v>87</v>
      </c>
      <c r="E160" s="342" t="s">
        <v>885</v>
      </c>
      <c r="F160" s="342" t="s">
        <v>918</v>
      </c>
      <c r="G160" s="351"/>
      <c r="H160" s="351"/>
      <c r="I160" s="356">
        <f>G160+H160</f>
        <v>0</v>
      </c>
      <c r="J160" s="438">
        <f t="shared" ref="J160:K162" si="115">J161</f>
        <v>0</v>
      </c>
      <c r="K160" s="362">
        <f t="shared" si="115"/>
        <v>122.08</v>
      </c>
    </row>
    <row r="161" spans="1:11" s="156" customFormat="1" ht="26.25" x14ac:dyDescent="0.25">
      <c r="A161" s="449"/>
      <c r="B161" s="343" t="s">
        <v>779</v>
      </c>
      <c r="C161" s="342" t="s">
        <v>90</v>
      </c>
      <c r="D161" s="342" t="s">
        <v>87</v>
      </c>
      <c r="E161" s="342" t="s">
        <v>885</v>
      </c>
      <c r="F161" s="342" t="s">
        <v>780</v>
      </c>
      <c r="G161" s="351"/>
      <c r="H161" s="351">
        <v>2000</v>
      </c>
      <c r="I161" s="356">
        <f>1122-770</f>
        <v>352</v>
      </c>
      <c r="J161" s="438">
        <f t="shared" si="115"/>
        <v>0</v>
      </c>
      <c r="K161" s="362">
        <f t="shared" si="115"/>
        <v>122.08</v>
      </c>
    </row>
    <row r="162" spans="1:11" s="153" customFormat="1" ht="26.25" x14ac:dyDescent="0.25">
      <c r="A162" s="449"/>
      <c r="B162" s="343" t="s">
        <v>890</v>
      </c>
      <c r="C162" s="342" t="s">
        <v>90</v>
      </c>
      <c r="D162" s="342" t="s">
        <v>87</v>
      </c>
      <c r="E162" s="342" t="s">
        <v>885</v>
      </c>
      <c r="F162" s="342" t="s">
        <v>891</v>
      </c>
      <c r="G162" s="351"/>
      <c r="H162" s="351">
        <v>250</v>
      </c>
      <c r="I162" s="356">
        <f>G162+H162</f>
        <v>250</v>
      </c>
      <c r="J162" s="441">
        <f t="shared" si="115"/>
        <v>0</v>
      </c>
      <c r="K162" s="350">
        <f t="shared" si="115"/>
        <v>122.08</v>
      </c>
    </row>
    <row r="163" spans="1:11" s="154" customFormat="1" ht="27" x14ac:dyDescent="0.3">
      <c r="A163" s="449"/>
      <c r="B163" s="439" t="s">
        <v>920</v>
      </c>
      <c r="C163" s="342" t="s">
        <v>90</v>
      </c>
      <c r="D163" s="342" t="s">
        <v>87</v>
      </c>
      <c r="E163" s="342" t="s">
        <v>921</v>
      </c>
      <c r="F163" s="342"/>
      <c r="G163" s="351">
        <f>G164</f>
        <v>0</v>
      </c>
      <c r="H163" s="351">
        <f t="shared" ref="H163:I163" si="116">H164</f>
        <v>21.2</v>
      </c>
      <c r="I163" s="356">
        <f t="shared" si="116"/>
        <v>21.2</v>
      </c>
      <c r="J163" s="438"/>
      <c r="K163" s="362">
        <v>122.08</v>
      </c>
    </row>
    <row r="164" spans="1:11" ht="25.5" x14ac:dyDescent="0.2">
      <c r="B164" s="343" t="s">
        <v>779</v>
      </c>
      <c r="C164" s="342" t="s">
        <v>90</v>
      </c>
      <c r="D164" s="342" t="s">
        <v>87</v>
      </c>
      <c r="E164" s="342" t="s">
        <v>921</v>
      </c>
      <c r="F164" s="342" t="s">
        <v>780</v>
      </c>
      <c r="G164" s="351"/>
      <c r="H164" s="351">
        <v>21.2</v>
      </c>
      <c r="I164" s="356">
        <f>G164+H164</f>
        <v>21.2</v>
      </c>
      <c r="J164" s="444">
        <f t="shared" ref="J164:K164" si="117">J165+J169</f>
        <v>20506.010000000002</v>
      </c>
      <c r="K164" s="356">
        <f t="shared" si="117"/>
        <v>230432.48</v>
      </c>
    </row>
    <row r="165" spans="1:11" x14ac:dyDescent="0.2">
      <c r="B165" s="347" t="s">
        <v>923</v>
      </c>
      <c r="C165" s="487" t="s">
        <v>90</v>
      </c>
      <c r="D165" s="487" t="s">
        <v>88</v>
      </c>
      <c r="E165" s="487"/>
      <c r="F165" s="487"/>
      <c r="G165" s="351">
        <f>G166</f>
        <v>424244</v>
      </c>
      <c r="H165" s="351">
        <f t="shared" ref="H165:I168" si="118">H166</f>
        <v>970</v>
      </c>
      <c r="I165" s="356">
        <f t="shared" si="118"/>
        <v>3227.5</v>
      </c>
      <c r="J165" s="440">
        <f t="shared" ref="J165:K167" si="119">J166</f>
        <v>0</v>
      </c>
      <c r="K165" s="363">
        <f t="shared" si="119"/>
        <v>2790</v>
      </c>
    </row>
    <row r="166" spans="1:11" ht="25.5" x14ac:dyDescent="0.2">
      <c r="B166" s="442" t="s">
        <v>863</v>
      </c>
      <c r="C166" s="487" t="s">
        <v>90</v>
      </c>
      <c r="D166" s="487" t="s">
        <v>88</v>
      </c>
      <c r="E166" s="487" t="s">
        <v>881</v>
      </c>
      <c r="F166" s="487"/>
      <c r="G166" s="351">
        <f>G167</f>
        <v>424244</v>
      </c>
      <c r="H166" s="351">
        <f t="shared" si="118"/>
        <v>970</v>
      </c>
      <c r="I166" s="356">
        <f t="shared" si="118"/>
        <v>3227.5</v>
      </c>
      <c r="J166" s="440">
        <f t="shared" si="119"/>
        <v>0</v>
      </c>
      <c r="K166" s="363">
        <f t="shared" si="119"/>
        <v>2790</v>
      </c>
    </row>
    <row r="167" spans="1:11" x14ac:dyDescent="0.2">
      <c r="B167" s="442" t="s">
        <v>882</v>
      </c>
      <c r="C167" s="487" t="s">
        <v>90</v>
      </c>
      <c r="D167" s="487" t="s">
        <v>88</v>
      </c>
      <c r="E167" s="487" t="s">
        <v>883</v>
      </c>
      <c r="F167" s="487"/>
      <c r="G167" s="351">
        <f>G168+G170</f>
        <v>424244</v>
      </c>
      <c r="H167" s="351">
        <f t="shared" ref="H167:I167" si="120">H168+H170</f>
        <v>970</v>
      </c>
      <c r="I167" s="356">
        <f t="shared" si="120"/>
        <v>3227.5</v>
      </c>
      <c r="J167" s="440">
        <f t="shared" si="119"/>
        <v>0</v>
      </c>
      <c r="K167" s="363">
        <f t="shared" si="119"/>
        <v>2790</v>
      </c>
    </row>
    <row r="168" spans="1:11" ht="25.5" x14ac:dyDescent="0.2">
      <c r="B168" s="448" t="s">
        <v>924</v>
      </c>
      <c r="C168" s="487" t="s">
        <v>90</v>
      </c>
      <c r="D168" s="487" t="s">
        <v>88</v>
      </c>
      <c r="E168" s="487" t="s">
        <v>925</v>
      </c>
      <c r="F168" s="487"/>
      <c r="G168" s="351">
        <f>G169</f>
        <v>424244</v>
      </c>
      <c r="H168" s="351">
        <f t="shared" si="118"/>
        <v>570</v>
      </c>
      <c r="I168" s="356">
        <f t="shared" si="118"/>
        <v>70</v>
      </c>
      <c r="J168" s="440"/>
      <c r="K168" s="363">
        <v>2790</v>
      </c>
    </row>
    <row r="169" spans="1:11" ht="25.5" x14ac:dyDescent="0.2">
      <c r="B169" s="343" t="s">
        <v>779</v>
      </c>
      <c r="C169" s="487" t="s">
        <v>90</v>
      </c>
      <c r="D169" s="487" t="s">
        <v>88</v>
      </c>
      <c r="E169" s="487" t="s">
        <v>925</v>
      </c>
      <c r="F169" s="487" t="s">
        <v>780</v>
      </c>
      <c r="G169" s="351">
        <f>E169+F169</f>
        <v>424244</v>
      </c>
      <c r="H169" s="351">
        <v>570</v>
      </c>
      <c r="I169" s="356">
        <v>70</v>
      </c>
      <c r="J169" s="440">
        <f t="shared" ref="J169:K169" si="121">J170</f>
        <v>20506.010000000002</v>
      </c>
      <c r="K169" s="363">
        <f t="shared" si="121"/>
        <v>227642.48</v>
      </c>
    </row>
    <row r="170" spans="1:11" ht="25.5" x14ac:dyDescent="0.2">
      <c r="B170" s="448" t="s">
        <v>926</v>
      </c>
      <c r="C170" s="487" t="s">
        <v>90</v>
      </c>
      <c r="D170" s="487" t="s">
        <v>88</v>
      </c>
      <c r="E170" s="487" t="s">
        <v>927</v>
      </c>
      <c r="F170" s="487"/>
      <c r="G170" s="351">
        <f>G171</f>
        <v>0</v>
      </c>
      <c r="H170" s="351">
        <f t="shared" ref="H170:I170" si="122">H171</f>
        <v>400</v>
      </c>
      <c r="I170" s="356">
        <f t="shared" si="122"/>
        <v>3157.5</v>
      </c>
      <c r="J170" s="444">
        <f>J171+J178+J180+J183+J186+J188+J190+J192+J194</f>
        <v>20506.010000000002</v>
      </c>
      <c r="K170" s="356">
        <f>K171+K178+K180+K183+K186+K188+K190+K192+K194</f>
        <v>227642.48</v>
      </c>
    </row>
    <row r="171" spans="1:11" ht="25.5" x14ac:dyDescent="0.2">
      <c r="B171" s="343" t="s">
        <v>779</v>
      </c>
      <c r="C171" s="487" t="s">
        <v>90</v>
      </c>
      <c r="D171" s="487" t="s">
        <v>88</v>
      </c>
      <c r="E171" s="487" t="s">
        <v>927</v>
      </c>
      <c r="F171" s="487" t="s">
        <v>780</v>
      </c>
      <c r="G171" s="351"/>
      <c r="H171" s="351">
        <v>400</v>
      </c>
      <c r="I171" s="356">
        <v>3157.5</v>
      </c>
      <c r="J171" s="447">
        <f t="shared" ref="J171:K171" si="123">J177</f>
        <v>0</v>
      </c>
      <c r="K171" s="351">
        <f t="shared" si="123"/>
        <v>4585.05</v>
      </c>
    </row>
    <row r="172" spans="1:11" x14ac:dyDescent="0.2">
      <c r="B172" s="343" t="s">
        <v>1143</v>
      </c>
      <c r="C172" s="487" t="s">
        <v>91</v>
      </c>
      <c r="D172" s="487"/>
      <c r="E172" s="487"/>
      <c r="F172" s="487"/>
      <c r="G172" s="351"/>
      <c r="H172" s="351"/>
      <c r="I172" s="356">
        <f>I173</f>
        <v>570</v>
      </c>
      <c r="J172" s="447"/>
      <c r="K172" s="351"/>
    </row>
    <row r="173" spans="1:11" x14ac:dyDescent="0.2">
      <c r="B173" s="343" t="s">
        <v>1145</v>
      </c>
      <c r="C173" s="487" t="s">
        <v>91</v>
      </c>
      <c r="D173" s="487" t="s">
        <v>90</v>
      </c>
      <c r="E173" s="487"/>
      <c r="F173" s="487"/>
      <c r="G173" s="351"/>
      <c r="H173" s="351"/>
      <c r="I173" s="356">
        <f>I174</f>
        <v>570</v>
      </c>
      <c r="J173" s="447"/>
      <c r="K173" s="351"/>
    </row>
    <row r="174" spans="1:11" x14ac:dyDescent="0.2">
      <c r="B174" s="483" t="s">
        <v>800</v>
      </c>
      <c r="C174" s="487" t="s">
        <v>91</v>
      </c>
      <c r="D174" s="487" t="s">
        <v>90</v>
      </c>
      <c r="E174" s="487" t="s">
        <v>801</v>
      </c>
      <c r="F174" s="487"/>
      <c r="G174" s="351"/>
      <c r="H174" s="351"/>
      <c r="I174" s="356">
        <f>I175</f>
        <v>570</v>
      </c>
      <c r="J174" s="447"/>
      <c r="K174" s="351"/>
    </row>
    <row r="175" spans="1:11" x14ac:dyDescent="0.2">
      <c r="B175" s="343" t="s">
        <v>1147</v>
      </c>
      <c r="C175" s="487" t="s">
        <v>91</v>
      </c>
      <c r="D175" s="487" t="s">
        <v>90</v>
      </c>
      <c r="E175" s="487" t="s">
        <v>1148</v>
      </c>
      <c r="F175" s="487"/>
      <c r="G175" s="351"/>
      <c r="H175" s="351"/>
      <c r="I175" s="356">
        <f>I176</f>
        <v>570</v>
      </c>
      <c r="J175" s="447"/>
      <c r="K175" s="351"/>
    </row>
    <row r="176" spans="1:11" x14ac:dyDescent="0.2">
      <c r="B176" s="343" t="s">
        <v>1146</v>
      </c>
      <c r="C176" s="487" t="s">
        <v>91</v>
      </c>
      <c r="D176" s="487" t="s">
        <v>90</v>
      </c>
      <c r="E176" s="487" t="s">
        <v>1148</v>
      </c>
      <c r="F176" s="487" t="s">
        <v>1144</v>
      </c>
      <c r="G176" s="351"/>
      <c r="H176" s="351"/>
      <c r="I176" s="356">
        <v>570</v>
      </c>
      <c r="J176" s="447"/>
      <c r="K176" s="351"/>
    </row>
    <row r="177" spans="1:11" x14ac:dyDescent="0.2">
      <c r="B177" s="343" t="s">
        <v>738</v>
      </c>
      <c r="C177" s="342" t="s">
        <v>92</v>
      </c>
      <c r="D177" s="342"/>
      <c r="E177" s="342"/>
      <c r="F177" s="342"/>
      <c r="G177" s="350" t="e">
        <f>#REF!+G216+G221+G233+G178</f>
        <v>#REF!</v>
      </c>
      <c r="H177" s="350" t="e">
        <f>#REF!+H216+H221+H233+H178</f>
        <v>#REF!</v>
      </c>
      <c r="I177" s="354">
        <f>I178+I185+I216+I221+I233</f>
        <v>267742.73</v>
      </c>
      <c r="J177" s="440"/>
      <c r="K177" s="363">
        <v>4585.05</v>
      </c>
    </row>
    <row r="178" spans="1:11" x14ac:dyDescent="0.2">
      <c r="B178" s="343" t="s">
        <v>55</v>
      </c>
      <c r="C178" s="342" t="s">
        <v>92</v>
      </c>
      <c r="D178" s="342" t="s">
        <v>86</v>
      </c>
      <c r="E178" s="342"/>
      <c r="F178" s="342"/>
      <c r="G178" s="350" t="e">
        <f>#REF!+#REF!+G179</f>
        <v>#REF!</v>
      </c>
      <c r="H178" s="350" t="e">
        <f>#REF!+#REF!+H179</f>
        <v>#REF!</v>
      </c>
      <c r="I178" s="354">
        <f>I179</f>
        <v>17164.080000000002</v>
      </c>
      <c r="J178" s="447">
        <f t="shared" ref="J178:K178" si="124">J179</f>
        <v>0</v>
      </c>
      <c r="K178" s="351">
        <f t="shared" si="124"/>
        <v>9981.5300000000007</v>
      </c>
    </row>
    <row r="179" spans="1:11" ht="25.5" x14ac:dyDescent="0.2">
      <c r="B179" s="442" t="s">
        <v>739</v>
      </c>
      <c r="C179" s="342" t="s">
        <v>92</v>
      </c>
      <c r="D179" s="342" t="s">
        <v>86</v>
      </c>
      <c r="E179" s="443" t="s">
        <v>762</v>
      </c>
      <c r="F179" s="342"/>
      <c r="G179" s="350" t="e">
        <f>G180</f>
        <v>#REF!</v>
      </c>
      <c r="H179" s="350" t="e">
        <f t="shared" ref="H179:I180" si="125">H180</f>
        <v>#REF!</v>
      </c>
      <c r="I179" s="354">
        <f t="shared" si="125"/>
        <v>17164.080000000002</v>
      </c>
      <c r="J179" s="440"/>
      <c r="K179" s="363">
        <f>10285.67-104.14-200</f>
        <v>9981.5300000000007</v>
      </c>
    </row>
    <row r="180" spans="1:11" s="156" customFormat="1" ht="26.25" x14ac:dyDescent="0.25">
      <c r="A180" s="449"/>
      <c r="B180" s="442" t="s">
        <v>741</v>
      </c>
      <c r="C180" s="342" t="s">
        <v>92</v>
      </c>
      <c r="D180" s="342" t="s">
        <v>86</v>
      </c>
      <c r="E180" s="342" t="s">
        <v>763</v>
      </c>
      <c r="F180" s="342"/>
      <c r="G180" s="350" t="e">
        <f>G181</f>
        <v>#REF!</v>
      </c>
      <c r="H180" s="350" t="e">
        <f t="shared" si="125"/>
        <v>#REF!</v>
      </c>
      <c r="I180" s="354">
        <f t="shared" si="125"/>
        <v>17164.080000000002</v>
      </c>
      <c r="J180" s="437">
        <f t="shared" ref="J180:K180" si="126">SUM(J181:J182)</f>
        <v>0</v>
      </c>
      <c r="K180" s="354">
        <f t="shared" si="126"/>
        <v>33632.75</v>
      </c>
    </row>
    <row r="181" spans="1:11" s="154" customFormat="1" ht="27" x14ac:dyDescent="0.3">
      <c r="A181" s="449"/>
      <c r="B181" s="442" t="s">
        <v>743</v>
      </c>
      <c r="C181" s="342" t="s">
        <v>92</v>
      </c>
      <c r="D181" s="342" t="s">
        <v>86</v>
      </c>
      <c r="E181" s="342" t="s">
        <v>746</v>
      </c>
      <c r="F181" s="342"/>
      <c r="G181" s="350" t="e">
        <f>G182+#REF!</f>
        <v>#REF!</v>
      </c>
      <c r="H181" s="350" t="e">
        <f>H182+#REF!</f>
        <v>#REF!</v>
      </c>
      <c r="I181" s="354">
        <f>I182+I183</f>
        <v>17164.080000000002</v>
      </c>
      <c r="J181" s="438"/>
      <c r="K181" s="362">
        <v>31842.75</v>
      </c>
    </row>
    <row r="182" spans="1:11" s="156" customFormat="1" ht="39" x14ac:dyDescent="0.25">
      <c r="A182" s="449"/>
      <c r="B182" s="343" t="s">
        <v>745</v>
      </c>
      <c r="C182" s="342" t="s">
        <v>92</v>
      </c>
      <c r="D182" s="342" t="s">
        <v>86</v>
      </c>
      <c r="E182" s="342" t="s">
        <v>746</v>
      </c>
      <c r="F182" s="342" t="s">
        <v>747</v>
      </c>
      <c r="G182" s="350"/>
      <c r="H182" s="350">
        <v>122.08</v>
      </c>
      <c r="I182" s="354">
        <f>G182+H182</f>
        <v>122.08</v>
      </c>
      <c r="J182" s="438"/>
      <c r="K182" s="362">
        <v>1790</v>
      </c>
    </row>
    <row r="183" spans="1:11" ht="38.25" x14ac:dyDescent="0.2">
      <c r="B183" s="483" t="s">
        <v>1085</v>
      </c>
      <c r="C183" s="342" t="s">
        <v>92</v>
      </c>
      <c r="D183" s="342" t="s">
        <v>86</v>
      </c>
      <c r="E183" s="342" t="s">
        <v>1086</v>
      </c>
      <c r="F183" s="342"/>
      <c r="G183" s="350"/>
      <c r="H183" s="350"/>
      <c r="I183" s="354">
        <f>I184</f>
        <v>17042</v>
      </c>
      <c r="J183" s="438">
        <f t="shared" ref="J183:K183" si="127">SUM(J184:J185)</f>
        <v>0</v>
      </c>
      <c r="K183" s="362">
        <f t="shared" si="127"/>
        <v>4587.6000000000004</v>
      </c>
    </row>
    <row r="184" spans="1:11" ht="38.25" x14ac:dyDescent="0.2">
      <c r="B184" s="343" t="s">
        <v>745</v>
      </c>
      <c r="C184" s="342" t="s">
        <v>92</v>
      </c>
      <c r="D184" s="342" t="s">
        <v>86</v>
      </c>
      <c r="E184" s="342" t="s">
        <v>1086</v>
      </c>
      <c r="F184" s="342" t="s">
        <v>747</v>
      </c>
      <c r="G184" s="350"/>
      <c r="H184" s="350"/>
      <c r="I184" s="354">
        <v>17042</v>
      </c>
      <c r="J184" s="438"/>
      <c r="K184" s="350">
        <v>4557.6000000000004</v>
      </c>
    </row>
    <row r="185" spans="1:11" ht="18.75" x14ac:dyDescent="0.2">
      <c r="A185" s="341"/>
      <c r="B185" s="343" t="s">
        <v>54</v>
      </c>
      <c r="C185" s="342" t="s">
        <v>92</v>
      </c>
      <c r="D185" s="342" t="s">
        <v>87</v>
      </c>
      <c r="E185" s="342"/>
      <c r="F185" s="342"/>
      <c r="G185" s="351" t="e">
        <f>#REF!+G186+G190</f>
        <v>#REF!</v>
      </c>
      <c r="H185" s="351" t="e">
        <f>#REF!+H186+H190</f>
        <v>#REF!</v>
      </c>
      <c r="I185" s="356">
        <f>I186+I190</f>
        <v>238247.71999999997</v>
      </c>
      <c r="J185" s="438"/>
      <c r="K185" s="350">
        <v>30</v>
      </c>
    </row>
    <row r="186" spans="1:11" ht="25.5" x14ac:dyDescent="0.2">
      <c r="B186" s="442" t="s">
        <v>847</v>
      </c>
      <c r="C186" s="342" t="s">
        <v>92</v>
      </c>
      <c r="D186" s="342" t="s">
        <v>87</v>
      </c>
      <c r="E186" s="342" t="s">
        <v>848</v>
      </c>
      <c r="F186" s="342"/>
      <c r="G186" s="351">
        <f>G187</f>
        <v>0</v>
      </c>
      <c r="H186" s="351">
        <f t="shared" ref="H186:I188" si="128">H187</f>
        <v>2790</v>
      </c>
      <c r="I186" s="356">
        <f t="shared" si="128"/>
        <v>400</v>
      </c>
      <c r="J186" s="438">
        <f t="shared" ref="J186:K186" si="129">J187</f>
        <v>0</v>
      </c>
      <c r="K186" s="362">
        <f t="shared" si="129"/>
        <v>5581</v>
      </c>
    </row>
    <row r="187" spans="1:11" ht="25.5" x14ac:dyDescent="0.2">
      <c r="B187" s="442" t="s">
        <v>878</v>
      </c>
      <c r="C187" s="342" t="s">
        <v>92</v>
      </c>
      <c r="D187" s="342" t="s">
        <v>87</v>
      </c>
      <c r="E187" s="342" t="s">
        <v>879</v>
      </c>
      <c r="F187" s="342"/>
      <c r="G187" s="351">
        <f>G188</f>
        <v>0</v>
      </c>
      <c r="H187" s="351">
        <f t="shared" si="128"/>
        <v>2790</v>
      </c>
      <c r="I187" s="356">
        <f t="shared" si="128"/>
        <v>400</v>
      </c>
      <c r="J187" s="438"/>
      <c r="K187" s="362">
        <v>5581</v>
      </c>
    </row>
    <row r="188" spans="1:11" ht="25.5" x14ac:dyDescent="0.2">
      <c r="B188" s="442" t="s">
        <v>912</v>
      </c>
      <c r="C188" s="342" t="s">
        <v>92</v>
      </c>
      <c r="D188" s="342" t="s">
        <v>87</v>
      </c>
      <c r="E188" s="342" t="s">
        <v>914</v>
      </c>
      <c r="F188" s="342"/>
      <c r="G188" s="351">
        <f>G189</f>
        <v>0</v>
      </c>
      <c r="H188" s="351">
        <f t="shared" si="128"/>
        <v>2790</v>
      </c>
      <c r="I188" s="356">
        <f t="shared" si="128"/>
        <v>400</v>
      </c>
      <c r="J188" s="438">
        <f t="shared" ref="J188:K188" si="130">J189</f>
        <v>0</v>
      </c>
      <c r="K188" s="362">
        <f t="shared" si="130"/>
        <v>1130</v>
      </c>
    </row>
    <row r="189" spans="1:11" ht="25.5" x14ac:dyDescent="0.2">
      <c r="B189" s="343" t="s">
        <v>890</v>
      </c>
      <c r="C189" s="342" t="s">
        <v>92</v>
      </c>
      <c r="D189" s="342" t="s">
        <v>87</v>
      </c>
      <c r="E189" s="342" t="s">
        <v>914</v>
      </c>
      <c r="F189" s="342" t="s">
        <v>891</v>
      </c>
      <c r="G189" s="351"/>
      <c r="H189" s="351">
        <v>2790</v>
      </c>
      <c r="I189" s="356">
        <f>1400-1000</f>
        <v>400</v>
      </c>
      <c r="J189" s="438"/>
      <c r="K189" s="362">
        <v>1130</v>
      </c>
    </row>
    <row r="190" spans="1:11" ht="25.5" x14ac:dyDescent="0.2">
      <c r="B190" s="442" t="s">
        <v>739</v>
      </c>
      <c r="C190" s="342" t="s">
        <v>92</v>
      </c>
      <c r="D190" s="342" t="s">
        <v>87</v>
      </c>
      <c r="E190" s="342" t="s">
        <v>762</v>
      </c>
      <c r="F190" s="342"/>
      <c r="G190" s="351" t="e">
        <f>G191</f>
        <v>#REF!</v>
      </c>
      <c r="H190" s="351" t="e">
        <f t="shared" ref="H190:I190" si="131">H191</f>
        <v>#REF!</v>
      </c>
      <c r="I190" s="356">
        <f t="shared" si="131"/>
        <v>237847.71999999997</v>
      </c>
      <c r="J190" s="438">
        <f t="shared" ref="J190:K190" si="132">J191</f>
        <v>0</v>
      </c>
      <c r="K190" s="362">
        <f t="shared" si="132"/>
        <v>135049.20000000001</v>
      </c>
    </row>
    <row r="191" spans="1:11" ht="25.5" x14ac:dyDescent="0.2">
      <c r="B191" s="442" t="s">
        <v>741</v>
      </c>
      <c r="C191" s="342" t="s">
        <v>92</v>
      </c>
      <c r="D191" s="342" t="s">
        <v>87</v>
      </c>
      <c r="E191" s="342" t="s">
        <v>763</v>
      </c>
      <c r="F191" s="342"/>
      <c r="G191" s="351" t="e">
        <f t="shared" ref="G191:H191" si="133">G192+G194</f>
        <v>#REF!</v>
      </c>
      <c r="H191" s="351" t="e">
        <f t="shared" si="133"/>
        <v>#REF!</v>
      </c>
      <c r="I191" s="356">
        <f>I192+I194+I196+I201+I206+I208+I210+I212+I214</f>
        <v>237847.71999999997</v>
      </c>
      <c r="J191" s="438"/>
      <c r="K191" s="362">
        <v>135049.20000000001</v>
      </c>
    </row>
    <row r="192" spans="1:11" ht="38.25" x14ac:dyDescent="0.2">
      <c r="B192" s="442" t="s">
        <v>929</v>
      </c>
      <c r="C192" s="342" t="s">
        <v>92</v>
      </c>
      <c r="D192" s="342" t="s">
        <v>87</v>
      </c>
      <c r="E192" s="446" t="s">
        <v>930</v>
      </c>
      <c r="F192" s="342"/>
      <c r="G192" s="351" t="e">
        <f>G193+#REF!</f>
        <v>#REF!</v>
      </c>
      <c r="H192" s="351" t="e">
        <f>H193+#REF!</f>
        <v>#REF!</v>
      </c>
      <c r="I192" s="356">
        <f>I193</f>
        <v>4441.01</v>
      </c>
      <c r="J192" s="438">
        <f t="shared" ref="J192:K192" si="134">J193</f>
        <v>0</v>
      </c>
      <c r="K192" s="362">
        <f t="shared" si="134"/>
        <v>2369</v>
      </c>
    </row>
    <row r="193" spans="2:11" ht="25.5" x14ac:dyDescent="0.2">
      <c r="B193" s="347" t="s">
        <v>900</v>
      </c>
      <c r="C193" s="342" t="s">
        <v>92</v>
      </c>
      <c r="D193" s="342" t="s">
        <v>87</v>
      </c>
      <c r="E193" s="342" t="s">
        <v>931</v>
      </c>
      <c r="F193" s="342" t="s">
        <v>901</v>
      </c>
      <c r="G193" s="351"/>
      <c r="H193" s="351">
        <v>4585.05</v>
      </c>
      <c r="I193" s="356">
        <v>4441.01</v>
      </c>
      <c r="J193" s="438"/>
      <c r="K193" s="362">
        <v>2369</v>
      </c>
    </row>
    <row r="194" spans="2:11" ht="63.75" x14ac:dyDescent="0.2">
      <c r="B194" s="448" t="s">
        <v>932</v>
      </c>
      <c r="C194" s="488" t="s">
        <v>92</v>
      </c>
      <c r="D194" s="488" t="s">
        <v>87</v>
      </c>
      <c r="E194" s="489" t="s">
        <v>933</v>
      </c>
      <c r="F194" s="488"/>
      <c r="G194" s="490" t="e">
        <f>G195+#REF!</f>
        <v>#REF!</v>
      </c>
      <c r="H194" s="490" t="e">
        <f>H195+#REF!</f>
        <v>#REF!</v>
      </c>
      <c r="I194" s="491">
        <f>I195</f>
        <v>10220.34</v>
      </c>
      <c r="J194" s="438">
        <f t="shared" ref="J194:K194" si="135">J195</f>
        <v>20506.010000000002</v>
      </c>
      <c r="K194" s="362">
        <f t="shared" si="135"/>
        <v>30726.350000000002</v>
      </c>
    </row>
    <row r="195" spans="2:11" ht="25.5" x14ac:dyDescent="0.2">
      <c r="B195" s="347" t="s">
        <v>900</v>
      </c>
      <c r="C195" s="342" t="s">
        <v>92</v>
      </c>
      <c r="D195" s="342" t="s">
        <v>87</v>
      </c>
      <c r="E195" s="446" t="s">
        <v>933</v>
      </c>
      <c r="F195" s="342" t="s">
        <v>901</v>
      </c>
      <c r="G195" s="351"/>
      <c r="H195" s="351">
        <v>10285.67</v>
      </c>
      <c r="I195" s="356">
        <v>10220.34</v>
      </c>
      <c r="J195" s="441">
        <f t="shared" ref="J195:K195" si="136">H195+I195</f>
        <v>20506.010000000002</v>
      </c>
      <c r="K195" s="350">
        <f t="shared" si="136"/>
        <v>30726.350000000002</v>
      </c>
    </row>
    <row r="196" spans="2:11" ht="25.5" x14ac:dyDescent="0.2">
      <c r="B196" s="442" t="s">
        <v>748</v>
      </c>
      <c r="C196" s="342" t="s">
        <v>92</v>
      </c>
      <c r="D196" s="342" t="s">
        <v>87</v>
      </c>
      <c r="E196" s="342" t="s">
        <v>749</v>
      </c>
      <c r="F196" s="342"/>
      <c r="G196" s="350">
        <f>SUM(G197:G198)</f>
        <v>0</v>
      </c>
      <c r="H196" s="350">
        <f t="shared" ref="H196" si="137">SUM(H197:H198)</f>
        <v>33632.75</v>
      </c>
      <c r="I196" s="354">
        <f>SUM(I197:I199)</f>
        <v>63760.49</v>
      </c>
      <c r="J196" s="441">
        <f t="shared" ref="J196:K199" si="138">J197</f>
        <v>0</v>
      </c>
      <c r="K196" s="350">
        <f t="shared" si="138"/>
        <v>800</v>
      </c>
    </row>
    <row r="197" spans="2:11" ht="38.25" x14ac:dyDescent="0.2">
      <c r="B197" s="343" t="s">
        <v>745</v>
      </c>
      <c r="C197" s="342" t="s">
        <v>92</v>
      </c>
      <c r="D197" s="342" t="s">
        <v>87</v>
      </c>
      <c r="E197" s="342" t="s">
        <v>749</v>
      </c>
      <c r="F197" s="342" t="s">
        <v>747</v>
      </c>
      <c r="G197" s="350"/>
      <c r="H197" s="350">
        <v>31842.75</v>
      </c>
      <c r="I197" s="354">
        <f>33150.09+570-570+794-50</f>
        <v>33894.089999999997</v>
      </c>
      <c r="J197" s="438">
        <f t="shared" si="138"/>
        <v>0</v>
      </c>
      <c r="K197" s="362">
        <f t="shared" si="138"/>
        <v>800</v>
      </c>
    </row>
    <row r="198" spans="2:11" x14ac:dyDescent="0.2">
      <c r="B198" s="343" t="s">
        <v>750</v>
      </c>
      <c r="C198" s="342" t="s">
        <v>92</v>
      </c>
      <c r="D198" s="342" t="s">
        <v>87</v>
      </c>
      <c r="E198" s="342" t="s">
        <v>749</v>
      </c>
      <c r="F198" s="342" t="s">
        <v>751</v>
      </c>
      <c r="G198" s="350"/>
      <c r="H198" s="350">
        <v>1790</v>
      </c>
      <c r="I198" s="354">
        <f>1435+1000</f>
        <v>2435</v>
      </c>
      <c r="J198" s="438">
        <f t="shared" si="138"/>
        <v>0</v>
      </c>
      <c r="K198" s="362">
        <f t="shared" si="138"/>
        <v>800</v>
      </c>
    </row>
    <row r="199" spans="2:11" ht="38.25" x14ac:dyDescent="0.2">
      <c r="B199" s="483" t="s">
        <v>1087</v>
      </c>
      <c r="C199" s="342" t="s">
        <v>92</v>
      </c>
      <c r="D199" s="342" t="s">
        <v>87</v>
      </c>
      <c r="E199" s="342" t="s">
        <v>1088</v>
      </c>
      <c r="F199" s="342"/>
      <c r="G199" s="350"/>
      <c r="H199" s="350"/>
      <c r="I199" s="354">
        <f>I200</f>
        <v>27431.4</v>
      </c>
      <c r="J199" s="441">
        <f t="shared" si="138"/>
        <v>0</v>
      </c>
      <c r="K199" s="350">
        <f t="shared" si="138"/>
        <v>800</v>
      </c>
    </row>
    <row r="200" spans="2:11" ht="38.25" x14ac:dyDescent="0.2">
      <c r="B200" s="343" t="s">
        <v>745</v>
      </c>
      <c r="C200" s="342" t="s">
        <v>92</v>
      </c>
      <c r="D200" s="342" t="s">
        <v>87</v>
      </c>
      <c r="E200" s="342" t="s">
        <v>749</v>
      </c>
      <c r="F200" s="342" t="s">
        <v>747</v>
      </c>
      <c r="G200" s="350"/>
      <c r="H200" s="350"/>
      <c r="I200" s="354">
        <v>27431.4</v>
      </c>
      <c r="J200" s="438"/>
      <c r="K200" s="362">
        <v>800</v>
      </c>
    </row>
    <row r="201" spans="2:11" ht="25.5" x14ac:dyDescent="0.2">
      <c r="B201" s="442" t="s">
        <v>752</v>
      </c>
      <c r="C201" s="342" t="s">
        <v>92</v>
      </c>
      <c r="D201" s="342" t="s">
        <v>87</v>
      </c>
      <c r="E201" s="342" t="s">
        <v>753</v>
      </c>
      <c r="F201" s="342"/>
      <c r="G201" s="350">
        <f>SUM(G202:G203)</f>
        <v>0</v>
      </c>
      <c r="H201" s="350">
        <f t="shared" ref="H201" si="139">SUM(H202:H203)</f>
        <v>4587.6000000000004</v>
      </c>
      <c r="I201" s="354">
        <f>SUM(I202:I204)</f>
        <v>5331.58</v>
      </c>
      <c r="J201" s="441" t="e">
        <f t="shared" ref="J201:K201" si="140">J202</f>
        <v>#REF!</v>
      </c>
      <c r="K201" s="350" t="e">
        <f t="shared" si="140"/>
        <v>#REF!</v>
      </c>
    </row>
    <row r="202" spans="2:11" ht="38.25" x14ac:dyDescent="0.2">
      <c r="B202" s="343" t="s">
        <v>745</v>
      </c>
      <c r="C202" s="342" t="s">
        <v>92</v>
      </c>
      <c r="D202" s="342" t="s">
        <v>87</v>
      </c>
      <c r="E202" s="342" t="s">
        <v>753</v>
      </c>
      <c r="F202" s="342" t="s">
        <v>747</v>
      </c>
      <c r="G202" s="350"/>
      <c r="H202" s="350">
        <v>4557.6000000000004</v>
      </c>
      <c r="I202" s="354">
        <v>4782.04</v>
      </c>
      <c r="J202" s="437" t="e">
        <f t="shared" ref="J202:K202" si="141">J203+J208</f>
        <v>#REF!</v>
      </c>
      <c r="K202" s="354" t="e">
        <f t="shared" si="141"/>
        <v>#REF!</v>
      </c>
    </row>
    <row r="203" spans="2:11" x14ac:dyDescent="0.2">
      <c r="B203" s="343" t="s">
        <v>750</v>
      </c>
      <c r="C203" s="342" t="s">
        <v>92</v>
      </c>
      <c r="D203" s="342" t="s">
        <v>87</v>
      </c>
      <c r="E203" s="342" t="s">
        <v>753</v>
      </c>
      <c r="F203" s="342" t="s">
        <v>751</v>
      </c>
      <c r="G203" s="350"/>
      <c r="H203" s="350">
        <v>30</v>
      </c>
      <c r="I203" s="354">
        <v>133</v>
      </c>
      <c r="J203" s="438">
        <f t="shared" ref="J203:K203" si="142">J204+J206</f>
        <v>0</v>
      </c>
      <c r="K203" s="362">
        <f t="shared" si="142"/>
        <v>3089.95</v>
      </c>
    </row>
    <row r="204" spans="2:11" ht="25.5" x14ac:dyDescent="0.2">
      <c r="B204" s="492" t="s">
        <v>1089</v>
      </c>
      <c r="C204" s="342" t="s">
        <v>92</v>
      </c>
      <c r="D204" s="342" t="s">
        <v>87</v>
      </c>
      <c r="E204" s="342" t="s">
        <v>1090</v>
      </c>
      <c r="F204" s="342"/>
      <c r="G204" s="350"/>
      <c r="H204" s="350"/>
      <c r="I204" s="354">
        <f>I205</f>
        <v>416.54</v>
      </c>
      <c r="J204" s="438">
        <f t="shared" ref="J204:K204" si="143">J205</f>
        <v>0</v>
      </c>
      <c r="K204" s="362">
        <f t="shared" si="143"/>
        <v>1170.95</v>
      </c>
    </row>
    <row r="205" spans="2:11" ht="38.25" x14ac:dyDescent="0.2">
      <c r="B205" s="343" t="s">
        <v>745</v>
      </c>
      <c r="C205" s="342" t="s">
        <v>92</v>
      </c>
      <c r="D205" s="342" t="s">
        <v>87</v>
      </c>
      <c r="E205" s="342" t="s">
        <v>1090</v>
      </c>
      <c r="F205" s="342" t="s">
        <v>747</v>
      </c>
      <c r="G205" s="350"/>
      <c r="H205" s="350"/>
      <c r="I205" s="354">
        <v>416.54</v>
      </c>
      <c r="J205" s="438"/>
      <c r="K205" s="362">
        <v>1170.95</v>
      </c>
    </row>
    <row r="206" spans="2:11" ht="51" x14ac:dyDescent="0.2">
      <c r="B206" s="442" t="s">
        <v>754</v>
      </c>
      <c r="C206" s="342" t="s">
        <v>92</v>
      </c>
      <c r="D206" s="342" t="s">
        <v>87</v>
      </c>
      <c r="E206" s="342" t="s">
        <v>755</v>
      </c>
      <c r="F206" s="342"/>
      <c r="G206" s="350">
        <f>G207</f>
        <v>0</v>
      </c>
      <c r="H206" s="350">
        <f t="shared" ref="H206:I206" si="144">H207</f>
        <v>5581</v>
      </c>
      <c r="I206" s="354">
        <f t="shared" si="144"/>
        <v>5081</v>
      </c>
      <c r="J206" s="438">
        <f t="shared" ref="J206:K206" si="145">J207</f>
        <v>0</v>
      </c>
      <c r="K206" s="362">
        <f t="shared" si="145"/>
        <v>1919</v>
      </c>
    </row>
    <row r="207" spans="2:11" ht="38.25" x14ac:dyDescent="0.2">
      <c r="B207" s="343" t="s">
        <v>745</v>
      </c>
      <c r="C207" s="342" t="s">
        <v>92</v>
      </c>
      <c r="D207" s="342" t="s">
        <v>87</v>
      </c>
      <c r="E207" s="342" t="s">
        <v>755</v>
      </c>
      <c r="F207" s="342" t="s">
        <v>747</v>
      </c>
      <c r="G207" s="350"/>
      <c r="H207" s="350">
        <v>5581</v>
      </c>
      <c r="I207" s="354">
        <v>5081</v>
      </c>
      <c r="J207" s="438"/>
      <c r="K207" s="362">
        <v>1919</v>
      </c>
    </row>
    <row r="208" spans="2:11" ht="25.5" x14ac:dyDescent="0.2">
      <c r="B208" s="442" t="s">
        <v>756</v>
      </c>
      <c r="C208" s="342" t="s">
        <v>92</v>
      </c>
      <c r="D208" s="342" t="s">
        <v>87</v>
      </c>
      <c r="E208" s="342" t="s">
        <v>757</v>
      </c>
      <c r="F208" s="342"/>
      <c r="G208" s="350">
        <f>G209</f>
        <v>0</v>
      </c>
      <c r="H208" s="350">
        <f t="shared" ref="H208:I208" si="146">H209</f>
        <v>1130</v>
      </c>
      <c r="I208" s="354">
        <f t="shared" si="146"/>
        <v>970</v>
      </c>
      <c r="J208" s="438" t="e">
        <f t="shared" ref="J208:K208" si="147">J209</f>
        <v>#REF!</v>
      </c>
      <c r="K208" s="362" t="e">
        <f t="shared" si="147"/>
        <v>#REF!</v>
      </c>
    </row>
    <row r="209" spans="2:11" ht="38.25" x14ac:dyDescent="0.2">
      <c r="B209" s="343" t="s">
        <v>745</v>
      </c>
      <c r="C209" s="342" t="s">
        <v>92</v>
      </c>
      <c r="D209" s="342" t="s">
        <v>87</v>
      </c>
      <c r="E209" s="342" t="s">
        <v>757</v>
      </c>
      <c r="F209" s="342" t="s">
        <v>747</v>
      </c>
      <c r="G209" s="350"/>
      <c r="H209" s="350">
        <v>1130</v>
      </c>
      <c r="I209" s="354">
        <v>970</v>
      </c>
      <c r="J209" s="437" t="e">
        <f t="shared" ref="J209:K209" si="148">J210+J211+J212</f>
        <v>#REF!</v>
      </c>
      <c r="K209" s="354" t="e">
        <f t="shared" si="148"/>
        <v>#REF!</v>
      </c>
    </row>
    <row r="210" spans="2:11" ht="114.75" x14ac:dyDescent="0.2">
      <c r="B210" s="442" t="s">
        <v>758</v>
      </c>
      <c r="C210" s="342" t="s">
        <v>92</v>
      </c>
      <c r="D210" s="342" t="s">
        <v>87</v>
      </c>
      <c r="E210" s="528" t="s">
        <v>1127</v>
      </c>
      <c r="F210" s="342"/>
      <c r="G210" s="350">
        <f>G211</f>
        <v>0</v>
      </c>
      <c r="H210" s="350">
        <f t="shared" ref="H210:I210" si="149">H211</f>
        <v>135049.20000000001</v>
      </c>
      <c r="I210" s="354">
        <f t="shared" si="149"/>
        <v>144254.79999999999</v>
      </c>
      <c r="J210" s="438" t="e">
        <f>J211+J212+#REF!</f>
        <v>#REF!</v>
      </c>
      <c r="K210" s="362" t="e">
        <f>K211+K212+#REF!</f>
        <v>#REF!</v>
      </c>
    </row>
    <row r="211" spans="2:11" ht="38.25" x14ac:dyDescent="0.2">
      <c r="B211" s="343" t="s">
        <v>745</v>
      </c>
      <c r="C211" s="342" t="s">
        <v>92</v>
      </c>
      <c r="D211" s="342" t="s">
        <v>87</v>
      </c>
      <c r="E211" s="528" t="s">
        <v>1127</v>
      </c>
      <c r="F211" s="342" t="s">
        <v>747</v>
      </c>
      <c r="G211" s="350"/>
      <c r="H211" s="350">
        <v>135049.20000000001</v>
      </c>
      <c r="I211" s="354">
        <v>144254.79999999999</v>
      </c>
      <c r="J211" s="438"/>
      <c r="K211" s="350">
        <v>1145.76</v>
      </c>
    </row>
    <row r="212" spans="2:11" ht="38.25" x14ac:dyDescent="0.2">
      <c r="B212" s="442" t="s">
        <v>759</v>
      </c>
      <c r="C212" s="342" t="s">
        <v>92</v>
      </c>
      <c r="D212" s="342" t="s">
        <v>87</v>
      </c>
      <c r="E212" s="528" t="s">
        <v>1128</v>
      </c>
      <c r="F212" s="342"/>
      <c r="G212" s="350">
        <f>G213</f>
        <v>0</v>
      </c>
      <c r="H212" s="350">
        <f t="shared" ref="H212:I212" si="150">H213</f>
        <v>2369</v>
      </c>
      <c r="I212" s="354">
        <f t="shared" si="150"/>
        <v>2369</v>
      </c>
      <c r="J212" s="438"/>
      <c r="K212" s="350">
        <v>5</v>
      </c>
    </row>
    <row r="213" spans="2:11" ht="38.25" x14ac:dyDescent="0.2">
      <c r="B213" s="343" t="s">
        <v>745</v>
      </c>
      <c r="C213" s="342" t="s">
        <v>92</v>
      </c>
      <c r="D213" s="342" t="s">
        <v>87</v>
      </c>
      <c r="E213" s="528" t="s">
        <v>1128</v>
      </c>
      <c r="F213" s="342" t="s">
        <v>747</v>
      </c>
      <c r="G213" s="350"/>
      <c r="H213" s="350">
        <v>2369</v>
      </c>
      <c r="I213" s="354">
        <f>G213+H213</f>
        <v>2369</v>
      </c>
      <c r="J213" s="441">
        <f t="shared" ref="J213:K213" si="151">J214</f>
        <v>0</v>
      </c>
      <c r="K213" s="350">
        <f t="shared" si="151"/>
        <v>7984.9699999999993</v>
      </c>
    </row>
    <row r="214" spans="2:11" ht="51" x14ac:dyDescent="0.2">
      <c r="B214" s="442" t="s">
        <v>760</v>
      </c>
      <c r="C214" s="342" t="s">
        <v>92</v>
      </c>
      <c r="D214" s="342" t="s">
        <v>87</v>
      </c>
      <c r="E214" s="528" t="s">
        <v>1129</v>
      </c>
      <c r="F214" s="342"/>
      <c r="G214" s="350">
        <f>G215</f>
        <v>0</v>
      </c>
      <c r="H214" s="350">
        <f t="shared" ref="H214:I214" si="152">H215</f>
        <v>1419.5</v>
      </c>
      <c r="I214" s="354">
        <f t="shared" si="152"/>
        <v>1419.5</v>
      </c>
      <c r="J214" s="438">
        <f t="shared" ref="J214:K214" si="153">J215+J224</f>
        <v>0</v>
      </c>
      <c r="K214" s="362">
        <f t="shared" si="153"/>
        <v>7984.9699999999993</v>
      </c>
    </row>
    <row r="215" spans="2:11" ht="38.25" x14ac:dyDescent="0.2">
      <c r="B215" s="343" t="s">
        <v>745</v>
      </c>
      <c r="C215" s="342" t="s">
        <v>92</v>
      </c>
      <c r="D215" s="342" t="s">
        <v>87</v>
      </c>
      <c r="E215" s="528" t="s">
        <v>1129</v>
      </c>
      <c r="F215" s="342" t="s">
        <v>747</v>
      </c>
      <c r="G215" s="350"/>
      <c r="H215" s="350">
        <v>1419.5</v>
      </c>
      <c r="I215" s="354">
        <f>G215+H215</f>
        <v>1419.5</v>
      </c>
      <c r="J215" s="438">
        <f t="shared" ref="J215:K215" si="154">SUM(J216:J222)</f>
        <v>0</v>
      </c>
      <c r="K215" s="362">
        <f t="shared" si="154"/>
        <v>1080.6600000000001</v>
      </c>
    </row>
    <row r="216" spans="2:11" x14ac:dyDescent="0.2">
      <c r="B216" s="343" t="s">
        <v>761</v>
      </c>
      <c r="C216" s="342" t="s">
        <v>92</v>
      </c>
      <c r="D216" s="342" t="s">
        <v>90</v>
      </c>
      <c r="E216" s="342"/>
      <c r="F216" s="342"/>
      <c r="G216" s="350" t="e">
        <f>#REF!+G217</f>
        <v>#REF!</v>
      </c>
      <c r="H216" s="350" t="e">
        <f>#REF!+H217</f>
        <v>#REF!</v>
      </c>
      <c r="I216" s="354">
        <f>I217</f>
        <v>800</v>
      </c>
      <c r="J216" s="438"/>
      <c r="K216" s="362">
        <v>1080.6600000000001</v>
      </c>
    </row>
    <row r="217" spans="2:11" ht="25.5" x14ac:dyDescent="0.2">
      <c r="B217" s="442" t="s">
        <v>739</v>
      </c>
      <c r="C217" s="342" t="s">
        <v>92</v>
      </c>
      <c r="D217" s="342" t="s">
        <v>90</v>
      </c>
      <c r="E217" s="342" t="s">
        <v>762</v>
      </c>
      <c r="F217" s="342"/>
      <c r="G217" s="350" t="e">
        <f>G218</f>
        <v>#REF!</v>
      </c>
      <c r="H217" s="350" t="e">
        <f t="shared" ref="H217:I218" si="155">H218</f>
        <v>#REF!</v>
      </c>
      <c r="I217" s="354">
        <f t="shared" si="155"/>
        <v>800</v>
      </c>
      <c r="J217" s="438"/>
      <c r="K217" s="362"/>
    </row>
    <row r="218" spans="2:11" ht="25.5" x14ac:dyDescent="0.2">
      <c r="B218" s="442" t="s">
        <v>741</v>
      </c>
      <c r="C218" s="342" t="s">
        <v>92</v>
      </c>
      <c r="D218" s="342" t="s">
        <v>90</v>
      </c>
      <c r="E218" s="342" t="s">
        <v>763</v>
      </c>
      <c r="F218" s="342"/>
      <c r="G218" s="350" t="e">
        <f>G219</f>
        <v>#REF!</v>
      </c>
      <c r="H218" s="350" t="e">
        <f t="shared" si="155"/>
        <v>#REF!</v>
      </c>
      <c r="I218" s="354">
        <f t="shared" si="155"/>
        <v>800</v>
      </c>
      <c r="J218" s="438"/>
      <c r="K218" s="362"/>
    </row>
    <row r="219" spans="2:11" ht="25.5" x14ac:dyDescent="0.2">
      <c r="B219" s="442" t="s">
        <v>748</v>
      </c>
      <c r="C219" s="342" t="s">
        <v>92</v>
      </c>
      <c r="D219" s="342" t="s">
        <v>90</v>
      </c>
      <c r="E219" s="342" t="s">
        <v>746</v>
      </c>
      <c r="F219" s="342"/>
      <c r="G219" s="350" t="e">
        <f>G220+#REF!</f>
        <v>#REF!</v>
      </c>
      <c r="H219" s="350" t="e">
        <f>H220+#REF!</f>
        <v>#REF!</v>
      </c>
      <c r="I219" s="354">
        <f>I220</f>
        <v>800</v>
      </c>
      <c r="J219" s="438"/>
      <c r="K219" s="362"/>
    </row>
    <row r="220" spans="2:11" ht="38.25" x14ac:dyDescent="0.2">
      <c r="B220" s="343" t="s">
        <v>745</v>
      </c>
      <c r="C220" s="342" t="s">
        <v>92</v>
      </c>
      <c r="D220" s="342" t="s">
        <v>90</v>
      </c>
      <c r="E220" s="342" t="s">
        <v>746</v>
      </c>
      <c r="F220" s="342" t="s">
        <v>747</v>
      </c>
      <c r="G220" s="350"/>
      <c r="H220" s="350">
        <v>800</v>
      </c>
      <c r="I220" s="354">
        <f>G220+H220</f>
        <v>800</v>
      </c>
      <c r="J220" s="438"/>
      <c r="K220" s="362"/>
    </row>
    <row r="221" spans="2:11" x14ac:dyDescent="0.2">
      <c r="B221" s="343" t="s">
        <v>53</v>
      </c>
      <c r="C221" s="342" t="s">
        <v>92</v>
      </c>
      <c r="D221" s="342" t="s">
        <v>92</v>
      </c>
      <c r="E221" s="342"/>
      <c r="F221" s="342"/>
      <c r="G221" s="350" t="e">
        <f>#REF!+#REF!+#REF!+G222</f>
        <v>#REF!</v>
      </c>
      <c r="H221" s="350" t="e">
        <f>#REF!+#REF!+#REF!+H222</f>
        <v>#REF!</v>
      </c>
      <c r="I221" s="354">
        <f>I222</f>
        <v>3232.95</v>
      </c>
      <c r="J221" s="438"/>
      <c r="K221" s="362"/>
    </row>
    <row r="222" spans="2:11" ht="25.5" x14ac:dyDescent="0.2">
      <c r="B222" s="442" t="s">
        <v>739</v>
      </c>
      <c r="C222" s="342" t="s">
        <v>92</v>
      </c>
      <c r="D222" s="342" t="s">
        <v>92</v>
      </c>
      <c r="E222" s="342" t="s">
        <v>762</v>
      </c>
      <c r="F222" s="342"/>
      <c r="G222" s="350">
        <f>G223</f>
        <v>0</v>
      </c>
      <c r="H222" s="350">
        <f t="shared" ref="H222" si="156">H223</f>
        <v>3089.95</v>
      </c>
      <c r="I222" s="354">
        <f>I223+I228</f>
        <v>3232.95</v>
      </c>
      <c r="J222" s="438"/>
      <c r="K222" s="362"/>
    </row>
    <row r="223" spans="2:11" ht="25.5" x14ac:dyDescent="0.2">
      <c r="B223" s="442" t="s">
        <v>741</v>
      </c>
      <c r="C223" s="342" t="s">
        <v>92</v>
      </c>
      <c r="D223" s="342" t="s">
        <v>92</v>
      </c>
      <c r="E223" s="342" t="s">
        <v>763</v>
      </c>
      <c r="F223" s="342"/>
      <c r="G223" s="350">
        <f>G224+G226</f>
        <v>0</v>
      </c>
      <c r="H223" s="350">
        <f t="shared" ref="H223" si="157">H224+H226</f>
        <v>3089.95</v>
      </c>
      <c r="I223" s="354">
        <f>I224+I226</f>
        <v>3102.95</v>
      </c>
      <c r="J223" s="438">
        <f t="shared" ref="J223:K223" si="158">J224</f>
        <v>0</v>
      </c>
      <c r="K223" s="362">
        <f t="shared" si="158"/>
        <v>6904.3099999999995</v>
      </c>
    </row>
    <row r="224" spans="2:11" ht="38.25" x14ac:dyDescent="0.2">
      <c r="B224" s="442" t="s">
        <v>764</v>
      </c>
      <c r="C224" s="342" t="s">
        <v>92</v>
      </c>
      <c r="D224" s="342" t="s">
        <v>92</v>
      </c>
      <c r="E224" s="342" t="s">
        <v>765</v>
      </c>
      <c r="F224" s="342"/>
      <c r="G224" s="350">
        <f>G225</f>
        <v>0</v>
      </c>
      <c r="H224" s="350">
        <f t="shared" ref="H224:I224" si="159">H225</f>
        <v>1170.95</v>
      </c>
      <c r="I224" s="354">
        <f t="shared" si="159"/>
        <v>1470.95</v>
      </c>
      <c r="J224" s="437">
        <f t="shared" ref="J224:K224" si="160">SUM(J225:J229)</f>
        <v>0</v>
      </c>
      <c r="K224" s="354">
        <f t="shared" si="160"/>
        <v>6904.3099999999995</v>
      </c>
    </row>
    <row r="225" spans="2:11" x14ac:dyDescent="0.2">
      <c r="B225" s="343" t="s">
        <v>750</v>
      </c>
      <c r="C225" s="342" t="s">
        <v>92</v>
      </c>
      <c r="D225" s="342" t="s">
        <v>92</v>
      </c>
      <c r="E225" s="342" t="s">
        <v>765</v>
      </c>
      <c r="F225" s="342" t="s">
        <v>751</v>
      </c>
      <c r="G225" s="350"/>
      <c r="H225" s="350">
        <v>1170.95</v>
      </c>
      <c r="I225" s="354">
        <v>1470.95</v>
      </c>
      <c r="J225" s="438"/>
      <c r="K225" s="362">
        <v>5149.41</v>
      </c>
    </row>
    <row r="226" spans="2:11" ht="51" x14ac:dyDescent="0.2">
      <c r="B226" s="439" t="s">
        <v>1091</v>
      </c>
      <c r="C226" s="342" t="s">
        <v>92</v>
      </c>
      <c r="D226" s="342" t="s">
        <v>92</v>
      </c>
      <c r="E226" s="342" t="s">
        <v>767</v>
      </c>
      <c r="F226" s="342"/>
      <c r="G226" s="350">
        <f>G227</f>
        <v>0</v>
      </c>
      <c r="H226" s="350">
        <f t="shared" ref="H226:I226" si="161">H227</f>
        <v>1919</v>
      </c>
      <c r="I226" s="354">
        <f t="shared" si="161"/>
        <v>1632</v>
      </c>
      <c r="J226" s="438"/>
      <c r="K226" s="362">
        <v>20</v>
      </c>
    </row>
    <row r="227" spans="2:11" x14ac:dyDescent="0.2">
      <c r="B227" s="343" t="s">
        <v>750</v>
      </c>
      <c r="C227" s="342" t="s">
        <v>92</v>
      </c>
      <c r="D227" s="342" t="s">
        <v>92</v>
      </c>
      <c r="E227" s="342" t="s">
        <v>767</v>
      </c>
      <c r="F227" s="342" t="s">
        <v>751</v>
      </c>
      <c r="G227" s="350"/>
      <c r="H227" s="350">
        <v>1919</v>
      </c>
      <c r="I227" s="354">
        <v>1632</v>
      </c>
      <c r="J227" s="438"/>
      <c r="K227" s="362">
        <v>38</v>
      </c>
    </row>
    <row r="228" spans="2:11" ht="25.5" x14ac:dyDescent="0.2">
      <c r="B228" s="442" t="s">
        <v>940</v>
      </c>
      <c r="C228" s="342" t="s">
        <v>92</v>
      </c>
      <c r="D228" s="342" t="s">
        <v>92</v>
      </c>
      <c r="E228" s="342" t="s">
        <v>941</v>
      </c>
      <c r="F228" s="342"/>
      <c r="G228" s="350">
        <f>G229</f>
        <v>0</v>
      </c>
      <c r="H228" s="350">
        <f t="shared" ref="H228:I228" si="162">H229</f>
        <v>1275.76</v>
      </c>
      <c r="I228" s="354">
        <f t="shared" si="162"/>
        <v>130</v>
      </c>
      <c r="J228" s="438"/>
      <c r="K228" s="362">
        <v>1686.36</v>
      </c>
    </row>
    <row r="229" spans="2:11" ht="25.5" x14ac:dyDescent="0.2">
      <c r="B229" s="442" t="s">
        <v>942</v>
      </c>
      <c r="C229" s="342" t="s">
        <v>92</v>
      </c>
      <c r="D229" s="342" t="s">
        <v>92</v>
      </c>
      <c r="E229" s="342" t="s">
        <v>958</v>
      </c>
      <c r="F229" s="342"/>
      <c r="G229" s="350">
        <f>G230+G231+G232</f>
        <v>0</v>
      </c>
      <c r="H229" s="350">
        <f t="shared" ref="H229" si="163">H230+H231+H232</f>
        <v>1275.76</v>
      </c>
      <c r="I229" s="354">
        <f>I230+I231+I232</f>
        <v>130</v>
      </c>
      <c r="J229" s="438"/>
      <c r="K229" s="362">
        <v>10.54</v>
      </c>
    </row>
    <row r="230" spans="2:11" x14ac:dyDescent="0.2">
      <c r="B230" s="344" t="s">
        <v>771</v>
      </c>
      <c r="C230" s="342" t="s">
        <v>92</v>
      </c>
      <c r="D230" s="342" t="s">
        <v>92</v>
      </c>
      <c r="E230" s="342" t="s">
        <v>958</v>
      </c>
      <c r="F230" s="342" t="s">
        <v>772</v>
      </c>
      <c r="G230" s="350"/>
      <c r="H230" s="350">
        <v>1145.76</v>
      </c>
      <c r="I230" s="354"/>
      <c r="J230" s="438"/>
      <c r="K230" s="350">
        <v>125</v>
      </c>
    </row>
    <row r="231" spans="2:11" ht="25.5" x14ac:dyDescent="0.2">
      <c r="B231" s="343" t="s">
        <v>773</v>
      </c>
      <c r="C231" s="342" t="s">
        <v>92</v>
      </c>
      <c r="D231" s="342" t="s">
        <v>92</v>
      </c>
      <c r="E231" s="342" t="s">
        <v>958</v>
      </c>
      <c r="F231" s="342" t="s">
        <v>774</v>
      </c>
      <c r="G231" s="350"/>
      <c r="H231" s="350">
        <v>5</v>
      </c>
      <c r="I231" s="354">
        <f>G231+H231</f>
        <v>5</v>
      </c>
      <c r="J231" s="438">
        <f>J232+J245</f>
        <v>0</v>
      </c>
      <c r="K231" s="362">
        <f>K232+K245</f>
        <v>32952.170000000006</v>
      </c>
    </row>
    <row r="232" spans="2:11" ht="25.5" x14ac:dyDescent="0.2">
      <c r="B232" s="343" t="s">
        <v>779</v>
      </c>
      <c r="C232" s="342" t="s">
        <v>92</v>
      </c>
      <c r="D232" s="342" t="s">
        <v>92</v>
      </c>
      <c r="E232" s="342" t="s">
        <v>958</v>
      </c>
      <c r="F232" s="342" t="s">
        <v>780</v>
      </c>
      <c r="G232" s="350"/>
      <c r="H232" s="350">
        <v>125</v>
      </c>
      <c r="I232" s="354">
        <f>G232+H232</f>
        <v>125</v>
      </c>
      <c r="J232" s="441">
        <f t="shared" ref="J232:K233" si="164">J233</f>
        <v>0</v>
      </c>
      <c r="K232" s="350">
        <f t="shared" si="164"/>
        <v>25493.950000000004</v>
      </c>
    </row>
    <row r="233" spans="2:11" x14ac:dyDescent="0.2">
      <c r="B233" s="343" t="s">
        <v>52</v>
      </c>
      <c r="C233" s="342" t="s">
        <v>92</v>
      </c>
      <c r="D233" s="342" t="s">
        <v>768</v>
      </c>
      <c r="E233" s="342"/>
      <c r="F233" s="342"/>
      <c r="G233" s="350" t="e">
        <f>#REF!+#REF!+G234</f>
        <v>#REF!</v>
      </c>
      <c r="H233" s="350" t="e">
        <f>#REF!+#REF!+H234</f>
        <v>#REF!</v>
      </c>
      <c r="I233" s="354">
        <f>I234</f>
        <v>8297.98</v>
      </c>
      <c r="J233" s="438">
        <f t="shared" si="164"/>
        <v>0</v>
      </c>
      <c r="K233" s="362">
        <f t="shared" si="164"/>
        <v>25493.950000000004</v>
      </c>
    </row>
    <row r="234" spans="2:11" ht="25.5" x14ac:dyDescent="0.2">
      <c r="B234" s="442" t="s">
        <v>739</v>
      </c>
      <c r="C234" s="342" t="s">
        <v>92</v>
      </c>
      <c r="D234" s="342" t="s">
        <v>768</v>
      </c>
      <c r="E234" s="342" t="s">
        <v>762</v>
      </c>
      <c r="F234" s="342"/>
      <c r="G234" s="350">
        <f t="shared" ref="G234:H234" si="165">G235+G244</f>
        <v>0</v>
      </c>
      <c r="H234" s="350">
        <f t="shared" si="165"/>
        <v>7984.9699999999993</v>
      </c>
      <c r="I234" s="354">
        <f>I235+I244</f>
        <v>8297.98</v>
      </c>
      <c r="J234" s="441">
        <f t="shared" ref="J234:K234" si="166">J235+J238+J241+J243</f>
        <v>0</v>
      </c>
      <c r="K234" s="350">
        <f t="shared" si="166"/>
        <v>25493.950000000004</v>
      </c>
    </row>
    <row r="235" spans="2:11" ht="38.25" x14ac:dyDescent="0.2">
      <c r="B235" s="442" t="s">
        <v>769</v>
      </c>
      <c r="C235" s="342" t="s">
        <v>92</v>
      </c>
      <c r="D235" s="342" t="s">
        <v>768</v>
      </c>
      <c r="E235" s="342" t="s">
        <v>770</v>
      </c>
      <c r="F235" s="342"/>
      <c r="G235" s="350">
        <f>SUM(G236:G242)</f>
        <v>0</v>
      </c>
      <c r="H235" s="350">
        <f t="shared" ref="H235" si="167">SUM(H236:H242)</f>
        <v>1080.6600000000001</v>
      </c>
      <c r="I235" s="354">
        <f>SUM(I236:I242)</f>
        <v>1080.6600000000001</v>
      </c>
      <c r="J235" s="438">
        <f t="shared" ref="J235:K235" si="168">J236+J237</f>
        <v>0</v>
      </c>
      <c r="K235" s="362">
        <f t="shared" si="168"/>
        <v>18035.730000000003</v>
      </c>
    </row>
    <row r="236" spans="2:11" x14ac:dyDescent="0.2">
      <c r="B236" s="344" t="s">
        <v>771</v>
      </c>
      <c r="C236" s="342" t="s">
        <v>92</v>
      </c>
      <c r="D236" s="342" t="s">
        <v>768</v>
      </c>
      <c r="E236" s="342" t="s">
        <v>770</v>
      </c>
      <c r="F236" s="342" t="s">
        <v>772</v>
      </c>
      <c r="G236" s="350"/>
      <c r="H236" s="350">
        <v>1080.6600000000001</v>
      </c>
      <c r="I236" s="354">
        <v>1080.6600000000001</v>
      </c>
      <c r="J236" s="438"/>
      <c r="K236" s="362">
        <v>9023.44</v>
      </c>
    </row>
    <row r="237" spans="2:11" ht="25.5" hidden="1" x14ac:dyDescent="0.2">
      <c r="B237" s="343" t="s">
        <v>773</v>
      </c>
      <c r="C237" s="342" t="s">
        <v>92</v>
      </c>
      <c r="D237" s="342" t="s">
        <v>768</v>
      </c>
      <c r="E237" s="342" t="s">
        <v>770</v>
      </c>
      <c r="F237" s="342" t="s">
        <v>774</v>
      </c>
      <c r="G237" s="350"/>
      <c r="H237" s="350"/>
      <c r="I237" s="354"/>
      <c r="J237" s="437">
        <f t="shared" ref="J237:K237" si="169">J238+J239</f>
        <v>0</v>
      </c>
      <c r="K237" s="354">
        <f t="shared" si="169"/>
        <v>9012.2900000000009</v>
      </c>
    </row>
    <row r="238" spans="2:11" ht="38.25" hidden="1" x14ac:dyDescent="0.2">
      <c r="B238" s="343" t="s">
        <v>775</v>
      </c>
      <c r="C238" s="342" t="s">
        <v>92</v>
      </c>
      <c r="D238" s="342" t="s">
        <v>768</v>
      </c>
      <c r="E238" s="342" t="s">
        <v>770</v>
      </c>
      <c r="F238" s="342" t="s">
        <v>776</v>
      </c>
      <c r="G238" s="350"/>
      <c r="H238" s="350"/>
      <c r="I238" s="354"/>
      <c r="J238" s="437">
        <f t="shared" ref="J238:K238" si="170">H238+I238</f>
        <v>0</v>
      </c>
      <c r="K238" s="354">
        <f t="shared" si="170"/>
        <v>0</v>
      </c>
    </row>
    <row r="239" spans="2:11" ht="25.5" hidden="1" x14ac:dyDescent="0.2">
      <c r="B239" s="345" t="s">
        <v>777</v>
      </c>
      <c r="C239" s="342" t="s">
        <v>92</v>
      </c>
      <c r="D239" s="342" t="s">
        <v>768</v>
      </c>
      <c r="E239" s="342" t="s">
        <v>770</v>
      </c>
      <c r="F239" s="342" t="s">
        <v>778</v>
      </c>
      <c r="G239" s="350"/>
      <c r="H239" s="350"/>
      <c r="I239" s="354"/>
      <c r="J239" s="438"/>
      <c r="K239" s="362">
        <v>9012.2900000000009</v>
      </c>
    </row>
    <row r="240" spans="2:11" ht="25.5" hidden="1" x14ac:dyDescent="0.2">
      <c r="B240" s="343" t="s">
        <v>779</v>
      </c>
      <c r="C240" s="342" t="s">
        <v>92</v>
      </c>
      <c r="D240" s="342" t="s">
        <v>768</v>
      </c>
      <c r="E240" s="342" t="s">
        <v>770</v>
      </c>
      <c r="F240" s="342" t="s">
        <v>780</v>
      </c>
      <c r="G240" s="350"/>
      <c r="H240" s="350"/>
      <c r="I240" s="354"/>
      <c r="J240" s="438"/>
      <c r="K240" s="362"/>
    </row>
    <row r="241" spans="2:11" ht="25.5" hidden="1" x14ac:dyDescent="0.2">
      <c r="B241" s="476" t="s">
        <v>781</v>
      </c>
      <c r="C241" s="342" t="s">
        <v>92</v>
      </c>
      <c r="D241" s="342" t="s">
        <v>768</v>
      </c>
      <c r="E241" s="342" t="s">
        <v>770</v>
      </c>
      <c r="F241" s="342" t="s">
        <v>782</v>
      </c>
      <c r="G241" s="350"/>
      <c r="H241" s="350"/>
      <c r="I241" s="354"/>
      <c r="J241" s="437"/>
      <c r="K241" s="354"/>
    </row>
    <row r="242" spans="2:11" hidden="1" x14ac:dyDescent="0.2">
      <c r="B242" s="476" t="s">
        <v>783</v>
      </c>
      <c r="C242" s="342" t="s">
        <v>92</v>
      </c>
      <c r="D242" s="342" t="s">
        <v>768</v>
      </c>
      <c r="E242" s="342" t="s">
        <v>770</v>
      </c>
      <c r="F242" s="342" t="s">
        <v>784</v>
      </c>
      <c r="G242" s="350"/>
      <c r="H242" s="350"/>
      <c r="I242" s="354"/>
      <c r="J242" s="437">
        <f t="shared" ref="J242:K244" si="171">J243</f>
        <v>0</v>
      </c>
      <c r="K242" s="354">
        <f t="shared" si="171"/>
        <v>7458.22</v>
      </c>
    </row>
    <row r="243" spans="2:11" ht="25.5" x14ac:dyDescent="0.2">
      <c r="B243" s="442" t="s">
        <v>741</v>
      </c>
      <c r="C243" s="342" t="s">
        <v>92</v>
      </c>
      <c r="D243" s="342" t="s">
        <v>768</v>
      </c>
      <c r="E243" s="342" t="s">
        <v>742</v>
      </c>
      <c r="F243" s="342"/>
      <c r="G243" s="350">
        <f>G244</f>
        <v>0</v>
      </c>
      <c r="H243" s="350">
        <f t="shared" ref="H243:I243" si="172">H244</f>
        <v>6904.3099999999995</v>
      </c>
      <c r="I243" s="354">
        <f t="shared" si="172"/>
        <v>7217.32</v>
      </c>
      <c r="J243" s="441">
        <f t="shared" si="171"/>
        <v>0</v>
      </c>
      <c r="K243" s="350">
        <f t="shared" si="171"/>
        <v>7458.22</v>
      </c>
    </row>
    <row r="244" spans="2:11" ht="38.25" x14ac:dyDescent="0.2">
      <c r="B244" s="343" t="s">
        <v>785</v>
      </c>
      <c r="C244" s="342" t="s">
        <v>92</v>
      </c>
      <c r="D244" s="342" t="s">
        <v>768</v>
      </c>
      <c r="E244" s="342" t="s">
        <v>786</v>
      </c>
      <c r="F244" s="342"/>
      <c r="G244" s="350">
        <f>SUM(G245:G250)</f>
        <v>0</v>
      </c>
      <c r="H244" s="350">
        <f>SUM(H245:H250)</f>
        <v>6904.3099999999995</v>
      </c>
      <c r="I244" s="354">
        <f>SUM(I245:I250)</f>
        <v>7217.32</v>
      </c>
      <c r="J244" s="437">
        <f t="shared" si="171"/>
        <v>0</v>
      </c>
      <c r="K244" s="354">
        <f t="shared" si="171"/>
        <v>7458.22</v>
      </c>
    </row>
    <row r="245" spans="2:11" x14ac:dyDescent="0.2">
      <c r="B245" s="344" t="s">
        <v>771</v>
      </c>
      <c r="C245" s="342" t="s">
        <v>92</v>
      </c>
      <c r="D245" s="342" t="s">
        <v>768</v>
      </c>
      <c r="E245" s="342" t="s">
        <v>786</v>
      </c>
      <c r="F245" s="342" t="s">
        <v>772</v>
      </c>
      <c r="G245" s="350"/>
      <c r="H245" s="350">
        <v>5149.41</v>
      </c>
      <c r="I245" s="354">
        <v>5468.4</v>
      </c>
      <c r="J245" s="441">
        <f t="shared" ref="J245:K246" si="173">J246</f>
        <v>0</v>
      </c>
      <c r="K245" s="350">
        <f t="shared" si="173"/>
        <v>7458.22</v>
      </c>
    </row>
    <row r="246" spans="2:11" ht="25.5" x14ac:dyDescent="0.2">
      <c r="B246" s="343" t="s">
        <v>773</v>
      </c>
      <c r="C246" s="342" t="s">
        <v>92</v>
      </c>
      <c r="D246" s="342" t="s">
        <v>768</v>
      </c>
      <c r="E246" s="342" t="s">
        <v>786</v>
      </c>
      <c r="F246" s="342" t="s">
        <v>774</v>
      </c>
      <c r="G246" s="350"/>
      <c r="H246" s="350">
        <v>20</v>
      </c>
      <c r="I246" s="354">
        <v>20</v>
      </c>
      <c r="J246" s="438">
        <f t="shared" si="173"/>
        <v>0</v>
      </c>
      <c r="K246" s="362">
        <f t="shared" si="173"/>
        <v>7458.22</v>
      </c>
    </row>
    <row r="247" spans="2:11" ht="25.5" x14ac:dyDescent="0.2">
      <c r="B247" s="345" t="s">
        <v>777</v>
      </c>
      <c r="C247" s="342" t="s">
        <v>92</v>
      </c>
      <c r="D247" s="342" t="s">
        <v>768</v>
      </c>
      <c r="E247" s="342" t="s">
        <v>786</v>
      </c>
      <c r="F247" s="342" t="s">
        <v>778</v>
      </c>
      <c r="G247" s="350"/>
      <c r="H247" s="350">
        <v>38</v>
      </c>
      <c r="I247" s="354">
        <v>145</v>
      </c>
      <c r="J247" s="437">
        <f t="shared" ref="J247:K248" si="174">SUM(J248:J254)</f>
        <v>0</v>
      </c>
      <c r="K247" s="354">
        <f t="shared" si="174"/>
        <v>7458.22</v>
      </c>
    </row>
    <row r="248" spans="2:11" ht="25.5" x14ac:dyDescent="0.2">
      <c r="B248" s="343" t="s">
        <v>779</v>
      </c>
      <c r="C248" s="342" t="s">
        <v>92</v>
      </c>
      <c r="D248" s="342" t="s">
        <v>768</v>
      </c>
      <c r="E248" s="342" t="s">
        <v>786</v>
      </c>
      <c r="F248" s="342" t="s">
        <v>780</v>
      </c>
      <c r="G248" s="350"/>
      <c r="H248" s="350">
        <v>1686.36</v>
      </c>
      <c r="I248" s="354">
        <v>1573.37</v>
      </c>
      <c r="J248" s="438">
        <f t="shared" si="174"/>
        <v>0</v>
      </c>
      <c r="K248" s="362">
        <f t="shared" si="174"/>
        <v>5536.51</v>
      </c>
    </row>
    <row r="249" spans="2:11" ht="25.5" x14ac:dyDescent="0.2">
      <c r="B249" s="476" t="s">
        <v>781</v>
      </c>
      <c r="C249" s="342" t="s">
        <v>92</v>
      </c>
      <c r="D249" s="342" t="s">
        <v>768</v>
      </c>
      <c r="E249" s="342" t="s">
        <v>786</v>
      </c>
      <c r="F249" s="342" t="s">
        <v>782</v>
      </c>
      <c r="G249" s="350"/>
      <c r="H249" s="350"/>
      <c r="I249" s="354">
        <v>1.55</v>
      </c>
      <c r="J249" s="438"/>
      <c r="K249" s="350">
        <v>347.89</v>
      </c>
    </row>
    <row r="250" spans="2:11" x14ac:dyDescent="0.2">
      <c r="B250" s="476" t="s">
        <v>783</v>
      </c>
      <c r="C250" s="342" t="s">
        <v>92</v>
      </c>
      <c r="D250" s="342" t="s">
        <v>768</v>
      </c>
      <c r="E250" s="342" t="s">
        <v>786</v>
      </c>
      <c r="F250" s="342" t="s">
        <v>784</v>
      </c>
      <c r="G250" s="350"/>
      <c r="H250" s="350">
        <v>10.54</v>
      </c>
      <c r="I250" s="354">
        <v>9</v>
      </c>
      <c r="J250" s="438"/>
      <c r="K250" s="350">
        <v>33.6</v>
      </c>
    </row>
    <row r="251" spans="2:11" x14ac:dyDescent="0.2">
      <c r="B251" s="347" t="s">
        <v>959</v>
      </c>
      <c r="C251" s="342" t="s">
        <v>93</v>
      </c>
      <c r="D251" s="342"/>
      <c r="E251" s="342"/>
      <c r="F251" s="342"/>
      <c r="G251" s="350" t="e">
        <f>G252+G265</f>
        <v>#REF!</v>
      </c>
      <c r="H251" s="350" t="e">
        <f>H252+H265</f>
        <v>#REF!</v>
      </c>
      <c r="I251" s="354">
        <f>I252+I265</f>
        <v>20448.929999999997</v>
      </c>
      <c r="J251" s="438"/>
      <c r="K251" s="350">
        <v>400</v>
      </c>
    </row>
    <row r="252" spans="2:11" x14ac:dyDescent="0.2">
      <c r="B252" s="347" t="s">
        <v>51</v>
      </c>
      <c r="C252" s="342" t="s">
        <v>93</v>
      </c>
      <c r="D252" s="342" t="s">
        <v>86</v>
      </c>
      <c r="E252" s="342"/>
      <c r="F252" s="342"/>
      <c r="G252" s="350" t="e">
        <f>#REF!+G253</f>
        <v>#REF!</v>
      </c>
      <c r="H252" s="350" t="e">
        <f>#REF!+H253</f>
        <v>#REF!</v>
      </c>
      <c r="I252" s="354">
        <f>I253</f>
        <v>18546.849999999999</v>
      </c>
      <c r="J252" s="438"/>
      <c r="K252" s="350">
        <v>68.400000000000006</v>
      </c>
    </row>
    <row r="253" spans="2:11" ht="25.5" x14ac:dyDescent="0.2">
      <c r="B253" s="442" t="s">
        <v>739</v>
      </c>
      <c r="C253" s="342" t="s">
        <v>93</v>
      </c>
      <c r="D253" s="342" t="s">
        <v>86</v>
      </c>
      <c r="E253" s="342" t="s">
        <v>762</v>
      </c>
      <c r="F253" s="342"/>
      <c r="G253" s="350">
        <f>G254</f>
        <v>0</v>
      </c>
      <c r="H253" s="350">
        <f t="shared" ref="H253:I254" si="175">H254</f>
        <v>18040.830000000002</v>
      </c>
      <c r="I253" s="354">
        <f t="shared" si="175"/>
        <v>18546.849999999999</v>
      </c>
      <c r="J253" s="438"/>
      <c r="K253" s="350">
        <f>1149.18-94.66</f>
        <v>1054.52</v>
      </c>
    </row>
    <row r="254" spans="2:11" ht="25.5" x14ac:dyDescent="0.2">
      <c r="B254" s="442" t="s">
        <v>940</v>
      </c>
      <c r="C254" s="342" t="s">
        <v>93</v>
      </c>
      <c r="D254" s="342" t="s">
        <v>86</v>
      </c>
      <c r="E254" s="342" t="s">
        <v>941</v>
      </c>
      <c r="F254" s="342"/>
      <c r="G254" s="350">
        <f>G255+G258+G261+G263</f>
        <v>0</v>
      </c>
      <c r="H254" s="350">
        <f t="shared" ref="H254" si="176">H255+H258+H261+H263</f>
        <v>18040.830000000002</v>
      </c>
      <c r="I254" s="354">
        <f t="shared" si="175"/>
        <v>18546.849999999999</v>
      </c>
      <c r="J254" s="438"/>
      <c r="K254" s="350">
        <v>17.3</v>
      </c>
    </row>
    <row r="255" spans="2:11" ht="25.5" x14ac:dyDescent="0.2">
      <c r="B255" s="442" t="s">
        <v>960</v>
      </c>
      <c r="C255" s="342" t="s">
        <v>93</v>
      </c>
      <c r="D255" s="342" t="s">
        <v>86</v>
      </c>
      <c r="E255" s="342" t="s">
        <v>961</v>
      </c>
      <c r="F255" s="342"/>
      <c r="G255" s="350">
        <f>G256+G257</f>
        <v>0</v>
      </c>
      <c r="H255" s="350">
        <f t="shared" ref="H255" si="177">H256+H257</f>
        <v>9023.44</v>
      </c>
      <c r="I255" s="354">
        <f t="shared" ref="I255" si="178">I256+I259+I262+I264</f>
        <v>18546.849999999999</v>
      </c>
      <c r="J255" s="437">
        <f t="shared" ref="J255:K255" si="179">J260+J256+J274+J279</f>
        <v>0</v>
      </c>
      <c r="K255" s="354">
        <f t="shared" si="179"/>
        <v>3614.8</v>
      </c>
    </row>
    <row r="256" spans="2:11" ht="38.25" x14ac:dyDescent="0.2">
      <c r="B256" s="343" t="s">
        <v>745</v>
      </c>
      <c r="C256" s="342" t="s">
        <v>93</v>
      </c>
      <c r="D256" s="342" t="s">
        <v>86</v>
      </c>
      <c r="E256" s="342" t="s">
        <v>961</v>
      </c>
      <c r="F256" s="342" t="s">
        <v>747</v>
      </c>
      <c r="G256" s="350"/>
      <c r="H256" s="350">
        <v>9023.44</v>
      </c>
      <c r="I256" s="354">
        <v>9174.5400000000009</v>
      </c>
      <c r="J256" s="441">
        <f t="shared" ref="J256:K258" si="180">J257</f>
        <v>0</v>
      </c>
      <c r="K256" s="350">
        <f t="shared" si="180"/>
        <v>196.7</v>
      </c>
    </row>
    <row r="257" spans="2:11" hidden="1" x14ac:dyDescent="0.2">
      <c r="B257" s="343" t="s">
        <v>962</v>
      </c>
      <c r="C257" s="342" t="s">
        <v>93</v>
      </c>
      <c r="D257" s="342" t="s">
        <v>86</v>
      </c>
      <c r="E257" s="342" t="s">
        <v>961</v>
      </c>
      <c r="F257" s="342" t="s">
        <v>751</v>
      </c>
      <c r="G257" s="350"/>
      <c r="H257" s="350"/>
      <c r="I257" s="354">
        <f>G257+H257</f>
        <v>0</v>
      </c>
      <c r="J257" s="438">
        <f t="shared" si="180"/>
        <v>0</v>
      </c>
      <c r="K257" s="362">
        <f t="shared" si="180"/>
        <v>196.7</v>
      </c>
    </row>
    <row r="258" spans="2:11" ht="25.5" x14ac:dyDescent="0.2">
      <c r="B258" s="442" t="s">
        <v>963</v>
      </c>
      <c r="C258" s="342" t="s">
        <v>93</v>
      </c>
      <c r="D258" s="342" t="s">
        <v>86</v>
      </c>
      <c r="E258" s="342" t="s">
        <v>964</v>
      </c>
      <c r="F258" s="342"/>
      <c r="G258" s="350">
        <f>G259+G260</f>
        <v>0</v>
      </c>
      <c r="H258" s="350">
        <f t="shared" ref="H258" si="181">H259+H260</f>
        <v>9012.2900000000009</v>
      </c>
      <c r="I258" s="354">
        <f>I259+I260+I261</f>
        <v>9367.2099999999991</v>
      </c>
      <c r="J258" s="438">
        <f t="shared" si="180"/>
        <v>0</v>
      </c>
      <c r="K258" s="362">
        <f t="shared" si="180"/>
        <v>196.7</v>
      </c>
    </row>
    <row r="259" spans="2:11" ht="38.25" x14ac:dyDescent="0.2">
      <c r="B259" s="343" t="s">
        <v>745</v>
      </c>
      <c r="C259" s="342" t="s">
        <v>93</v>
      </c>
      <c r="D259" s="342" t="s">
        <v>86</v>
      </c>
      <c r="E259" s="342" t="s">
        <v>964</v>
      </c>
      <c r="F259" s="342" t="s">
        <v>747</v>
      </c>
      <c r="G259" s="350"/>
      <c r="H259" s="350">
        <v>9012.2900000000009</v>
      </c>
      <c r="I259" s="354">
        <v>9017.2099999999991</v>
      </c>
      <c r="J259" s="438"/>
      <c r="K259" s="362">
        <v>196.7</v>
      </c>
    </row>
    <row r="260" spans="2:11" hidden="1" x14ac:dyDescent="0.2">
      <c r="B260" s="343" t="s">
        <v>962</v>
      </c>
      <c r="C260" s="342" t="s">
        <v>93</v>
      </c>
      <c r="D260" s="342" t="s">
        <v>86</v>
      </c>
      <c r="E260" s="342" t="s">
        <v>964</v>
      </c>
      <c r="F260" s="342" t="s">
        <v>751</v>
      </c>
      <c r="G260" s="350"/>
      <c r="H260" s="350"/>
      <c r="I260" s="354">
        <f>G260+H260</f>
        <v>0</v>
      </c>
      <c r="J260" s="437">
        <f t="shared" ref="J260:K260" si="182">J261+J265+J269</f>
        <v>0</v>
      </c>
      <c r="K260" s="354">
        <f t="shared" si="182"/>
        <v>1359.7</v>
      </c>
    </row>
    <row r="261" spans="2:11" ht="25.5" x14ac:dyDescent="0.2">
      <c r="B261" s="492" t="s">
        <v>1089</v>
      </c>
      <c r="C261" s="342" t="s">
        <v>93</v>
      </c>
      <c r="D261" s="342" t="s">
        <v>86</v>
      </c>
      <c r="E261" s="442" t="s">
        <v>1092</v>
      </c>
      <c r="F261" s="342"/>
      <c r="G261" s="350">
        <f>G262</f>
        <v>0</v>
      </c>
      <c r="H261" s="350">
        <f t="shared" ref="H261:I261" si="183">H262</f>
        <v>0</v>
      </c>
      <c r="I261" s="354">
        <f t="shared" si="183"/>
        <v>350</v>
      </c>
      <c r="J261" s="438">
        <f t="shared" ref="J261:K263" si="184">J262</f>
        <v>0</v>
      </c>
      <c r="K261" s="362">
        <f t="shared" si="184"/>
        <v>320</v>
      </c>
    </row>
    <row r="262" spans="2:11" ht="38.25" x14ac:dyDescent="0.2">
      <c r="B262" s="343" t="s">
        <v>745</v>
      </c>
      <c r="C262" s="342" t="s">
        <v>93</v>
      </c>
      <c r="D262" s="342" t="s">
        <v>86</v>
      </c>
      <c r="E262" s="442" t="s">
        <v>1092</v>
      </c>
      <c r="F262" s="342" t="s">
        <v>747</v>
      </c>
      <c r="G262" s="350"/>
      <c r="H262" s="350"/>
      <c r="I262" s="354">
        <v>350</v>
      </c>
      <c r="J262" s="438">
        <f t="shared" si="184"/>
        <v>0</v>
      </c>
      <c r="K262" s="362">
        <f t="shared" si="184"/>
        <v>320</v>
      </c>
    </row>
    <row r="263" spans="2:11" ht="51" x14ac:dyDescent="0.2">
      <c r="B263" s="451" t="s">
        <v>965</v>
      </c>
      <c r="C263" s="342" t="s">
        <v>93</v>
      </c>
      <c r="D263" s="342" t="s">
        <v>86</v>
      </c>
      <c r="E263" s="452" t="s">
        <v>966</v>
      </c>
      <c r="F263" s="342"/>
      <c r="G263" s="350">
        <f>G264</f>
        <v>0</v>
      </c>
      <c r="H263" s="350">
        <f t="shared" ref="H263:I263" si="185">H264</f>
        <v>5.0999999999999996</v>
      </c>
      <c r="I263" s="354">
        <f t="shared" si="185"/>
        <v>5.0999999999999996</v>
      </c>
      <c r="J263" s="438">
        <f t="shared" si="184"/>
        <v>0</v>
      </c>
      <c r="K263" s="362">
        <f t="shared" si="184"/>
        <v>320</v>
      </c>
    </row>
    <row r="264" spans="2:11" ht="38.25" x14ac:dyDescent="0.2">
      <c r="B264" s="343" t="s">
        <v>745</v>
      </c>
      <c r="C264" s="342" t="s">
        <v>93</v>
      </c>
      <c r="D264" s="342" t="s">
        <v>86</v>
      </c>
      <c r="E264" s="452" t="s">
        <v>966</v>
      </c>
      <c r="F264" s="342" t="s">
        <v>747</v>
      </c>
      <c r="G264" s="350"/>
      <c r="H264" s="350">
        <v>5.0999999999999996</v>
      </c>
      <c r="I264" s="354">
        <f>G264+H264</f>
        <v>5.0999999999999996</v>
      </c>
      <c r="J264" s="438"/>
      <c r="K264" s="362">
        <v>320</v>
      </c>
    </row>
    <row r="265" spans="2:11" x14ac:dyDescent="0.2">
      <c r="B265" s="347" t="s">
        <v>74</v>
      </c>
      <c r="C265" s="342" t="s">
        <v>93</v>
      </c>
      <c r="D265" s="342" t="s">
        <v>89</v>
      </c>
      <c r="E265" s="342"/>
      <c r="F265" s="342"/>
      <c r="G265" s="350" t="e">
        <f>#REF!+G266</f>
        <v>#REF!</v>
      </c>
      <c r="H265" s="350" t="e">
        <f>#REF!+H266</f>
        <v>#REF!</v>
      </c>
      <c r="I265" s="354">
        <f>I266+I276</f>
        <v>1902.0799999999997</v>
      </c>
      <c r="J265" s="438">
        <f t="shared" ref="J265:K267" si="186">J266</f>
        <v>0</v>
      </c>
      <c r="K265" s="362">
        <f t="shared" si="186"/>
        <v>200</v>
      </c>
    </row>
    <row r="266" spans="2:11" ht="25.5" x14ac:dyDescent="0.2">
      <c r="B266" s="442" t="s">
        <v>739</v>
      </c>
      <c r="C266" s="342" t="s">
        <v>93</v>
      </c>
      <c r="D266" s="342" t="s">
        <v>89</v>
      </c>
      <c r="E266" s="342" t="s">
        <v>762</v>
      </c>
      <c r="F266" s="342"/>
      <c r="G266" s="350">
        <f>G267</f>
        <v>0</v>
      </c>
      <c r="H266" s="350">
        <f t="shared" ref="H266:I267" si="187">H267</f>
        <v>2039.47</v>
      </c>
      <c r="I266" s="354">
        <f t="shared" si="187"/>
        <v>1702.0799999999997</v>
      </c>
      <c r="J266" s="438">
        <f t="shared" si="186"/>
        <v>0</v>
      </c>
      <c r="K266" s="362">
        <f t="shared" si="186"/>
        <v>200</v>
      </c>
    </row>
    <row r="267" spans="2:11" ht="25.5" x14ac:dyDescent="0.2">
      <c r="B267" s="442" t="s">
        <v>940</v>
      </c>
      <c r="C267" s="342" t="s">
        <v>93</v>
      </c>
      <c r="D267" s="342" t="s">
        <v>89</v>
      </c>
      <c r="E267" s="342" t="s">
        <v>941</v>
      </c>
      <c r="F267" s="342"/>
      <c r="G267" s="350">
        <f>G268</f>
        <v>0</v>
      </c>
      <c r="H267" s="350">
        <f t="shared" si="187"/>
        <v>2039.47</v>
      </c>
      <c r="I267" s="354">
        <f t="shared" si="187"/>
        <v>1702.0799999999997</v>
      </c>
      <c r="J267" s="438">
        <f t="shared" si="186"/>
        <v>0</v>
      </c>
      <c r="K267" s="362">
        <f t="shared" si="186"/>
        <v>200</v>
      </c>
    </row>
    <row r="268" spans="2:11" ht="38.25" x14ac:dyDescent="0.2">
      <c r="B268" s="343" t="s">
        <v>967</v>
      </c>
      <c r="C268" s="342" t="s">
        <v>93</v>
      </c>
      <c r="D268" s="342" t="s">
        <v>89</v>
      </c>
      <c r="E268" s="446" t="s">
        <v>968</v>
      </c>
      <c r="F268" s="342"/>
      <c r="G268" s="350">
        <f>SUM(G269:G275)</f>
        <v>0</v>
      </c>
      <c r="H268" s="350">
        <f t="shared" ref="H268" si="188">SUM(H269:H275)</f>
        <v>2039.47</v>
      </c>
      <c r="I268" s="354">
        <f>SUM(I269:I275)</f>
        <v>1702.0799999999997</v>
      </c>
      <c r="J268" s="438"/>
      <c r="K268" s="362">
        <v>200</v>
      </c>
    </row>
    <row r="269" spans="2:11" x14ac:dyDescent="0.2">
      <c r="B269" s="344" t="s">
        <v>771</v>
      </c>
      <c r="C269" s="342" t="s">
        <v>93</v>
      </c>
      <c r="D269" s="342" t="s">
        <v>89</v>
      </c>
      <c r="E269" s="446" t="s">
        <v>968</v>
      </c>
      <c r="F269" s="342" t="s">
        <v>772</v>
      </c>
      <c r="G269" s="350"/>
      <c r="H269" s="350">
        <v>347.89</v>
      </c>
      <c r="I269" s="354">
        <v>325.5</v>
      </c>
      <c r="J269" s="441">
        <f t="shared" ref="J269:K269" si="189">J272+J270</f>
        <v>0</v>
      </c>
      <c r="K269" s="350">
        <f t="shared" si="189"/>
        <v>839.7</v>
      </c>
    </row>
    <row r="270" spans="2:11" ht="25.5" x14ac:dyDescent="0.2">
      <c r="B270" s="343" t="s">
        <v>773</v>
      </c>
      <c r="C270" s="342" t="s">
        <v>93</v>
      </c>
      <c r="D270" s="342" t="s">
        <v>89</v>
      </c>
      <c r="E270" s="446" t="s">
        <v>968</v>
      </c>
      <c r="F270" s="342" t="s">
        <v>774</v>
      </c>
      <c r="G270" s="350"/>
      <c r="H270" s="350">
        <v>33.6</v>
      </c>
      <c r="I270" s="354">
        <f t="shared" ref="I270" si="190">G270+H270</f>
        <v>33.6</v>
      </c>
      <c r="J270" s="441">
        <f t="shared" ref="J270:K270" si="191">J271</f>
        <v>0</v>
      </c>
      <c r="K270" s="350">
        <f t="shared" si="191"/>
        <v>200</v>
      </c>
    </row>
    <row r="271" spans="2:11" ht="38.25" x14ac:dyDescent="0.2">
      <c r="B271" s="343" t="s">
        <v>775</v>
      </c>
      <c r="C271" s="342" t="s">
        <v>93</v>
      </c>
      <c r="D271" s="342" t="s">
        <v>89</v>
      </c>
      <c r="E271" s="446" t="s">
        <v>968</v>
      </c>
      <c r="F271" s="342" t="s">
        <v>776</v>
      </c>
      <c r="G271" s="350"/>
      <c r="H271" s="350">
        <v>400</v>
      </c>
      <c r="I271" s="354">
        <v>305</v>
      </c>
      <c r="J271" s="438"/>
      <c r="K271" s="362">
        <v>200</v>
      </c>
    </row>
    <row r="272" spans="2:11" ht="25.5" x14ac:dyDescent="0.2">
      <c r="B272" s="345" t="s">
        <v>777</v>
      </c>
      <c r="C272" s="342" t="s">
        <v>93</v>
      </c>
      <c r="D272" s="342" t="s">
        <v>89</v>
      </c>
      <c r="E272" s="446" t="s">
        <v>968</v>
      </c>
      <c r="F272" s="342" t="s">
        <v>778</v>
      </c>
      <c r="G272" s="350"/>
      <c r="H272" s="350">
        <v>68.400000000000006</v>
      </c>
      <c r="I272" s="354">
        <f t="shared" ref="I272" si="192">G272+H272</f>
        <v>68.400000000000006</v>
      </c>
      <c r="J272" s="438">
        <f t="shared" ref="J272:K272" si="193">J273</f>
        <v>0</v>
      </c>
      <c r="K272" s="362">
        <f t="shared" si="193"/>
        <v>639.70000000000005</v>
      </c>
    </row>
    <row r="273" spans="2:11" ht="25.5" x14ac:dyDescent="0.2">
      <c r="B273" s="343" t="s">
        <v>779</v>
      </c>
      <c r="C273" s="342" t="s">
        <v>93</v>
      </c>
      <c r="D273" s="342" t="s">
        <v>89</v>
      </c>
      <c r="E273" s="446" t="s">
        <v>968</v>
      </c>
      <c r="F273" s="342" t="s">
        <v>780</v>
      </c>
      <c r="G273" s="350"/>
      <c r="H273" s="350">
        <v>1149.18</v>
      </c>
      <c r="I273" s="354">
        <v>929.18</v>
      </c>
      <c r="J273" s="438"/>
      <c r="K273" s="362">
        <v>639.70000000000005</v>
      </c>
    </row>
    <row r="274" spans="2:11" x14ac:dyDescent="0.2">
      <c r="B274" s="343" t="s">
        <v>969</v>
      </c>
      <c r="C274" s="342" t="s">
        <v>93</v>
      </c>
      <c r="D274" s="342" t="s">
        <v>89</v>
      </c>
      <c r="E274" s="446" t="s">
        <v>968</v>
      </c>
      <c r="F274" s="342" t="s">
        <v>782</v>
      </c>
      <c r="G274" s="350"/>
      <c r="H274" s="350">
        <v>17.3</v>
      </c>
      <c r="I274" s="354">
        <f>G274+H274</f>
        <v>17.3</v>
      </c>
      <c r="J274" s="441">
        <f t="shared" ref="J274:K277" si="194">J275</f>
        <v>0</v>
      </c>
      <c r="K274" s="350">
        <f t="shared" si="194"/>
        <v>2005.4</v>
      </c>
    </row>
    <row r="275" spans="2:11" x14ac:dyDescent="0.2">
      <c r="B275" s="476" t="s">
        <v>783</v>
      </c>
      <c r="C275" s="342" t="s">
        <v>93</v>
      </c>
      <c r="D275" s="342" t="s">
        <v>89</v>
      </c>
      <c r="E275" s="446" t="s">
        <v>968</v>
      </c>
      <c r="F275" s="342" t="s">
        <v>784</v>
      </c>
      <c r="G275" s="350"/>
      <c r="H275" s="350">
        <v>23.1</v>
      </c>
      <c r="I275" s="354">
        <f t="shared" ref="I275" si="195">G275+H275</f>
        <v>23.1</v>
      </c>
      <c r="J275" s="438">
        <f t="shared" si="194"/>
        <v>0</v>
      </c>
      <c r="K275" s="362">
        <f t="shared" si="194"/>
        <v>2005.4</v>
      </c>
    </row>
    <row r="276" spans="2:11" ht="25.5" x14ac:dyDescent="0.2">
      <c r="B276" s="439" t="s">
        <v>839</v>
      </c>
      <c r="C276" s="342" t="s">
        <v>93</v>
      </c>
      <c r="D276" s="342" t="s">
        <v>89</v>
      </c>
      <c r="E276" s="342" t="s">
        <v>801</v>
      </c>
      <c r="F276" s="342"/>
      <c r="G276" s="350"/>
      <c r="H276" s="350"/>
      <c r="I276" s="354">
        <f>I277</f>
        <v>200</v>
      </c>
      <c r="J276" s="438">
        <f t="shared" si="194"/>
        <v>0</v>
      </c>
      <c r="K276" s="362">
        <f t="shared" si="194"/>
        <v>2005.4</v>
      </c>
    </row>
    <row r="277" spans="2:11" ht="25.5" x14ac:dyDescent="0.2">
      <c r="B277" s="483" t="s">
        <v>1093</v>
      </c>
      <c r="C277" s="342" t="s">
        <v>93</v>
      </c>
      <c r="D277" s="342" t="s">
        <v>89</v>
      </c>
      <c r="E277" s="342" t="s">
        <v>946</v>
      </c>
      <c r="F277" s="342"/>
      <c r="G277" s="350"/>
      <c r="H277" s="350"/>
      <c r="I277" s="354">
        <f>I278</f>
        <v>200</v>
      </c>
      <c r="J277" s="438">
        <f t="shared" si="194"/>
        <v>0</v>
      </c>
      <c r="K277" s="362">
        <f t="shared" si="194"/>
        <v>2005.4</v>
      </c>
    </row>
    <row r="278" spans="2:11" ht="25.5" x14ac:dyDescent="0.2">
      <c r="B278" s="343" t="s">
        <v>779</v>
      </c>
      <c r="C278" s="342" t="s">
        <v>93</v>
      </c>
      <c r="D278" s="342" t="s">
        <v>89</v>
      </c>
      <c r="E278" s="342" t="s">
        <v>946</v>
      </c>
      <c r="F278" s="342" t="s">
        <v>780</v>
      </c>
      <c r="G278" s="350"/>
      <c r="H278" s="350"/>
      <c r="I278" s="354">
        <v>200</v>
      </c>
      <c r="J278" s="438"/>
      <c r="K278" s="362">
        <v>2005.4</v>
      </c>
    </row>
    <row r="279" spans="2:11" x14ac:dyDescent="0.2">
      <c r="B279" s="346" t="s">
        <v>1094</v>
      </c>
      <c r="C279" s="342" t="s">
        <v>768</v>
      </c>
      <c r="D279" s="342"/>
      <c r="E279" s="342"/>
      <c r="F279" s="342"/>
      <c r="G279" s="350"/>
      <c r="H279" s="350"/>
      <c r="I279" s="354">
        <f>I280</f>
        <v>475</v>
      </c>
      <c r="J279" s="437">
        <f t="shared" ref="J279:K279" si="196">J280+J282</f>
        <v>0</v>
      </c>
      <c r="K279" s="354">
        <f t="shared" si="196"/>
        <v>53</v>
      </c>
    </row>
    <row r="280" spans="2:11" x14ac:dyDescent="0.2">
      <c r="B280" s="343" t="s">
        <v>1095</v>
      </c>
      <c r="C280" s="342" t="s">
        <v>768</v>
      </c>
      <c r="D280" s="342" t="s">
        <v>768</v>
      </c>
      <c r="E280" s="342"/>
      <c r="F280" s="342"/>
      <c r="G280" s="350"/>
      <c r="H280" s="350"/>
      <c r="I280" s="354">
        <f>I281</f>
        <v>475</v>
      </c>
      <c r="J280" s="438">
        <f t="shared" ref="J280:K280" si="197">J281</f>
        <v>0</v>
      </c>
      <c r="K280" s="362">
        <f t="shared" si="197"/>
        <v>53</v>
      </c>
    </row>
    <row r="281" spans="2:11" ht="25.5" x14ac:dyDescent="0.2">
      <c r="B281" s="442" t="s">
        <v>739</v>
      </c>
      <c r="C281" s="342" t="s">
        <v>768</v>
      </c>
      <c r="D281" s="342" t="s">
        <v>768</v>
      </c>
      <c r="E281" s="342" t="s">
        <v>762</v>
      </c>
      <c r="F281" s="342"/>
      <c r="G281" s="350"/>
      <c r="H281" s="350"/>
      <c r="I281" s="354">
        <f>I282</f>
        <v>475</v>
      </c>
      <c r="J281" s="438"/>
      <c r="K281" s="362">
        <v>53</v>
      </c>
    </row>
    <row r="282" spans="2:11" ht="25.5" x14ac:dyDescent="0.2">
      <c r="B282" s="455" t="s">
        <v>970</v>
      </c>
      <c r="C282" s="342" t="s">
        <v>768</v>
      </c>
      <c r="D282" s="342" t="s">
        <v>768</v>
      </c>
      <c r="E282" s="342" t="s">
        <v>1096</v>
      </c>
      <c r="F282" s="342"/>
      <c r="G282" s="350"/>
      <c r="H282" s="350"/>
      <c r="I282" s="354">
        <f>I283</f>
        <v>475</v>
      </c>
      <c r="J282" s="437">
        <f t="shared" ref="J282:K284" si="198">J283</f>
        <v>0</v>
      </c>
      <c r="K282" s="354">
        <f t="shared" si="198"/>
        <v>0</v>
      </c>
    </row>
    <row r="283" spans="2:11" ht="38.25" x14ac:dyDescent="0.2">
      <c r="B283" s="455" t="s">
        <v>1097</v>
      </c>
      <c r="C283" s="342" t="s">
        <v>768</v>
      </c>
      <c r="D283" s="342" t="s">
        <v>768</v>
      </c>
      <c r="E283" s="446" t="s">
        <v>1098</v>
      </c>
      <c r="F283" s="342"/>
      <c r="G283" s="350"/>
      <c r="H283" s="350"/>
      <c r="I283" s="354">
        <f>I284</f>
        <v>475</v>
      </c>
      <c r="J283" s="437">
        <f t="shared" si="198"/>
        <v>0</v>
      </c>
      <c r="K283" s="354">
        <f t="shared" si="198"/>
        <v>0</v>
      </c>
    </row>
    <row r="284" spans="2:11" ht="25.5" x14ac:dyDescent="0.2">
      <c r="B284" s="343" t="s">
        <v>779</v>
      </c>
      <c r="C284" s="342" t="s">
        <v>768</v>
      </c>
      <c r="D284" s="342" t="s">
        <v>768</v>
      </c>
      <c r="E284" s="446" t="s">
        <v>1098</v>
      </c>
      <c r="F284" s="342" t="s">
        <v>780</v>
      </c>
      <c r="G284" s="350"/>
      <c r="H284" s="350"/>
      <c r="I284" s="354">
        <v>475</v>
      </c>
      <c r="J284" s="437">
        <f t="shared" si="198"/>
        <v>0</v>
      </c>
      <c r="K284" s="354">
        <f t="shared" si="198"/>
        <v>0</v>
      </c>
    </row>
    <row r="285" spans="2:11" x14ac:dyDescent="0.2">
      <c r="B285" s="348" t="s">
        <v>787</v>
      </c>
      <c r="C285" s="342" t="s">
        <v>788</v>
      </c>
      <c r="D285" s="342" t="s">
        <v>819</v>
      </c>
      <c r="E285" s="342"/>
      <c r="F285" s="342"/>
      <c r="G285" s="350" t="e">
        <f>G290+G286+#REF!</f>
        <v>#REF!</v>
      </c>
      <c r="H285" s="350" t="e">
        <f>H290+H286+#REF!</f>
        <v>#REF!</v>
      </c>
      <c r="I285" s="354">
        <f>I290+I286+I304+I309</f>
        <v>4454.29</v>
      </c>
      <c r="J285" s="438"/>
      <c r="K285" s="362"/>
    </row>
    <row r="286" spans="2:11" x14ac:dyDescent="0.2">
      <c r="B286" s="347" t="s">
        <v>934</v>
      </c>
      <c r="C286" s="342" t="s">
        <v>788</v>
      </c>
      <c r="D286" s="342" t="s">
        <v>86</v>
      </c>
      <c r="E286" s="342"/>
      <c r="F286" s="342"/>
      <c r="G286" s="350" t="e">
        <f>G287+#REF!</f>
        <v>#REF!</v>
      </c>
      <c r="H286" s="350" t="e">
        <f>H287+#REF!</f>
        <v>#REF!</v>
      </c>
      <c r="I286" s="354">
        <f>I287</f>
        <v>196.69</v>
      </c>
      <c r="J286" s="437" t="e">
        <f t="shared" ref="J286:K287" si="199">J287</f>
        <v>#REF!</v>
      </c>
      <c r="K286" s="354" t="e">
        <f t="shared" si="199"/>
        <v>#REF!</v>
      </c>
    </row>
    <row r="287" spans="2:11" ht="25.5" x14ac:dyDescent="0.2">
      <c r="B287" s="439" t="s">
        <v>839</v>
      </c>
      <c r="C287" s="342" t="s">
        <v>788</v>
      </c>
      <c r="D287" s="342" t="s">
        <v>86</v>
      </c>
      <c r="E287" s="342" t="s">
        <v>801</v>
      </c>
      <c r="F287" s="342"/>
      <c r="G287" s="350">
        <f>G288</f>
        <v>0</v>
      </c>
      <c r="H287" s="350">
        <f t="shared" ref="H287:I288" si="200">H288</f>
        <v>196.7</v>
      </c>
      <c r="I287" s="354">
        <f t="shared" si="200"/>
        <v>196.69</v>
      </c>
      <c r="J287" s="438" t="e">
        <f t="shared" si="199"/>
        <v>#REF!</v>
      </c>
      <c r="K287" s="362" t="e">
        <f t="shared" si="199"/>
        <v>#REF!</v>
      </c>
    </row>
    <row r="288" spans="2:11" x14ac:dyDescent="0.2">
      <c r="B288" s="439" t="s">
        <v>935</v>
      </c>
      <c r="C288" s="342" t="s">
        <v>788</v>
      </c>
      <c r="D288" s="342" t="s">
        <v>86</v>
      </c>
      <c r="E288" s="342" t="s">
        <v>936</v>
      </c>
      <c r="F288" s="342"/>
      <c r="G288" s="350">
        <f>G289</f>
        <v>0</v>
      </c>
      <c r="H288" s="350">
        <f t="shared" si="200"/>
        <v>196.7</v>
      </c>
      <c r="I288" s="354">
        <f t="shared" si="200"/>
        <v>196.69</v>
      </c>
      <c r="J288" s="441" t="e">
        <f t="shared" ref="J288:K288" si="201">+J289</f>
        <v>#REF!</v>
      </c>
      <c r="K288" s="350" t="e">
        <f t="shared" si="201"/>
        <v>#REF!</v>
      </c>
    </row>
    <row r="289" spans="2:11" x14ac:dyDescent="0.2">
      <c r="B289" s="343" t="s">
        <v>937</v>
      </c>
      <c r="C289" s="342" t="s">
        <v>788</v>
      </c>
      <c r="D289" s="342" t="s">
        <v>86</v>
      </c>
      <c r="E289" s="342" t="s">
        <v>936</v>
      </c>
      <c r="F289" s="342" t="s">
        <v>938</v>
      </c>
      <c r="G289" s="350"/>
      <c r="H289" s="350">
        <v>196.7</v>
      </c>
      <c r="I289" s="354">
        <v>196.69</v>
      </c>
      <c r="J289" s="438" t="e">
        <f t="shared" ref="J289:K290" si="202">J290</f>
        <v>#REF!</v>
      </c>
      <c r="K289" s="362" t="e">
        <f t="shared" si="202"/>
        <v>#REF!</v>
      </c>
    </row>
    <row r="290" spans="2:11" x14ac:dyDescent="0.2">
      <c r="B290" s="348" t="s">
        <v>49</v>
      </c>
      <c r="C290" s="342" t="s">
        <v>788</v>
      </c>
      <c r="D290" s="342" t="s">
        <v>88</v>
      </c>
      <c r="E290" s="342"/>
      <c r="F290" s="342"/>
      <c r="G290" s="350" t="e">
        <f>#REF!+#REF!+G291+G295+G299</f>
        <v>#REF!</v>
      </c>
      <c r="H290" s="350" t="e">
        <f>#REF!+#REF!+H291+H295+H299</f>
        <v>#REF!</v>
      </c>
      <c r="I290" s="354">
        <f>I291+I295+I299</f>
        <v>1329.2</v>
      </c>
      <c r="J290" s="438" t="e">
        <f t="shared" si="202"/>
        <v>#REF!</v>
      </c>
      <c r="K290" s="362" t="e">
        <f t="shared" si="202"/>
        <v>#REF!</v>
      </c>
    </row>
    <row r="291" spans="2:11" ht="25.5" x14ac:dyDescent="0.2">
      <c r="B291" s="442" t="s">
        <v>847</v>
      </c>
      <c r="C291" s="342" t="s">
        <v>788</v>
      </c>
      <c r="D291" s="342" t="s">
        <v>88</v>
      </c>
      <c r="E291" s="342" t="s">
        <v>848</v>
      </c>
      <c r="F291" s="342"/>
      <c r="G291" s="350">
        <f>G292</f>
        <v>0</v>
      </c>
      <c r="H291" s="350">
        <f t="shared" ref="H291:I293" si="203">H292</f>
        <v>320</v>
      </c>
      <c r="I291" s="354">
        <f t="shared" si="203"/>
        <v>320</v>
      </c>
      <c r="J291" s="438" t="e">
        <f>J292+#REF!</f>
        <v>#REF!</v>
      </c>
      <c r="K291" s="362" t="e">
        <f>K292+#REF!</f>
        <v>#REF!</v>
      </c>
    </row>
    <row r="292" spans="2:11" ht="25.5" x14ac:dyDescent="0.2">
      <c r="B292" s="442" t="s">
        <v>878</v>
      </c>
      <c r="C292" s="342" t="s">
        <v>788</v>
      </c>
      <c r="D292" s="342" t="s">
        <v>88</v>
      </c>
      <c r="E292" s="342" t="s">
        <v>879</v>
      </c>
      <c r="F292" s="342"/>
      <c r="G292" s="350">
        <f>G293</f>
        <v>0</v>
      </c>
      <c r="H292" s="350">
        <f t="shared" si="203"/>
        <v>320</v>
      </c>
      <c r="I292" s="354">
        <f t="shared" si="203"/>
        <v>320</v>
      </c>
      <c r="J292" s="438"/>
      <c r="K292" s="350">
        <v>100</v>
      </c>
    </row>
    <row r="293" spans="2:11" ht="25.5" x14ac:dyDescent="0.2">
      <c r="B293" s="442" t="s">
        <v>912</v>
      </c>
      <c r="C293" s="342" t="s">
        <v>788</v>
      </c>
      <c r="D293" s="342" t="s">
        <v>88</v>
      </c>
      <c r="E293" s="342" t="s">
        <v>914</v>
      </c>
      <c r="F293" s="342"/>
      <c r="G293" s="350">
        <f>G294</f>
        <v>0</v>
      </c>
      <c r="H293" s="350">
        <f t="shared" si="203"/>
        <v>320</v>
      </c>
      <c r="I293" s="354">
        <f t="shared" si="203"/>
        <v>320</v>
      </c>
      <c r="J293" s="440">
        <f>J294</f>
        <v>0</v>
      </c>
      <c r="K293" s="363">
        <f>K294</f>
        <v>1348.87</v>
      </c>
    </row>
    <row r="294" spans="2:11" ht="25.5" x14ac:dyDescent="0.2">
      <c r="B294" s="343" t="s">
        <v>948</v>
      </c>
      <c r="C294" s="342" t="s">
        <v>788</v>
      </c>
      <c r="D294" s="342" t="s">
        <v>88</v>
      </c>
      <c r="E294" s="342" t="s">
        <v>939</v>
      </c>
      <c r="F294" s="342" t="s">
        <v>949</v>
      </c>
      <c r="G294" s="350"/>
      <c r="H294" s="350">
        <v>320</v>
      </c>
      <c r="I294" s="354">
        <f>G294+H294</f>
        <v>320</v>
      </c>
      <c r="J294" s="447">
        <f t="shared" ref="J294:K297" si="204">J295</f>
        <v>0</v>
      </c>
      <c r="K294" s="351">
        <f t="shared" si="204"/>
        <v>1348.87</v>
      </c>
    </row>
    <row r="295" spans="2:11" ht="25.5" x14ac:dyDescent="0.2">
      <c r="B295" s="442" t="s">
        <v>739</v>
      </c>
      <c r="C295" s="342" t="s">
        <v>788</v>
      </c>
      <c r="D295" s="342" t="s">
        <v>88</v>
      </c>
      <c r="E295" s="342" t="s">
        <v>762</v>
      </c>
      <c r="F295" s="342"/>
      <c r="G295" s="350">
        <f>G296</f>
        <v>0</v>
      </c>
      <c r="H295" s="350">
        <f t="shared" ref="H295:I297" si="205">H296</f>
        <v>200</v>
      </c>
      <c r="I295" s="354">
        <f t="shared" si="205"/>
        <v>200</v>
      </c>
      <c r="J295" s="440">
        <f t="shared" si="204"/>
        <v>0</v>
      </c>
      <c r="K295" s="363">
        <f t="shared" si="204"/>
        <v>1348.87</v>
      </c>
    </row>
    <row r="296" spans="2:11" ht="25.5" x14ac:dyDescent="0.2">
      <c r="B296" s="442" t="s">
        <v>940</v>
      </c>
      <c r="C296" s="342" t="s">
        <v>788</v>
      </c>
      <c r="D296" s="342" t="s">
        <v>88</v>
      </c>
      <c r="E296" s="342" t="s">
        <v>941</v>
      </c>
      <c r="F296" s="342"/>
      <c r="G296" s="350">
        <f>G297</f>
        <v>0</v>
      </c>
      <c r="H296" s="350">
        <f t="shared" si="205"/>
        <v>200</v>
      </c>
      <c r="I296" s="354">
        <f t="shared" si="205"/>
        <v>200</v>
      </c>
      <c r="J296" s="438">
        <f t="shared" si="204"/>
        <v>0</v>
      </c>
      <c r="K296" s="362">
        <f t="shared" si="204"/>
        <v>1348.87</v>
      </c>
    </row>
    <row r="297" spans="2:11" ht="25.5" x14ac:dyDescent="0.2">
      <c r="B297" s="442" t="s">
        <v>942</v>
      </c>
      <c r="C297" s="342" t="s">
        <v>788</v>
      </c>
      <c r="D297" s="342" t="s">
        <v>88</v>
      </c>
      <c r="E297" s="446" t="s">
        <v>943</v>
      </c>
      <c r="F297" s="342"/>
      <c r="G297" s="350">
        <f>G298</f>
        <v>0</v>
      </c>
      <c r="H297" s="350">
        <f t="shared" si="205"/>
        <v>200</v>
      </c>
      <c r="I297" s="354">
        <f t="shared" si="205"/>
        <v>200</v>
      </c>
      <c r="J297" s="441">
        <f t="shared" si="204"/>
        <v>0</v>
      </c>
      <c r="K297" s="350">
        <f t="shared" si="204"/>
        <v>1348.87</v>
      </c>
    </row>
    <row r="298" spans="2:11" ht="25.5" x14ac:dyDescent="0.2">
      <c r="B298" s="343" t="s">
        <v>948</v>
      </c>
      <c r="C298" s="342" t="s">
        <v>788</v>
      </c>
      <c r="D298" s="342" t="s">
        <v>88</v>
      </c>
      <c r="E298" s="342" t="s">
        <v>944</v>
      </c>
      <c r="F298" s="342" t="s">
        <v>949</v>
      </c>
      <c r="G298" s="350"/>
      <c r="H298" s="350">
        <v>200</v>
      </c>
      <c r="I298" s="354">
        <f>G298+H298</f>
        <v>200</v>
      </c>
      <c r="J298" s="438"/>
      <c r="K298" s="362">
        <v>1348.87</v>
      </c>
    </row>
    <row r="299" spans="2:11" ht="25.5" x14ac:dyDescent="0.2">
      <c r="B299" s="439" t="s">
        <v>839</v>
      </c>
      <c r="C299" s="342" t="s">
        <v>788</v>
      </c>
      <c r="D299" s="342" t="s">
        <v>88</v>
      </c>
      <c r="E299" s="342" t="s">
        <v>801</v>
      </c>
      <c r="F299" s="342"/>
      <c r="G299" s="350">
        <f t="shared" ref="G299:H299" si="206">G302+G300</f>
        <v>0</v>
      </c>
      <c r="H299" s="350">
        <f t="shared" si="206"/>
        <v>809.2</v>
      </c>
      <c r="I299" s="354">
        <f>I302+I300</f>
        <v>809.2</v>
      </c>
      <c r="J299" s="437">
        <f t="shared" ref="J299:K303" si="207">J300</f>
        <v>0</v>
      </c>
      <c r="K299" s="354">
        <f t="shared" si="207"/>
        <v>0</v>
      </c>
    </row>
    <row r="300" spans="2:11" ht="30" x14ac:dyDescent="0.2">
      <c r="B300" s="493" t="s">
        <v>945</v>
      </c>
      <c r="C300" s="342" t="s">
        <v>788</v>
      </c>
      <c r="D300" s="342" t="s">
        <v>88</v>
      </c>
      <c r="E300" s="342" t="s">
        <v>946</v>
      </c>
      <c r="F300" s="342"/>
      <c r="G300" s="350">
        <f>G301</f>
        <v>0</v>
      </c>
      <c r="H300" s="350">
        <f t="shared" ref="H300:I300" si="208">H301</f>
        <v>200</v>
      </c>
      <c r="I300" s="354">
        <f t="shared" si="208"/>
        <v>200</v>
      </c>
      <c r="J300" s="437">
        <f t="shared" si="207"/>
        <v>0</v>
      </c>
      <c r="K300" s="354">
        <f t="shared" si="207"/>
        <v>0</v>
      </c>
    </row>
    <row r="301" spans="2:11" ht="25.5" x14ac:dyDescent="0.2">
      <c r="B301" s="343" t="s">
        <v>791</v>
      </c>
      <c r="C301" s="342" t="s">
        <v>788</v>
      </c>
      <c r="D301" s="342" t="s">
        <v>88</v>
      </c>
      <c r="E301" s="342" t="s">
        <v>946</v>
      </c>
      <c r="F301" s="342" t="s">
        <v>792</v>
      </c>
      <c r="G301" s="350"/>
      <c r="H301" s="350">
        <v>200</v>
      </c>
      <c r="I301" s="354">
        <f>G301+H301</f>
        <v>200</v>
      </c>
      <c r="J301" s="437">
        <f t="shared" si="207"/>
        <v>0</v>
      </c>
      <c r="K301" s="354">
        <f t="shared" si="207"/>
        <v>0</v>
      </c>
    </row>
    <row r="302" spans="2:11" ht="76.5" x14ac:dyDescent="0.2">
      <c r="B302" s="439" t="s">
        <v>1039</v>
      </c>
      <c r="C302" s="342" t="s">
        <v>788</v>
      </c>
      <c r="D302" s="342" t="s">
        <v>88</v>
      </c>
      <c r="E302" s="342" t="s">
        <v>947</v>
      </c>
      <c r="F302" s="342"/>
      <c r="G302" s="350">
        <f>G303</f>
        <v>0</v>
      </c>
      <c r="H302" s="350">
        <f t="shared" ref="H302:I302" si="209">H303</f>
        <v>609.20000000000005</v>
      </c>
      <c r="I302" s="354">
        <f t="shared" si="209"/>
        <v>609.20000000000005</v>
      </c>
      <c r="J302" s="437">
        <f t="shared" si="207"/>
        <v>0</v>
      </c>
      <c r="K302" s="354">
        <f t="shared" si="207"/>
        <v>0</v>
      </c>
    </row>
    <row r="303" spans="2:11" ht="25.5" x14ac:dyDescent="0.2">
      <c r="B303" s="343" t="s">
        <v>948</v>
      </c>
      <c r="C303" s="342" t="s">
        <v>788</v>
      </c>
      <c r="D303" s="342" t="s">
        <v>88</v>
      </c>
      <c r="E303" s="342" t="s">
        <v>947</v>
      </c>
      <c r="F303" s="342" t="s">
        <v>949</v>
      </c>
      <c r="G303" s="350"/>
      <c r="H303" s="350">
        <v>609.20000000000005</v>
      </c>
      <c r="I303" s="354">
        <f>G303+H303</f>
        <v>609.20000000000005</v>
      </c>
      <c r="J303" s="437">
        <f t="shared" si="207"/>
        <v>0</v>
      </c>
      <c r="K303" s="354">
        <f t="shared" si="207"/>
        <v>0</v>
      </c>
    </row>
    <row r="304" spans="2:11" x14ac:dyDescent="0.2">
      <c r="B304" s="343" t="s">
        <v>48</v>
      </c>
      <c r="C304" s="342" t="s">
        <v>788</v>
      </c>
      <c r="D304" s="342" t="s">
        <v>89</v>
      </c>
      <c r="E304" s="342"/>
      <c r="F304" s="342"/>
      <c r="G304" s="350" t="e">
        <f>#REF!+G305</f>
        <v>#REF!</v>
      </c>
      <c r="H304" s="350" t="e">
        <f>#REF!+H305</f>
        <v>#REF!</v>
      </c>
      <c r="I304" s="354">
        <f>I305</f>
        <v>2005.4</v>
      </c>
      <c r="J304" s="438"/>
      <c r="K304" s="350"/>
    </row>
    <row r="305" spans="2:11" ht="25.5" x14ac:dyDescent="0.2">
      <c r="B305" s="442" t="s">
        <v>739</v>
      </c>
      <c r="C305" s="342" t="s">
        <v>788</v>
      </c>
      <c r="D305" s="342" t="s">
        <v>89</v>
      </c>
      <c r="E305" s="342" t="s">
        <v>762</v>
      </c>
      <c r="F305" s="342"/>
      <c r="G305" s="350">
        <f>G306</f>
        <v>0</v>
      </c>
      <c r="H305" s="350">
        <f t="shared" ref="H305:I307" si="210">H306</f>
        <v>2005.4</v>
      </c>
      <c r="I305" s="354">
        <f t="shared" si="210"/>
        <v>2005.4</v>
      </c>
      <c r="J305" s="441">
        <f t="shared" ref="J305:K306" si="211">J306</f>
        <v>0</v>
      </c>
      <c r="K305" s="350">
        <f t="shared" si="211"/>
        <v>30166</v>
      </c>
    </row>
    <row r="306" spans="2:11" ht="25.5" x14ac:dyDescent="0.2">
      <c r="B306" s="442" t="s">
        <v>741</v>
      </c>
      <c r="C306" s="342" t="s">
        <v>788</v>
      </c>
      <c r="D306" s="342" t="s">
        <v>89</v>
      </c>
      <c r="E306" s="342" t="s">
        <v>763</v>
      </c>
      <c r="F306" s="342"/>
      <c r="G306" s="350">
        <f>G307</f>
        <v>0</v>
      </c>
      <c r="H306" s="350">
        <f t="shared" si="210"/>
        <v>2005.4</v>
      </c>
      <c r="I306" s="354">
        <f t="shared" si="210"/>
        <v>2005.4</v>
      </c>
      <c r="J306" s="441">
        <f t="shared" si="211"/>
        <v>0</v>
      </c>
      <c r="K306" s="350">
        <f t="shared" si="211"/>
        <v>30166</v>
      </c>
    </row>
    <row r="307" spans="2:11" ht="63.75" x14ac:dyDescent="0.2">
      <c r="B307" s="442" t="s">
        <v>789</v>
      </c>
      <c r="C307" s="342" t="s">
        <v>788</v>
      </c>
      <c r="D307" s="342" t="s">
        <v>89</v>
      </c>
      <c r="E307" s="342" t="s">
        <v>790</v>
      </c>
      <c r="F307" s="342"/>
      <c r="G307" s="350">
        <f>G308</f>
        <v>0</v>
      </c>
      <c r="H307" s="350">
        <f t="shared" si="210"/>
        <v>2005.4</v>
      </c>
      <c r="I307" s="354">
        <f t="shared" si="210"/>
        <v>2005.4</v>
      </c>
      <c r="J307" s="437">
        <f t="shared" ref="J307:K307" si="212">J308+J311</f>
        <v>0</v>
      </c>
      <c r="K307" s="354">
        <f t="shared" si="212"/>
        <v>30166</v>
      </c>
    </row>
    <row r="308" spans="2:11" ht="25.5" x14ac:dyDescent="0.2">
      <c r="B308" s="343" t="s">
        <v>791</v>
      </c>
      <c r="C308" s="342" t="s">
        <v>788</v>
      </c>
      <c r="D308" s="342" t="s">
        <v>89</v>
      </c>
      <c r="E308" s="342" t="s">
        <v>790</v>
      </c>
      <c r="F308" s="342" t="s">
        <v>792</v>
      </c>
      <c r="G308" s="350"/>
      <c r="H308" s="350">
        <v>2005.4</v>
      </c>
      <c r="I308" s="354">
        <f>G308+H308</f>
        <v>2005.4</v>
      </c>
      <c r="J308" s="437">
        <f t="shared" ref="J308:K311" si="213">J309</f>
        <v>0</v>
      </c>
      <c r="K308" s="354">
        <f t="shared" si="213"/>
        <v>20857</v>
      </c>
    </row>
    <row r="309" spans="2:11" x14ac:dyDescent="0.2">
      <c r="B309" s="347" t="s">
        <v>47</v>
      </c>
      <c r="C309" s="342" t="s">
        <v>788</v>
      </c>
      <c r="D309" s="342" t="s">
        <v>91</v>
      </c>
      <c r="E309" s="342"/>
      <c r="F309" s="342"/>
      <c r="G309" s="350">
        <f>G313</f>
        <v>0</v>
      </c>
      <c r="H309" s="350">
        <f>H313</f>
        <v>53</v>
      </c>
      <c r="I309" s="354">
        <f>I310+I315</f>
        <v>923</v>
      </c>
      <c r="J309" s="438">
        <f t="shared" si="213"/>
        <v>0</v>
      </c>
      <c r="K309" s="362">
        <f t="shared" si="213"/>
        <v>20857</v>
      </c>
    </row>
    <row r="310" spans="2:11" x14ac:dyDescent="0.2">
      <c r="B310" s="439" t="s">
        <v>1099</v>
      </c>
      <c r="C310" s="342" t="s">
        <v>788</v>
      </c>
      <c r="D310" s="342" t="s">
        <v>91</v>
      </c>
      <c r="E310" s="342" t="s">
        <v>801</v>
      </c>
      <c r="F310" s="342"/>
      <c r="G310" s="350"/>
      <c r="H310" s="350"/>
      <c r="I310" s="354">
        <f>I311+I313</f>
        <v>603</v>
      </c>
      <c r="J310" s="438"/>
      <c r="K310" s="362">
        <v>20857</v>
      </c>
    </row>
    <row r="311" spans="2:11" ht="25.5" x14ac:dyDescent="0.2">
      <c r="B311" s="483" t="s">
        <v>1093</v>
      </c>
      <c r="C311" s="342" t="s">
        <v>788</v>
      </c>
      <c r="D311" s="342" t="s">
        <v>91</v>
      </c>
      <c r="E311" s="342" t="s">
        <v>1100</v>
      </c>
      <c r="F311" s="342"/>
      <c r="G311" s="350"/>
      <c r="H311" s="350"/>
      <c r="I311" s="354">
        <f>I312</f>
        <v>550</v>
      </c>
      <c r="J311" s="438">
        <f t="shared" si="213"/>
        <v>0</v>
      </c>
      <c r="K311" s="362">
        <f t="shared" si="213"/>
        <v>9309</v>
      </c>
    </row>
    <row r="312" spans="2:11" ht="25.5" x14ac:dyDescent="0.2">
      <c r="B312" s="343" t="s">
        <v>779</v>
      </c>
      <c r="C312" s="342" t="s">
        <v>788</v>
      </c>
      <c r="D312" s="342" t="s">
        <v>91</v>
      </c>
      <c r="E312" s="342" t="s">
        <v>1100</v>
      </c>
      <c r="F312" s="342" t="s">
        <v>780</v>
      </c>
      <c r="G312" s="350"/>
      <c r="H312" s="350"/>
      <c r="I312" s="354">
        <v>550</v>
      </c>
      <c r="J312" s="438"/>
      <c r="K312" s="362">
        <v>9309</v>
      </c>
    </row>
    <row r="313" spans="2:11" ht="25.5" x14ac:dyDescent="0.2">
      <c r="B313" s="451" t="s">
        <v>950</v>
      </c>
      <c r="C313" s="342" t="s">
        <v>788</v>
      </c>
      <c r="D313" s="342" t="s">
        <v>91</v>
      </c>
      <c r="E313" s="342" t="s">
        <v>951</v>
      </c>
      <c r="F313" s="342"/>
      <c r="G313" s="350">
        <f>G314</f>
        <v>0</v>
      </c>
      <c r="H313" s="350">
        <f t="shared" ref="H313:I313" si="214">H314</f>
        <v>53</v>
      </c>
      <c r="I313" s="354">
        <f t="shared" si="214"/>
        <v>53</v>
      </c>
      <c r="J313" s="438"/>
      <c r="K313" s="350">
        <f>507.5+0.6</f>
        <v>508.1</v>
      </c>
    </row>
    <row r="314" spans="2:11" ht="26.25" thickBot="1" x14ac:dyDescent="0.25">
      <c r="B314" s="343" t="s">
        <v>771</v>
      </c>
      <c r="C314" s="342" t="s">
        <v>788</v>
      </c>
      <c r="D314" s="342" t="s">
        <v>91</v>
      </c>
      <c r="E314" s="342" t="s">
        <v>951</v>
      </c>
      <c r="F314" s="342" t="s">
        <v>772</v>
      </c>
      <c r="G314" s="350"/>
      <c r="H314" s="350">
        <v>53</v>
      </c>
      <c r="I314" s="354">
        <f>H314+G314</f>
        <v>53</v>
      </c>
      <c r="J314" s="453" t="e">
        <f>J8+J81+J87+J103+J128+J158+J230+J255+J286+J293+J299+J305+J313</f>
        <v>#REF!</v>
      </c>
      <c r="K314" s="357" t="e">
        <f>K8+K81+K87+K103+K128+K158+K230+K255+K286+K293+K299+K305+K313</f>
        <v>#REF!</v>
      </c>
    </row>
    <row r="315" spans="2:11" ht="25.5" x14ac:dyDescent="0.2">
      <c r="B315" s="442" t="s">
        <v>739</v>
      </c>
      <c r="C315" s="342" t="s">
        <v>788</v>
      </c>
      <c r="D315" s="342" t="s">
        <v>91</v>
      </c>
      <c r="E315" s="342" t="s">
        <v>762</v>
      </c>
      <c r="F315" s="342"/>
      <c r="G315" s="350"/>
      <c r="H315" s="350"/>
      <c r="I315" s="354">
        <f>I316</f>
        <v>320</v>
      </c>
      <c r="J315" s="361" t="e">
        <f>#REF!+#REF!+#REF!+#REF!+J314</f>
        <v>#REF!</v>
      </c>
      <c r="K315" s="361" t="e">
        <f>#REF!+#REF!+#REF!+#REF!+K314</f>
        <v>#REF!</v>
      </c>
    </row>
    <row r="316" spans="2:11" ht="25.5" x14ac:dyDescent="0.2">
      <c r="B316" s="442" t="s">
        <v>970</v>
      </c>
      <c r="C316" s="342" t="s">
        <v>788</v>
      </c>
      <c r="D316" s="342" t="s">
        <v>91</v>
      </c>
      <c r="E316" s="443" t="s">
        <v>971</v>
      </c>
      <c r="F316" s="342"/>
      <c r="G316" s="350"/>
      <c r="H316" s="350"/>
      <c r="I316" s="354">
        <f>I317</f>
        <v>320</v>
      </c>
      <c r="J316" s="454" t="e">
        <f t="shared" ref="J316:K316" si="215">J315-J314</f>
        <v>#REF!</v>
      </c>
      <c r="K316" s="454" t="e">
        <f t="shared" si="215"/>
        <v>#REF!</v>
      </c>
    </row>
    <row r="317" spans="2:11" ht="25.5" x14ac:dyDescent="0.2">
      <c r="B317" s="442" t="s">
        <v>972</v>
      </c>
      <c r="C317" s="342" t="s">
        <v>788</v>
      </c>
      <c r="D317" s="342" t="s">
        <v>91</v>
      </c>
      <c r="E317" s="443" t="s">
        <v>973</v>
      </c>
      <c r="F317" s="342"/>
      <c r="G317" s="350"/>
      <c r="H317" s="350"/>
      <c r="I317" s="354">
        <f>I318</f>
        <v>320</v>
      </c>
    </row>
    <row r="318" spans="2:11" ht="25.5" x14ac:dyDescent="0.2">
      <c r="B318" s="343" t="s">
        <v>779</v>
      </c>
      <c r="C318" s="342" t="s">
        <v>788</v>
      </c>
      <c r="D318" s="342" t="s">
        <v>91</v>
      </c>
      <c r="E318" s="443" t="s">
        <v>973</v>
      </c>
      <c r="F318" s="342" t="s">
        <v>780</v>
      </c>
      <c r="G318" s="350"/>
      <c r="H318" s="350"/>
      <c r="I318" s="354">
        <v>320</v>
      </c>
    </row>
    <row r="319" spans="2:11" x14ac:dyDescent="0.2">
      <c r="B319" s="343" t="s">
        <v>974</v>
      </c>
      <c r="C319" s="342" t="s">
        <v>799</v>
      </c>
      <c r="D319" s="342"/>
      <c r="E319" s="342"/>
      <c r="F319" s="342"/>
      <c r="G319" s="350" t="e">
        <f t="shared" ref="G319:H319" si="216">G320</f>
        <v>#REF!</v>
      </c>
      <c r="H319" s="350" t="e">
        <f t="shared" si="216"/>
        <v>#REF!</v>
      </c>
      <c r="I319" s="354">
        <f>I320</f>
        <v>607.5</v>
      </c>
    </row>
    <row r="320" spans="2:11" x14ac:dyDescent="0.2">
      <c r="B320" s="347" t="s">
        <v>975</v>
      </c>
      <c r="C320" s="342" t="s">
        <v>799</v>
      </c>
      <c r="D320" s="342" t="s">
        <v>86</v>
      </c>
      <c r="E320" s="342"/>
      <c r="F320" s="342"/>
      <c r="G320" s="350" t="e">
        <f>#REF!+G321</f>
        <v>#REF!</v>
      </c>
      <c r="H320" s="350" t="e">
        <f>#REF!+H321</f>
        <v>#REF!</v>
      </c>
      <c r="I320" s="354">
        <f>+I321</f>
        <v>607.5</v>
      </c>
    </row>
    <row r="321" spans="2:9" ht="25.5" x14ac:dyDescent="0.2">
      <c r="B321" s="442" t="s">
        <v>739</v>
      </c>
      <c r="C321" s="342" t="s">
        <v>799</v>
      </c>
      <c r="D321" s="342" t="s">
        <v>86</v>
      </c>
      <c r="E321" s="342" t="s">
        <v>762</v>
      </c>
      <c r="F321" s="342"/>
      <c r="G321" s="350">
        <f>G322</f>
        <v>0</v>
      </c>
      <c r="H321" s="350">
        <f t="shared" ref="H321:I322" si="217">H322</f>
        <v>608.1</v>
      </c>
      <c r="I321" s="354">
        <f t="shared" si="217"/>
        <v>607.5</v>
      </c>
    </row>
    <row r="322" spans="2:9" ht="25.5" x14ac:dyDescent="0.2">
      <c r="B322" s="442" t="s">
        <v>940</v>
      </c>
      <c r="C322" s="342" t="s">
        <v>799</v>
      </c>
      <c r="D322" s="342" t="s">
        <v>86</v>
      </c>
      <c r="E322" s="342" t="s">
        <v>941</v>
      </c>
      <c r="F322" s="342"/>
      <c r="G322" s="350">
        <f>G323</f>
        <v>0</v>
      </c>
      <c r="H322" s="350">
        <f t="shared" si="217"/>
        <v>608.1</v>
      </c>
      <c r="I322" s="354">
        <f t="shared" si="217"/>
        <v>607.5</v>
      </c>
    </row>
    <row r="323" spans="2:9" ht="25.5" x14ac:dyDescent="0.2">
      <c r="B323" s="442" t="s">
        <v>976</v>
      </c>
      <c r="C323" s="342" t="s">
        <v>799</v>
      </c>
      <c r="D323" s="342" t="s">
        <v>86</v>
      </c>
      <c r="E323" s="342" t="s">
        <v>977</v>
      </c>
      <c r="F323" s="342"/>
      <c r="G323" s="350">
        <f>G324+G325</f>
        <v>0</v>
      </c>
      <c r="H323" s="350">
        <f t="shared" ref="H323" si="218">H324+H325</f>
        <v>608.1</v>
      </c>
      <c r="I323" s="354">
        <f>I324+I325</f>
        <v>607.5</v>
      </c>
    </row>
    <row r="324" spans="2:9" ht="25.5" x14ac:dyDescent="0.2">
      <c r="B324" s="343" t="s">
        <v>773</v>
      </c>
      <c r="C324" s="342" t="s">
        <v>799</v>
      </c>
      <c r="D324" s="342" t="s">
        <v>86</v>
      </c>
      <c r="E324" s="342" t="s">
        <v>977</v>
      </c>
      <c r="F324" s="342" t="s">
        <v>774</v>
      </c>
      <c r="G324" s="350"/>
      <c r="H324" s="350">
        <v>100</v>
      </c>
      <c r="I324" s="354">
        <v>100</v>
      </c>
    </row>
    <row r="325" spans="2:9" ht="25.5" x14ac:dyDescent="0.2">
      <c r="B325" s="343" t="s">
        <v>779</v>
      </c>
      <c r="C325" s="342" t="s">
        <v>799</v>
      </c>
      <c r="D325" s="342" t="s">
        <v>86</v>
      </c>
      <c r="E325" s="342" t="s">
        <v>977</v>
      </c>
      <c r="F325" s="342" t="s">
        <v>780</v>
      </c>
      <c r="G325" s="350"/>
      <c r="H325" s="350">
        <f>507.5+0.6</f>
        <v>508.1</v>
      </c>
      <c r="I325" s="354">
        <v>507.5</v>
      </c>
    </row>
    <row r="326" spans="2:9" x14ac:dyDescent="0.2">
      <c r="B326" s="347" t="s">
        <v>952</v>
      </c>
      <c r="C326" s="342" t="s">
        <v>887</v>
      </c>
      <c r="D326" s="342"/>
      <c r="E326" s="342"/>
      <c r="F326" s="342"/>
      <c r="G326" s="351" t="e">
        <f>G327</f>
        <v>#REF!</v>
      </c>
      <c r="H326" s="351" t="e">
        <f>H327</f>
        <v>#REF!</v>
      </c>
      <c r="I326" s="354">
        <f>I327</f>
        <v>1519.04</v>
      </c>
    </row>
    <row r="327" spans="2:9" x14ac:dyDescent="0.2">
      <c r="B327" s="347" t="s">
        <v>50</v>
      </c>
      <c r="C327" s="342" t="s">
        <v>887</v>
      </c>
      <c r="D327" s="342" t="s">
        <v>87</v>
      </c>
      <c r="E327" s="342"/>
      <c r="F327" s="342"/>
      <c r="G327" s="351" t="e">
        <f>#REF!+G328</f>
        <v>#REF!</v>
      </c>
      <c r="H327" s="351" t="e">
        <f>#REF!+H328</f>
        <v>#REF!</v>
      </c>
      <c r="I327" s="356">
        <f>I328</f>
        <v>1519.04</v>
      </c>
    </row>
    <row r="328" spans="2:9" ht="25.5" x14ac:dyDescent="0.2">
      <c r="B328" s="442" t="s">
        <v>847</v>
      </c>
      <c r="C328" s="342" t="s">
        <v>887</v>
      </c>
      <c r="D328" s="342" t="s">
        <v>87</v>
      </c>
      <c r="E328" s="342" t="s">
        <v>953</v>
      </c>
      <c r="F328" s="342"/>
      <c r="G328" s="351" t="e">
        <f>G329</f>
        <v>#REF!</v>
      </c>
      <c r="H328" s="351" t="e">
        <f t="shared" ref="H328:I329" si="219">H329</f>
        <v>#REF!</v>
      </c>
      <c r="I328" s="356">
        <f t="shared" si="219"/>
        <v>1519.04</v>
      </c>
    </row>
    <row r="329" spans="2:9" ht="38.25" x14ac:dyDescent="0.2">
      <c r="B329" s="442" t="s">
        <v>954</v>
      </c>
      <c r="C329" s="342" t="s">
        <v>887</v>
      </c>
      <c r="D329" s="342" t="s">
        <v>87</v>
      </c>
      <c r="E329" s="342" t="s">
        <v>928</v>
      </c>
      <c r="F329" s="342"/>
      <c r="G329" s="350" t="e">
        <f>G330</f>
        <v>#REF!</v>
      </c>
      <c r="H329" s="350" t="e">
        <f t="shared" si="219"/>
        <v>#REF!</v>
      </c>
      <c r="I329" s="354">
        <f t="shared" si="219"/>
        <v>1519.04</v>
      </c>
    </row>
    <row r="330" spans="2:9" ht="25.5" x14ac:dyDescent="0.2">
      <c r="B330" s="442" t="s">
        <v>955</v>
      </c>
      <c r="C330" s="342" t="s">
        <v>887</v>
      </c>
      <c r="D330" s="342" t="s">
        <v>87</v>
      </c>
      <c r="E330" s="342" t="s">
        <v>956</v>
      </c>
      <c r="F330" s="342"/>
      <c r="G330" s="350" t="e">
        <f>G331+#REF!</f>
        <v>#REF!</v>
      </c>
      <c r="H330" s="350" t="e">
        <f>H331+#REF!</f>
        <v>#REF!</v>
      </c>
      <c r="I330" s="354">
        <f>I331</f>
        <v>1519.04</v>
      </c>
    </row>
    <row r="331" spans="2:9" ht="38.25" x14ac:dyDescent="0.2">
      <c r="B331" s="343" t="s">
        <v>957</v>
      </c>
      <c r="C331" s="342" t="s">
        <v>887</v>
      </c>
      <c r="D331" s="342" t="s">
        <v>87</v>
      </c>
      <c r="E331" s="342" t="s">
        <v>956</v>
      </c>
      <c r="F331" s="342" t="s">
        <v>901</v>
      </c>
      <c r="G331" s="350"/>
      <c r="H331" s="350">
        <v>1348.87</v>
      </c>
      <c r="I331" s="354">
        <v>1519.04</v>
      </c>
    </row>
    <row r="332" spans="2:9" x14ac:dyDescent="0.2">
      <c r="B332" s="348" t="s">
        <v>811</v>
      </c>
      <c r="C332" s="342" t="s">
        <v>807</v>
      </c>
      <c r="D332" s="342"/>
      <c r="E332" s="342"/>
      <c r="F332" s="342"/>
      <c r="G332" s="350"/>
      <c r="H332" s="350"/>
      <c r="I332" s="354">
        <f>I333</f>
        <v>227</v>
      </c>
    </row>
    <row r="333" spans="2:9" x14ac:dyDescent="0.2">
      <c r="B333" s="348" t="s">
        <v>811</v>
      </c>
      <c r="C333" s="342" t="s">
        <v>807</v>
      </c>
      <c r="D333" s="342" t="s">
        <v>86</v>
      </c>
      <c r="E333" s="342"/>
      <c r="F333" s="342"/>
      <c r="G333" s="350"/>
      <c r="H333" s="350"/>
      <c r="I333" s="354">
        <f>I334</f>
        <v>227</v>
      </c>
    </row>
    <row r="334" spans="2:9" ht="25.5" x14ac:dyDescent="0.2">
      <c r="B334" s="442" t="s">
        <v>794</v>
      </c>
      <c r="C334" s="342" t="s">
        <v>807</v>
      </c>
      <c r="D334" s="342" t="s">
        <v>86</v>
      </c>
      <c r="E334" s="342" t="s">
        <v>795</v>
      </c>
      <c r="F334" s="342"/>
      <c r="G334" s="350"/>
      <c r="H334" s="350"/>
      <c r="I334" s="354">
        <f>I335</f>
        <v>227</v>
      </c>
    </row>
    <row r="335" spans="2:9" ht="25.5" x14ac:dyDescent="0.2">
      <c r="B335" s="442" t="s">
        <v>812</v>
      </c>
      <c r="C335" s="342" t="s">
        <v>807</v>
      </c>
      <c r="D335" s="342" t="s">
        <v>86</v>
      </c>
      <c r="E335" s="342" t="s">
        <v>813</v>
      </c>
      <c r="F335" s="342"/>
      <c r="G335" s="350"/>
      <c r="H335" s="350"/>
      <c r="I335" s="354">
        <f>I336</f>
        <v>227</v>
      </c>
    </row>
    <row r="336" spans="2:9" ht="25.5" x14ac:dyDescent="0.2">
      <c r="B336" s="442" t="s">
        <v>814</v>
      </c>
      <c r="C336" s="342" t="s">
        <v>807</v>
      </c>
      <c r="D336" s="342" t="s">
        <v>86</v>
      </c>
      <c r="E336" s="342" t="s">
        <v>815</v>
      </c>
      <c r="F336" s="342"/>
      <c r="G336" s="350"/>
      <c r="H336" s="350"/>
      <c r="I336" s="354">
        <f>I337</f>
        <v>227</v>
      </c>
    </row>
    <row r="337" spans="2:9" x14ac:dyDescent="0.2">
      <c r="B337" s="476" t="s">
        <v>816</v>
      </c>
      <c r="C337" s="342" t="s">
        <v>807</v>
      </c>
      <c r="D337" s="342" t="s">
        <v>86</v>
      </c>
      <c r="E337" s="342" t="s">
        <v>815</v>
      </c>
      <c r="F337" s="342" t="s">
        <v>817</v>
      </c>
      <c r="G337" s="350"/>
      <c r="H337" s="350"/>
      <c r="I337" s="354">
        <v>227</v>
      </c>
    </row>
    <row r="338" spans="2:9" ht="25.5" x14ac:dyDescent="0.2">
      <c r="B338" s="348" t="s">
        <v>826</v>
      </c>
      <c r="C338" s="342" t="s">
        <v>827</v>
      </c>
      <c r="D338" s="342" t="s">
        <v>819</v>
      </c>
      <c r="E338" s="342"/>
      <c r="F338" s="342"/>
      <c r="G338" s="350" t="e">
        <f>G339</f>
        <v>#REF!</v>
      </c>
      <c r="H338" s="350" t="e">
        <f t="shared" ref="H338" si="220">H339</f>
        <v>#REF!</v>
      </c>
      <c r="I338" s="354">
        <f>I339+I344</f>
        <v>28353</v>
      </c>
    </row>
    <row r="339" spans="2:9" ht="25.5" x14ac:dyDescent="0.2">
      <c r="B339" s="348" t="s">
        <v>828</v>
      </c>
      <c r="C339" s="342" t="s">
        <v>827</v>
      </c>
      <c r="D339" s="342" t="s">
        <v>86</v>
      </c>
      <c r="E339" s="342"/>
      <c r="F339" s="342"/>
      <c r="G339" s="350" t="e">
        <f>#REF!+#REF!+G340</f>
        <v>#REF!</v>
      </c>
      <c r="H339" s="350" t="e">
        <f>#REF!+#REF!+H340</f>
        <v>#REF!</v>
      </c>
      <c r="I339" s="354">
        <f>I340</f>
        <v>20857</v>
      </c>
    </row>
    <row r="340" spans="2:9" ht="25.5" x14ac:dyDescent="0.2">
      <c r="B340" s="442" t="s">
        <v>794</v>
      </c>
      <c r="C340" s="342" t="s">
        <v>827</v>
      </c>
      <c r="D340" s="342" t="s">
        <v>86</v>
      </c>
      <c r="E340" s="342" t="s">
        <v>795</v>
      </c>
      <c r="F340" s="342"/>
      <c r="G340" s="350">
        <f>G341+G344</f>
        <v>0</v>
      </c>
      <c r="H340" s="350">
        <f t="shared" ref="H340" si="221">H341+H344</f>
        <v>20857</v>
      </c>
      <c r="I340" s="354">
        <f>I341</f>
        <v>20857</v>
      </c>
    </row>
    <row r="341" spans="2:9" ht="25.5" x14ac:dyDescent="0.2">
      <c r="B341" s="442" t="s">
        <v>812</v>
      </c>
      <c r="C341" s="342" t="s">
        <v>827</v>
      </c>
      <c r="D341" s="342" t="s">
        <v>86</v>
      </c>
      <c r="E341" s="342" t="s">
        <v>813</v>
      </c>
      <c r="F341" s="342"/>
      <c r="G341" s="350">
        <f>G342</f>
        <v>0</v>
      </c>
      <c r="H341" s="350">
        <f t="shared" ref="H341:I342" si="222">H342</f>
        <v>20857</v>
      </c>
      <c r="I341" s="354">
        <f t="shared" si="222"/>
        <v>20857</v>
      </c>
    </row>
    <row r="342" spans="2:9" ht="25.5" x14ac:dyDescent="0.2">
      <c r="B342" s="348" t="s">
        <v>829</v>
      </c>
      <c r="C342" s="342" t="s">
        <v>827</v>
      </c>
      <c r="D342" s="342" t="s">
        <v>86</v>
      </c>
      <c r="E342" s="342" t="s">
        <v>1040</v>
      </c>
      <c r="F342" s="342"/>
      <c r="G342" s="350">
        <f>G343</f>
        <v>0</v>
      </c>
      <c r="H342" s="350">
        <f t="shared" si="222"/>
        <v>20857</v>
      </c>
      <c r="I342" s="354">
        <f>I343</f>
        <v>20857</v>
      </c>
    </row>
    <row r="343" spans="2:9" x14ac:dyDescent="0.2">
      <c r="B343" s="343" t="s">
        <v>830</v>
      </c>
      <c r="C343" s="342" t="s">
        <v>827</v>
      </c>
      <c r="D343" s="342" t="s">
        <v>86</v>
      </c>
      <c r="E343" s="342" t="s">
        <v>1040</v>
      </c>
      <c r="F343" s="342" t="s">
        <v>831</v>
      </c>
      <c r="G343" s="350"/>
      <c r="H343" s="350">
        <v>20857</v>
      </c>
      <c r="I343" s="354">
        <f>G343+H343</f>
        <v>20857</v>
      </c>
    </row>
    <row r="344" spans="2:9" ht="25.5" x14ac:dyDescent="0.2">
      <c r="B344" s="494" t="s">
        <v>1101</v>
      </c>
      <c r="C344" s="342" t="s">
        <v>827</v>
      </c>
      <c r="D344" s="342" t="s">
        <v>88</v>
      </c>
      <c r="E344" s="342"/>
      <c r="F344" s="342"/>
      <c r="G344" s="350"/>
      <c r="H344" s="350"/>
      <c r="I344" s="354">
        <f>I345</f>
        <v>7496</v>
      </c>
    </row>
    <row r="345" spans="2:9" ht="25.5" x14ac:dyDescent="0.2">
      <c r="B345" s="442" t="s">
        <v>794</v>
      </c>
      <c r="C345" s="342" t="s">
        <v>827</v>
      </c>
      <c r="D345" s="342" t="s">
        <v>88</v>
      </c>
      <c r="E345" s="342" t="s">
        <v>795</v>
      </c>
      <c r="F345" s="342"/>
      <c r="G345" s="350"/>
      <c r="H345" s="350"/>
      <c r="I345" s="354">
        <f>I346</f>
        <v>7496</v>
      </c>
    </row>
    <row r="346" spans="2:9" ht="25.5" x14ac:dyDescent="0.2">
      <c r="B346" s="455" t="s">
        <v>812</v>
      </c>
      <c r="C346" s="342" t="s">
        <v>827</v>
      </c>
      <c r="D346" s="342" t="s">
        <v>88</v>
      </c>
      <c r="E346" s="342" t="s">
        <v>813</v>
      </c>
      <c r="F346" s="342"/>
      <c r="G346" s="350"/>
      <c r="H346" s="350"/>
      <c r="I346" s="354">
        <f>I347+I350</f>
        <v>7496</v>
      </c>
    </row>
    <row r="347" spans="2:9" ht="25.5" x14ac:dyDescent="0.2">
      <c r="B347" s="479" t="s">
        <v>1102</v>
      </c>
      <c r="C347" s="342" t="s">
        <v>827</v>
      </c>
      <c r="D347" s="342" t="s">
        <v>88</v>
      </c>
      <c r="E347" s="495" t="s">
        <v>815</v>
      </c>
      <c r="F347" s="342"/>
      <c r="G347" s="350"/>
      <c r="H347" s="350"/>
      <c r="I347" s="354">
        <f>I348</f>
        <v>2866</v>
      </c>
    </row>
    <row r="348" spans="2:9" x14ac:dyDescent="0.2">
      <c r="B348" s="496" t="s">
        <v>1103</v>
      </c>
      <c r="C348" s="342" t="s">
        <v>827</v>
      </c>
      <c r="D348" s="342" t="s">
        <v>88</v>
      </c>
      <c r="E348" s="342" t="s">
        <v>1104</v>
      </c>
      <c r="F348" s="342"/>
      <c r="G348" s="350"/>
      <c r="H348" s="350"/>
      <c r="I348" s="354">
        <f>I349</f>
        <v>2866</v>
      </c>
    </row>
    <row r="349" spans="2:9" x14ac:dyDescent="0.2">
      <c r="B349" s="346" t="s">
        <v>1105</v>
      </c>
      <c r="C349" s="342" t="s">
        <v>827</v>
      </c>
      <c r="D349" s="342" t="s">
        <v>88</v>
      </c>
      <c r="E349" s="342" t="s">
        <v>1104</v>
      </c>
      <c r="F349" s="342" t="s">
        <v>1106</v>
      </c>
      <c r="G349" s="350"/>
      <c r="H349" s="350"/>
      <c r="I349" s="354">
        <f>2816+50</f>
        <v>2866</v>
      </c>
    </row>
    <row r="350" spans="2:9" ht="38.25" x14ac:dyDescent="0.2">
      <c r="B350" s="466" t="s">
        <v>1060</v>
      </c>
      <c r="C350" s="342" t="s">
        <v>827</v>
      </c>
      <c r="D350" s="342" t="s">
        <v>88</v>
      </c>
      <c r="E350" s="342" t="s">
        <v>1107</v>
      </c>
      <c r="F350" s="342"/>
      <c r="G350" s="350"/>
      <c r="H350" s="350"/>
      <c r="I350" s="354">
        <f>I351</f>
        <v>4630</v>
      </c>
    </row>
    <row r="351" spans="2:9" x14ac:dyDescent="0.2">
      <c r="B351" s="346" t="s">
        <v>1105</v>
      </c>
      <c r="C351" s="342" t="s">
        <v>827</v>
      </c>
      <c r="D351" s="342" t="s">
        <v>88</v>
      </c>
      <c r="E351" s="342" t="s">
        <v>1107</v>
      </c>
      <c r="F351" s="342" t="s">
        <v>1106</v>
      </c>
      <c r="G351" s="350"/>
      <c r="H351" s="350"/>
      <c r="I351" s="354">
        <v>4630</v>
      </c>
    </row>
    <row r="352" spans="2:9" hidden="1" x14ac:dyDescent="0.2">
      <c r="B352" s="476" t="s">
        <v>978</v>
      </c>
      <c r="C352" s="342" t="s">
        <v>979</v>
      </c>
      <c r="D352" s="342" t="s">
        <v>979</v>
      </c>
      <c r="E352" s="342" t="s">
        <v>1108</v>
      </c>
      <c r="F352" s="342" t="s">
        <v>1109</v>
      </c>
      <c r="G352" s="349">
        <f>E352+F352</f>
        <v>9990000</v>
      </c>
      <c r="H352" s="349">
        <v>-8552.43</v>
      </c>
      <c r="I352" s="355">
        <v>0</v>
      </c>
    </row>
    <row r="353" spans="2:9" x14ac:dyDescent="0.2">
      <c r="B353" s="497"/>
      <c r="C353" s="498"/>
      <c r="D353" s="498"/>
      <c r="E353" s="498"/>
      <c r="F353" s="498"/>
      <c r="G353" s="349" t="e">
        <f>#REF!+#REF!+#REF!+#REF!+G352</f>
        <v>#REF!</v>
      </c>
      <c r="H353" s="349" t="e">
        <f>#REF!+#REF!+#REF!+#REF!+H352</f>
        <v>#REF!</v>
      </c>
      <c r="I353" s="355">
        <f>I8+I87+I93+I109+I142+I177+I251+I285+I319+I326+I332+I338+I352+I279+I172</f>
        <v>369131.6999999999</v>
      </c>
    </row>
    <row r="354" spans="2:9" x14ac:dyDescent="0.2">
      <c r="E354" s="126" t="s">
        <v>88</v>
      </c>
      <c r="I354" s="574">
        <f>I345+I340+I334+I89+I132+I51+I37</f>
        <v>34916.359999999993</v>
      </c>
    </row>
    <row r="355" spans="2:9" x14ac:dyDescent="0.2">
      <c r="E355" s="126" t="s">
        <v>87</v>
      </c>
      <c r="I355" s="574">
        <f>I34+I179+I190+I217+I222+I234+I253+I266+I281+I295+I305+I315+I321</f>
        <v>292345.32</v>
      </c>
    </row>
    <row r="356" spans="2:9" x14ac:dyDescent="0.2">
      <c r="E356" s="126" t="s">
        <v>86</v>
      </c>
      <c r="I356" s="574">
        <f>I25+I111+I126+I149+I186+I291+I328</f>
        <v>23873.54</v>
      </c>
    </row>
  </sheetData>
  <mergeCells count="5">
    <mergeCell ref="A3:I3"/>
    <mergeCell ref="F5:G5"/>
    <mergeCell ref="D1:I1"/>
    <mergeCell ref="D2:I2"/>
    <mergeCell ref="B4:I4"/>
  </mergeCells>
  <pageMargins left="0.86614173228346458" right="0" top="0" bottom="0" header="0" footer="0"/>
  <pageSetup paperSize="9" scale="79" orientation="portrait" r:id="rId1"/>
  <colBreaks count="1" manualBreakCount="1">
    <brk id="9" max="34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50"/>
  <sheetViews>
    <sheetView view="pageBreakPreview" topLeftCell="B332" zoomScale="85" zoomScaleNormal="100" zoomScaleSheetLayoutView="85" workbookViewId="0">
      <selection activeCell="B341" sqref="B341"/>
    </sheetView>
  </sheetViews>
  <sheetFormatPr defaultRowHeight="12.75" x14ac:dyDescent="0.2"/>
  <cols>
    <col min="1" max="1" width="5.140625" style="124" hidden="1" customWidth="1"/>
    <col min="2" max="2" width="57.42578125" style="125" customWidth="1"/>
    <col min="3" max="3" width="6.7109375" style="126" customWidth="1"/>
    <col min="4" max="4" width="8" style="126" customWidth="1"/>
    <col min="5" max="5" width="12.42578125" style="126" customWidth="1"/>
    <col min="6" max="6" width="7.28515625" style="126" customWidth="1"/>
    <col min="7" max="7" width="21.42578125" style="126" hidden="1" customWidth="1"/>
    <col min="8" max="8" width="0" style="127" hidden="1" customWidth="1"/>
    <col min="9" max="9" width="13.28515625" style="127" hidden="1" customWidth="1"/>
    <col min="10" max="10" width="16" style="127" hidden="1" customWidth="1"/>
    <col min="11" max="11" width="13.5703125" style="127" hidden="1" customWidth="1"/>
    <col min="12" max="12" width="16" style="127" customWidth="1"/>
    <col min="13" max="13" width="11.85546875" style="127" customWidth="1"/>
    <col min="14" max="251" width="9.140625" style="127"/>
    <col min="252" max="252" width="3.5703125" style="127" customWidth="1"/>
    <col min="253" max="253" width="40.85546875" style="127" customWidth="1"/>
    <col min="254" max="254" width="5.140625" style="127" customWidth="1"/>
    <col min="255" max="256" width="4.28515625" style="127" customWidth="1"/>
    <col min="257" max="257" width="8.5703125" style="127" customWidth="1"/>
    <col min="258" max="258" width="6.7109375" style="127" customWidth="1"/>
    <col min="259" max="259" width="11.28515625" style="127" customWidth="1"/>
    <col min="260" max="260" width="12.28515625" style="127" customWidth="1"/>
    <col min="261" max="507" width="9.140625" style="127"/>
    <col min="508" max="508" width="3.5703125" style="127" customWidth="1"/>
    <col min="509" max="509" width="40.85546875" style="127" customWidth="1"/>
    <col min="510" max="510" width="5.140625" style="127" customWidth="1"/>
    <col min="511" max="512" width="4.28515625" style="127" customWidth="1"/>
    <col min="513" max="513" width="8.5703125" style="127" customWidth="1"/>
    <col min="514" max="514" width="6.7109375" style="127" customWidth="1"/>
    <col min="515" max="515" width="11.28515625" style="127" customWidth="1"/>
    <col min="516" max="516" width="12.28515625" style="127" customWidth="1"/>
    <col min="517" max="763" width="9.140625" style="127"/>
    <col min="764" max="764" width="3.5703125" style="127" customWidth="1"/>
    <col min="765" max="765" width="40.85546875" style="127" customWidth="1"/>
    <col min="766" max="766" width="5.140625" style="127" customWidth="1"/>
    <col min="767" max="768" width="4.28515625" style="127" customWidth="1"/>
    <col min="769" max="769" width="8.5703125" style="127" customWidth="1"/>
    <col min="770" max="770" width="6.7109375" style="127" customWidth="1"/>
    <col min="771" max="771" width="11.28515625" style="127" customWidth="1"/>
    <col min="772" max="772" width="12.28515625" style="127" customWidth="1"/>
    <col min="773" max="1019" width="9.140625" style="127"/>
    <col min="1020" max="1020" width="3.5703125" style="127" customWidth="1"/>
    <col min="1021" max="1021" width="40.85546875" style="127" customWidth="1"/>
    <col min="1022" max="1022" width="5.140625" style="127" customWidth="1"/>
    <col min="1023" max="1024" width="4.28515625" style="127" customWidth="1"/>
    <col min="1025" max="1025" width="8.5703125" style="127" customWidth="1"/>
    <col min="1026" max="1026" width="6.7109375" style="127" customWidth="1"/>
    <col min="1027" max="1027" width="11.28515625" style="127" customWidth="1"/>
    <col min="1028" max="1028" width="12.28515625" style="127" customWidth="1"/>
    <col min="1029" max="1275" width="9.140625" style="127"/>
    <col min="1276" max="1276" width="3.5703125" style="127" customWidth="1"/>
    <col min="1277" max="1277" width="40.85546875" style="127" customWidth="1"/>
    <col min="1278" max="1278" width="5.140625" style="127" customWidth="1"/>
    <col min="1279" max="1280" width="4.28515625" style="127" customWidth="1"/>
    <col min="1281" max="1281" width="8.5703125" style="127" customWidth="1"/>
    <col min="1282" max="1282" width="6.7109375" style="127" customWidth="1"/>
    <col min="1283" max="1283" width="11.28515625" style="127" customWidth="1"/>
    <col min="1284" max="1284" width="12.28515625" style="127" customWidth="1"/>
    <col min="1285" max="1531" width="9.140625" style="127"/>
    <col min="1532" max="1532" width="3.5703125" style="127" customWidth="1"/>
    <col min="1533" max="1533" width="40.85546875" style="127" customWidth="1"/>
    <col min="1534" max="1534" width="5.140625" style="127" customWidth="1"/>
    <col min="1535" max="1536" width="4.28515625" style="127" customWidth="1"/>
    <col min="1537" max="1537" width="8.5703125" style="127" customWidth="1"/>
    <col min="1538" max="1538" width="6.7109375" style="127" customWidth="1"/>
    <col min="1539" max="1539" width="11.28515625" style="127" customWidth="1"/>
    <col min="1540" max="1540" width="12.28515625" style="127" customWidth="1"/>
    <col min="1541" max="1787" width="9.140625" style="127"/>
    <col min="1788" max="1788" width="3.5703125" style="127" customWidth="1"/>
    <col min="1789" max="1789" width="40.85546875" style="127" customWidth="1"/>
    <col min="1790" max="1790" width="5.140625" style="127" customWidth="1"/>
    <col min="1791" max="1792" width="4.28515625" style="127" customWidth="1"/>
    <col min="1793" max="1793" width="8.5703125" style="127" customWidth="1"/>
    <col min="1794" max="1794" width="6.7109375" style="127" customWidth="1"/>
    <col min="1795" max="1795" width="11.28515625" style="127" customWidth="1"/>
    <col min="1796" max="1796" width="12.28515625" style="127" customWidth="1"/>
    <col min="1797" max="2043" width="9.140625" style="127"/>
    <col min="2044" max="2044" width="3.5703125" style="127" customWidth="1"/>
    <col min="2045" max="2045" width="40.85546875" style="127" customWidth="1"/>
    <col min="2046" max="2046" width="5.140625" style="127" customWidth="1"/>
    <col min="2047" max="2048" width="4.28515625" style="127" customWidth="1"/>
    <col min="2049" max="2049" width="8.5703125" style="127" customWidth="1"/>
    <col min="2050" max="2050" width="6.7109375" style="127" customWidth="1"/>
    <col min="2051" max="2051" width="11.28515625" style="127" customWidth="1"/>
    <col min="2052" max="2052" width="12.28515625" style="127" customWidth="1"/>
    <col min="2053" max="2299" width="9.140625" style="127"/>
    <col min="2300" max="2300" width="3.5703125" style="127" customWidth="1"/>
    <col min="2301" max="2301" width="40.85546875" style="127" customWidth="1"/>
    <col min="2302" max="2302" width="5.140625" style="127" customWidth="1"/>
    <col min="2303" max="2304" width="4.28515625" style="127" customWidth="1"/>
    <col min="2305" max="2305" width="8.5703125" style="127" customWidth="1"/>
    <col min="2306" max="2306" width="6.7109375" style="127" customWidth="1"/>
    <col min="2307" max="2307" width="11.28515625" style="127" customWidth="1"/>
    <col min="2308" max="2308" width="12.28515625" style="127" customWidth="1"/>
    <col min="2309" max="2555" width="9.140625" style="127"/>
    <col min="2556" max="2556" width="3.5703125" style="127" customWidth="1"/>
    <col min="2557" max="2557" width="40.85546875" style="127" customWidth="1"/>
    <col min="2558" max="2558" width="5.140625" style="127" customWidth="1"/>
    <col min="2559" max="2560" width="4.28515625" style="127" customWidth="1"/>
    <col min="2561" max="2561" width="8.5703125" style="127" customWidth="1"/>
    <col min="2562" max="2562" width="6.7109375" style="127" customWidth="1"/>
    <col min="2563" max="2563" width="11.28515625" style="127" customWidth="1"/>
    <col min="2564" max="2564" width="12.28515625" style="127" customWidth="1"/>
    <col min="2565" max="2811" width="9.140625" style="127"/>
    <col min="2812" max="2812" width="3.5703125" style="127" customWidth="1"/>
    <col min="2813" max="2813" width="40.85546875" style="127" customWidth="1"/>
    <col min="2814" max="2814" width="5.140625" style="127" customWidth="1"/>
    <col min="2815" max="2816" width="4.28515625" style="127" customWidth="1"/>
    <col min="2817" max="2817" width="8.5703125" style="127" customWidth="1"/>
    <col min="2818" max="2818" width="6.7109375" style="127" customWidth="1"/>
    <col min="2819" max="2819" width="11.28515625" style="127" customWidth="1"/>
    <col min="2820" max="2820" width="12.28515625" style="127" customWidth="1"/>
    <col min="2821" max="3067" width="9.140625" style="127"/>
    <col min="3068" max="3068" width="3.5703125" style="127" customWidth="1"/>
    <col min="3069" max="3069" width="40.85546875" style="127" customWidth="1"/>
    <col min="3070" max="3070" width="5.140625" style="127" customWidth="1"/>
    <col min="3071" max="3072" width="4.28515625" style="127" customWidth="1"/>
    <col min="3073" max="3073" width="8.5703125" style="127" customWidth="1"/>
    <col min="3074" max="3074" width="6.7109375" style="127" customWidth="1"/>
    <col min="3075" max="3075" width="11.28515625" style="127" customWidth="1"/>
    <col min="3076" max="3076" width="12.28515625" style="127" customWidth="1"/>
    <col min="3077" max="3323" width="9.140625" style="127"/>
    <col min="3324" max="3324" width="3.5703125" style="127" customWidth="1"/>
    <col min="3325" max="3325" width="40.85546875" style="127" customWidth="1"/>
    <col min="3326" max="3326" width="5.140625" style="127" customWidth="1"/>
    <col min="3327" max="3328" width="4.28515625" style="127" customWidth="1"/>
    <col min="3329" max="3329" width="8.5703125" style="127" customWidth="1"/>
    <col min="3330" max="3330" width="6.7109375" style="127" customWidth="1"/>
    <col min="3331" max="3331" width="11.28515625" style="127" customWidth="1"/>
    <col min="3332" max="3332" width="12.28515625" style="127" customWidth="1"/>
    <col min="3333" max="3579" width="9.140625" style="127"/>
    <col min="3580" max="3580" width="3.5703125" style="127" customWidth="1"/>
    <col min="3581" max="3581" width="40.85546875" style="127" customWidth="1"/>
    <col min="3582" max="3582" width="5.140625" style="127" customWidth="1"/>
    <col min="3583" max="3584" width="4.28515625" style="127" customWidth="1"/>
    <col min="3585" max="3585" width="8.5703125" style="127" customWidth="1"/>
    <col min="3586" max="3586" width="6.7109375" style="127" customWidth="1"/>
    <col min="3587" max="3587" width="11.28515625" style="127" customWidth="1"/>
    <col min="3588" max="3588" width="12.28515625" style="127" customWidth="1"/>
    <col min="3589" max="3835" width="9.140625" style="127"/>
    <col min="3836" max="3836" width="3.5703125" style="127" customWidth="1"/>
    <col min="3837" max="3837" width="40.85546875" style="127" customWidth="1"/>
    <col min="3838" max="3838" width="5.140625" style="127" customWidth="1"/>
    <col min="3839" max="3840" width="4.28515625" style="127" customWidth="1"/>
    <col min="3841" max="3841" width="8.5703125" style="127" customWidth="1"/>
    <col min="3842" max="3842" width="6.7109375" style="127" customWidth="1"/>
    <col min="3843" max="3843" width="11.28515625" style="127" customWidth="1"/>
    <col min="3844" max="3844" width="12.28515625" style="127" customWidth="1"/>
    <col min="3845" max="4091" width="9.140625" style="127"/>
    <col min="4092" max="4092" width="3.5703125" style="127" customWidth="1"/>
    <col min="4093" max="4093" width="40.85546875" style="127" customWidth="1"/>
    <col min="4094" max="4094" width="5.140625" style="127" customWidth="1"/>
    <col min="4095" max="4096" width="4.28515625" style="127" customWidth="1"/>
    <col min="4097" max="4097" width="8.5703125" style="127" customWidth="1"/>
    <col min="4098" max="4098" width="6.7109375" style="127" customWidth="1"/>
    <col min="4099" max="4099" width="11.28515625" style="127" customWidth="1"/>
    <col min="4100" max="4100" width="12.28515625" style="127" customWidth="1"/>
    <col min="4101" max="4347" width="9.140625" style="127"/>
    <col min="4348" max="4348" width="3.5703125" style="127" customWidth="1"/>
    <col min="4349" max="4349" width="40.85546875" style="127" customWidth="1"/>
    <col min="4350" max="4350" width="5.140625" style="127" customWidth="1"/>
    <col min="4351" max="4352" width="4.28515625" style="127" customWidth="1"/>
    <col min="4353" max="4353" width="8.5703125" style="127" customWidth="1"/>
    <col min="4354" max="4354" width="6.7109375" style="127" customWidth="1"/>
    <col min="4355" max="4355" width="11.28515625" style="127" customWidth="1"/>
    <col min="4356" max="4356" width="12.28515625" style="127" customWidth="1"/>
    <col min="4357" max="4603" width="9.140625" style="127"/>
    <col min="4604" max="4604" width="3.5703125" style="127" customWidth="1"/>
    <col min="4605" max="4605" width="40.85546875" style="127" customWidth="1"/>
    <col min="4606" max="4606" width="5.140625" style="127" customWidth="1"/>
    <col min="4607" max="4608" width="4.28515625" style="127" customWidth="1"/>
    <col min="4609" max="4609" width="8.5703125" style="127" customWidth="1"/>
    <col min="4610" max="4610" width="6.7109375" style="127" customWidth="1"/>
    <col min="4611" max="4611" width="11.28515625" style="127" customWidth="1"/>
    <col min="4612" max="4612" width="12.28515625" style="127" customWidth="1"/>
    <col min="4613" max="4859" width="9.140625" style="127"/>
    <col min="4860" max="4860" width="3.5703125" style="127" customWidth="1"/>
    <col min="4861" max="4861" width="40.85546875" style="127" customWidth="1"/>
    <col min="4862" max="4862" width="5.140625" style="127" customWidth="1"/>
    <col min="4863" max="4864" width="4.28515625" style="127" customWidth="1"/>
    <col min="4865" max="4865" width="8.5703125" style="127" customWidth="1"/>
    <col min="4866" max="4866" width="6.7109375" style="127" customWidth="1"/>
    <col min="4867" max="4867" width="11.28515625" style="127" customWidth="1"/>
    <col min="4868" max="4868" width="12.28515625" style="127" customWidth="1"/>
    <col min="4869" max="5115" width="9.140625" style="127"/>
    <col min="5116" max="5116" width="3.5703125" style="127" customWidth="1"/>
    <col min="5117" max="5117" width="40.85546875" style="127" customWidth="1"/>
    <col min="5118" max="5118" width="5.140625" style="127" customWidth="1"/>
    <col min="5119" max="5120" width="4.28515625" style="127" customWidth="1"/>
    <col min="5121" max="5121" width="8.5703125" style="127" customWidth="1"/>
    <col min="5122" max="5122" width="6.7109375" style="127" customWidth="1"/>
    <col min="5123" max="5123" width="11.28515625" style="127" customWidth="1"/>
    <col min="5124" max="5124" width="12.28515625" style="127" customWidth="1"/>
    <col min="5125" max="5371" width="9.140625" style="127"/>
    <col min="5372" max="5372" width="3.5703125" style="127" customWidth="1"/>
    <col min="5373" max="5373" width="40.85546875" style="127" customWidth="1"/>
    <col min="5374" max="5374" width="5.140625" style="127" customWidth="1"/>
    <col min="5375" max="5376" width="4.28515625" style="127" customWidth="1"/>
    <col min="5377" max="5377" width="8.5703125" style="127" customWidth="1"/>
    <col min="5378" max="5378" width="6.7109375" style="127" customWidth="1"/>
    <col min="5379" max="5379" width="11.28515625" style="127" customWidth="1"/>
    <col min="5380" max="5380" width="12.28515625" style="127" customWidth="1"/>
    <col min="5381" max="5627" width="9.140625" style="127"/>
    <col min="5628" max="5628" width="3.5703125" style="127" customWidth="1"/>
    <col min="5629" max="5629" width="40.85546875" style="127" customWidth="1"/>
    <col min="5630" max="5630" width="5.140625" style="127" customWidth="1"/>
    <col min="5631" max="5632" width="4.28515625" style="127" customWidth="1"/>
    <col min="5633" max="5633" width="8.5703125" style="127" customWidth="1"/>
    <col min="5634" max="5634" width="6.7109375" style="127" customWidth="1"/>
    <col min="5635" max="5635" width="11.28515625" style="127" customWidth="1"/>
    <col min="5636" max="5636" width="12.28515625" style="127" customWidth="1"/>
    <col min="5637" max="5883" width="9.140625" style="127"/>
    <col min="5884" max="5884" width="3.5703125" style="127" customWidth="1"/>
    <col min="5885" max="5885" width="40.85546875" style="127" customWidth="1"/>
    <col min="5886" max="5886" width="5.140625" style="127" customWidth="1"/>
    <col min="5887" max="5888" width="4.28515625" style="127" customWidth="1"/>
    <col min="5889" max="5889" width="8.5703125" style="127" customWidth="1"/>
    <col min="5890" max="5890" width="6.7109375" style="127" customWidth="1"/>
    <col min="5891" max="5891" width="11.28515625" style="127" customWidth="1"/>
    <col min="5892" max="5892" width="12.28515625" style="127" customWidth="1"/>
    <col min="5893" max="6139" width="9.140625" style="127"/>
    <col min="6140" max="6140" width="3.5703125" style="127" customWidth="1"/>
    <col min="6141" max="6141" width="40.85546875" style="127" customWidth="1"/>
    <col min="6142" max="6142" width="5.140625" style="127" customWidth="1"/>
    <col min="6143" max="6144" width="4.28515625" style="127" customWidth="1"/>
    <col min="6145" max="6145" width="8.5703125" style="127" customWidth="1"/>
    <col min="6146" max="6146" width="6.7109375" style="127" customWidth="1"/>
    <col min="6147" max="6147" width="11.28515625" style="127" customWidth="1"/>
    <col min="6148" max="6148" width="12.28515625" style="127" customWidth="1"/>
    <col min="6149" max="6395" width="9.140625" style="127"/>
    <col min="6396" max="6396" width="3.5703125" style="127" customWidth="1"/>
    <col min="6397" max="6397" width="40.85546875" style="127" customWidth="1"/>
    <col min="6398" max="6398" width="5.140625" style="127" customWidth="1"/>
    <col min="6399" max="6400" width="4.28515625" style="127" customWidth="1"/>
    <col min="6401" max="6401" width="8.5703125" style="127" customWidth="1"/>
    <col min="6402" max="6402" width="6.7109375" style="127" customWidth="1"/>
    <col min="6403" max="6403" width="11.28515625" style="127" customWidth="1"/>
    <col min="6404" max="6404" width="12.28515625" style="127" customWidth="1"/>
    <col min="6405" max="6651" width="9.140625" style="127"/>
    <col min="6652" max="6652" width="3.5703125" style="127" customWidth="1"/>
    <col min="6653" max="6653" width="40.85546875" style="127" customWidth="1"/>
    <col min="6654" max="6654" width="5.140625" style="127" customWidth="1"/>
    <col min="6655" max="6656" width="4.28515625" style="127" customWidth="1"/>
    <col min="6657" max="6657" width="8.5703125" style="127" customWidth="1"/>
    <col min="6658" max="6658" width="6.7109375" style="127" customWidth="1"/>
    <col min="6659" max="6659" width="11.28515625" style="127" customWidth="1"/>
    <col min="6660" max="6660" width="12.28515625" style="127" customWidth="1"/>
    <col min="6661" max="6907" width="9.140625" style="127"/>
    <col min="6908" max="6908" width="3.5703125" style="127" customWidth="1"/>
    <col min="6909" max="6909" width="40.85546875" style="127" customWidth="1"/>
    <col min="6910" max="6910" width="5.140625" style="127" customWidth="1"/>
    <col min="6911" max="6912" width="4.28515625" style="127" customWidth="1"/>
    <col min="6913" max="6913" width="8.5703125" style="127" customWidth="1"/>
    <col min="6914" max="6914" width="6.7109375" style="127" customWidth="1"/>
    <col min="6915" max="6915" width="11.28515625" style="127" customWidth="1"/>
    <col min="6916" max="6916" width="12.28515625" style="127" customWidth="1"/>
    <col min="6917" max="7163" width="9.140625" style="127"/>
    <col min="7164" max="7164" width="3.5703125" style="127" customWidth="1"/>
    <col min="7165" max="7165" width="40.85546875" style="127" customWidth="1"/>
    <col min="7166" max="7166" width="5.140625" style="127" customWidth="1"/>
    <col min="7167" max="7168" width="4.28515625" style="127" customWidth="1"/>
    <col min="7169" max="7169" width="8.5703125" style="127" customWidth="1"/>
    <col min="7170" max="7170" width="6.7109375" style="127" customWidth="1"/>
    <col min="7171" max="7171" width="11.28515625" style="127" customWidth="1"/>
    <col min="7172" max="7172" width="12.28515625" style="127" customWidth="1"/>
    <col min="7173" max="7419" width="9.140625" style="127"/>
    <col min="7420" max="7420" width="3.5703125" style="127" customWidth="1"/>
    <col min="7421" max="7421" width="40.85546875" style="127" customWidth="1"/>
    <col min="7422" max="7422" width="5.140625" style="127" customWidth="1"/>
    <col min="7423" max="7424" width="4.28515625" style="127" customWidth="1"/>
    <col min="7425" max="7425" width="8.5703125" style="127" customWidth="1"/>
    <col min="7426" max="7426" width="6.7109375" style="127" customWidth="1"/>
    <col min="7427" max="7427" width="11.28515625" style="127" customWidth="1"/>
    <col min="7428" max="7428" width="12.28515625" style="127" customWidth="1"/>
    <col min="7429" max="7675" width="9.140625" style="127"/>
    <col min="7676" max="7676" width="3.5703125" style="127" customWidth="1"/>
    <col min="7677" max="7677" width="40.85546875" style="127" customWidth="1"/>
    <col min="7678" max="7678" width="5.140625" style="127" customWidth="1"/>
    <col min="7679" max="7680" width="4.28515625" style="127" customWidth="1"/>
    <col min="7681" max="7681" width="8.5703125" style="127" customWidth="1"/>
    <col min="7682" max="7682" width="6.7109375" style="127" customWidth="1"/>
    <col min="7683" max="7683" width="11.28515625" style="127" customWidth="1"/>
    <col min="7684" max="7684" width="12.28515625" style="127" customWidth="1"/>
    <col min="7685" max="7931" width="9.140625" style="127"/>
    <col min="7932" max="7932" width="3.5703125" style="127" customWidth="1"/>
    <col min="7933" max="7933" width="40.85546875" style="127" customWidth="1"/>
    <col min="7934" max="7934" width="5.140625" style="127" customWidth="1"/>
    <col min="7935" max="7936" width="4.28515625" style="127" customWidth="1"/>
    <col min="7937" max="7937" width="8.5703125" style="127" customWidth="1"/>
    <col min="7938" max="7938" width="6.7109375" style="127" customWidth="1"/>
    <col min="7939" max="7939" width="11.28515625" style="127" customWidth="1"/>
    <col min="7940" max="7940" width="12.28515625" style="127" customWidth="1"/>
    <col min="7941" max="8187" width="9.140625" style="127"/>
    <col min="8188" max="8188" width="3.5703125" style="127" customWidth="1"/>
    <col min="8189" max="8189" width="40.85546875" style="127" customWidth="1"/>
    <col min="8190" max="8190" width="5.140625" style="127" customWidth="1"/>
    <col min="8191" max="8192" width="4.28515625" style="127" customWidth="1"/>
    <col min="8193" max="8193" width="8.5703125" style="127" customWidth="1"/>
    <col min="8194" max="8194" width="6.7109375" style="127" customWidth="1"/>
    <col min="8195" max="8195" width="11.28515625" style="127" customWidth="1"/>
    <col min="8196" max="8196" width="12.28515625" style="127" customWidth="1"/>
    <col min="8197" max="8443" width="9.140625" style="127"/>
    <col min="8444" max="8444" width="3.5703125" style="127" customWidth="1"/>
    <col min="8445" max="8445" width="40.85546875" style="127" customWidth="1"/>
    <col min="8446" max="8446" width="5.140625" style="127" customWidth="1"/>
    <col min="8447" max="8448" width="4.28515625" style="127" customWidth="1"/>
    <col min="8449" max="8449" width="8.5703125" style="127" customWidth="1"/>
    <col min="8450" max="8450" width="6.7109375" style="127" customWidth="1"/>
    <col min="8451" max="8451" width="11.28515625" style="127" customWidth="1"/>
    <col min="8452" max="8452" width="12.28515625" style="127" customWidth="1"/>
    <col min="8453" max="8699" width="9.140625" style="127"/>
    <col min="8700" max="8700" width="3.5703125" style="127" customWidth="1"/>
    <col min="8701" max="8701" width="40.85546875" style="127" customWidth="1"/>
    <col min="8702" max="8702" width="5.140625" style="127" customWidth="1"/>
    <col min="8703" max="8704" width="4.28515625" style="127" customWidth="1"/>
    <col min="8705" max="8705" width="8.5703125" style="127" customWidth="1"/>
    <col min="8706" max="8706" width="6.7109375" style="127" customWidth="1"/>
    <col min="8707" max="8707" width="11.28515625" style="127" customWidth="1"/>
    <col min="8708" max="8708" width="12.28515625" style="127" customWidth="1"/>
    <col min="8709" max="8955" width="9.140625" style="127"/>
    <col min="8956" max="8956" width="3.5703125" style="127" customWidth="1"/>
    <col min="8957" max="8957" width="40.85546875" style="127" customWidth="1"/>
    <col min="8958" max="8958" width="5.140625" style="127" customWidth="1"/>
    <col min="8959" max="8960" width="4.28515625" style="127" customWidth="1"/>
    <col min="8961" max="8961" width="8.5703125" style="127" customWidth="1"/>
    <col min="8962" max="8962" width="6.7109375" style="127" customWidth="1"/>
    <col min="8963" max="8963" width="11.28515625" style="127" customWidth="1"/>
    <col min="8964" max="8964" width="12.28515625" style="127" customWidth="1"/>
    <col min="8965" max="9211" width="9.140625" style="127"/>
    <col min="9212" max="9212" width="3.5703125" style="127" customWidth="1"/>
    <col min="9213" max="9213" width="40.85546875" style="127" customWidth="1"/>
    <col min="9214" max="9214" width="5.140625" style="127" customWidth="1"/>
    <col min="9215" max="9216" width="4.28515625" style="127" customWidth="1"/>
    <col min="9217" max="9217" width="8.5703125" style="127" customWidth="1"/>
    <col min="9218" max="9218" width="6.7109375" style="127" customWidth="1"/>
    <col min="9219" max="9219" width="11.28515625" style="127" customWidth="1"/>
    <col min="9220" max="9220" width="12.28515625" style="127" customWidth="1"/>
    <col min="9221" max="9467" width="9.140625" style="127"/>
    <col min="9468" max="9468" width="3.5703125" style="127" customWidth="1"/>
    <col min="9469" max="9469" width="40.85546875" style="127" customWidth="1"/>
    <col min="9470" max="9470" width="5.140625" style="127" customWidth="1"/>
    <col min="9471" max="9472" width="4.28515625" style="127" customWidth="1"/>
    <col min="9473" max="9473" width="8.5703125" style="127" customWidth="1"/>
    <col min="9474" max="9474" width="6.7109375" style="127" customWidth="1"/>
    <col min="9475" max="9475" width="11.28515625" style="127" customWidth="1"/>
    <col min="9476" max="9476" width="12.28515625" style="127" customWidth="1"/>
    <col min="9477" max="9723" width="9.140625" style="127"/>
    <col min="9724" max="9724" width="3.5703125" style="127" customWidth="1"/>
    <col min="9725" max="9725" width="40.85546875" style="127" customWidth="1"/>
    <col min="9726" max="9726" width="5.140625" style="127" customWidth="1"/>
    <col min="9727" max="9728" width="4.28515625" style="127" customWidth="1"/>
    <col min="9729" max="9729" width="8.5703125" style="127" customWidth="1"/>
    <col min="9730" max="9730" width="6.7109375" style="127" customWidth="1"/>
    <col min="9731" max="9731" width="11.28515625" style="127" customWidth="1"/>
    <col min="9732" max="9732" width="12.28515625" style="127" customWidth="1"/>
    <col min="9733" max="9979" width="9.140625" style="127"/>
    <col min="9980" max="9980" width="3.5703125" style="127" customWidth="1"/>
    <col min="9981" max="9981" width="40.85546875" style="127" customWidth="1"/>
    <col min="9982" max="9982" width="5.140625" style="127" customWidth="1"/>
    <col min="9983" max="9984" width="4.28515625" style="127" customWidth="1"/>
    <col min="9985" max="9985" width="8.5703125" style="127" customWidth="1"/>
    <col min="9986" max="9986" width="6.7109375" style="127" customWidth="1"/>
    <col min="9987" max="9987" width="11.28515625" style="127" customWidth="1"/>
    <col min="9988" max="9988" width="12.28515625" style="127" customWidth="1"/>
    <col min="9989" max="10235" width="9.140625" style="127"/>
    <col min="10236" max="10236" width="3.5703125" style="127" customWidth="1"/>
    <col min="10237" max="10237" width="40.85546875" style="127" customWidth="1"/>
    <col min="10238" max="10238" width="5.140625" style="127" customWidth="1"/>
    <col min="10239" max="10240" width="4.28515625" style="127" customWidth="1"/>
    <col min="10241" max="10241" width="8.5703125" style="127" customWidth="1"/>
    <col min="10242" max="10242" width="6.7109375" style="127" customWidth="1"/>
    <col min="10243" max="10243" width="11.28515625" style="127" customWidth="1"/>
    <col min="10244" max="10244" width="12.28515625" style="127" customWidth="1"/>
    <col min="10245" max="10491" width="9.140625" style="127"/>
    <col min="10492" max="10492" width="3.5703125" style="127" customWidth="1"/>
    <col min="10493" max="10493" width="40.85546875" style="127" customWidth="1"/>
    <col min="10494" max="10494" width="5.140625" style="127" customWidth="1"/>
    <col min="10495" max="10496" width="4.28515625" style="127" customWidth="1"/>
    <col min="10497" max="10497" width="8.5703125" style="127" customWidth="1"/>
    <col min="10498" max="10498" width="6.7109375" style="127" customWidth="1"/>
    <col min="10499" max="10499" width="11.28515625" style="127" customWidth="1"/>
    <col min="10500" max="10500" width="12.28515625" style="127" customWidth="1"/>
    <col min="10501" max="10747" width="9.140625" style="127"/>
    <col min="10748" max="10748" width="3.5703125" style="127" customWidth="1"/>
    <col min="10749" max="10749" width="40.85546875" style="127" customWidth="1"/>
    <col min="10750" max="10750" width="5.140625" style="127" customWidth="1"/>
    <col min="10751" max="10752" width="4.28515625" style="127" customWidth="1"/>
    <col min="10753" max="10753" width="8.5703125" style="127" customWidth="1"/>
    <col min="10754" max="10754" width="6.7109375" style="127" customWidth="1"/>
    <col min="10755" max="10755" width="11.28515625" style="127" customWidth="1"/>
    <col min="10756" max="10756" width="12.28515625" style="127" customWidth="1"/>
    <col min="10757" max="11003" width="9.140625" style="127"/>
    <col min="11004" max="11004" width="3.5703125" style="127" customWidth="1"/>
    <col min="11005" max="11005" width="40.85546875" style="127" customWidth="1"/>
    <col min="11006" max="11006" width="5.140625" style="127" customWidth="1"/>
    <col min="11007" max="11008" width="4.28515625" style="127" customWidth="1"/>
    <col min="11009" max="11009" width="8.5703125" style="127" customWidth="1"/>
    <col min="11010" max="11010" width="6.7109375" style="127" customWidth="1"/>
    <col min="11011" max="11011" width="11.28515625" style="127" customWidth="1"/>
    <col min="11012" max="11012" width="12.28515625" style="127" customWidth="1"/>
    <col min="11013" max="11259" width="9.140625" style="127"/>
    <col min="11260" max="11260" width="3.5703125" style="127" customWidth="1"/>
    <col min="11261" max="11261" width="40.85546875" style="127" customWidth="1"/>
    <col min="11262" max="11262" width="5.140625" style="127" customWidth="1"/>
    <col min="11263" max="11264" width="4.28515625" style="127" customWidth="1"/>
    <col min="11265" max="11265" width="8.5703125" style="127" customWidth="1"/>
    <col min="11266" max="11266" width="6.7109375" style="127" customWidth="1"/>
    <col min="11267" max="11267" width="11.28515625" style="127" customWidth="1"/>
    <col min="11268" max="11268" width="12.28515625" style="127" customWidth="1"/>
    <col min="11269" max="11515" width="9.140625" style="127"/>
    <col min="11516" max="11516" width="3.5703125" style="127" customWidth="1"/>
    <col min="11517" max="11517" width="40.85546875" style="127" customWidth="1"/>
    <col min="11518" max="11518" width="5.140625" style="127" customWidth="1"/>
    <col min="11519" max="11520" width="4.28515625" style="127" customWidth="1"/>
    <col min="11521" max="11521" width="8.5703125" style="127" customWidth="1"/>
    <col min="11522" max="11522" width="6.7109375" style="127" customWidth="1"/>
    <col min="11523" max="11523" width="11.28515625" style="127" customWidth="1"/>
    <col min="11524" max="11524" width="12.28515625" style="127" customWidth="1"/>
    <col min="11525" max="11771" width="9.140625" style="127"/>
    <col min="11772" max="11772" width="3.5703125" style="127" customWidth="1"/>
    <col min="11773" max="11773" width="40.85546875" style="127" customWidth="1"/>
    <col min="11774" max="11774" width="5.140625" style="127" customWidth="1"/>
    <col min="11775" max="11776" width="4.28515625" style="127" customWidth="1"/>
    <col min="11777" max="11777" width="8.5703125" style="127" customWidth="1"/>
    <col min="11778" max="11778" width="6.7109375" style="127" customWidth="1"/>
    <col min="11779" max="11779" width="11.28515625" style="127" customWidth="1"/>
    <col min="11780" max="11780" width="12.28515625" style="127" customWidth="1"/>
    <col min="11781" max="12027" width="9.140625" style="127"/>
    <col min="12028" max="12028" width="3.5703125" style="127" customWidth="1"/>
    <col min="12029" max="12029" width="40.85546875" style="127" customWidth="1"/>
    <col min="12030" max="12030" width="5.140625" style="127" customWidth="1"/>
    <col min="12031" max="12032" width="4.28515625" style="127" customWidth="1"/>
    <col min="12033" max="12033" width="8.5703125" style="127" customWidth="1"/>
    <col min="12034" max="12034" width="6.7109375" style="127" customWidth="1"/>
    <col min="12035" max="12035" width="11.28515625" style="127" customWidth="1"/>
    <col min="12036" max="12036" width="12.28515625" style="127" customWidth="1"/>
    <col min="12037" max="12283" width="9.140625" style="127"/>
    <col min="12284" max="12284" width="3.5703125" style="127" customWidth="1"/>
    <col min="12285" max="12285" width="40.85546875" style="127" customWidth="1"/>
    <col min="12286" max="12286" width="5.140625" style="127" customWidth="1"/>
    <col min="12287" max="12288" width="4.28515625" style="127" customWidth="1"/>
    <col min="12289" max="12289" width="8.5703125" style="127" customWidth="1"/>
    <col min="12290" max="12290" width="6.7109375" style="127" customWidth="1"/>
    <col min="12291" max="12291" width="11.28515625" style="127" customWidth="1"/>
    <col min="12292" max="12292" width="12.28515625" style="127" customWidth="1"/>
    <col min="12293" max="12539" width="9.140625" style="127"/>
    <col min="12540" max="12540" width="3.5703125" style="127" customWidth="1"/>
    <col min="12541" max="12541" width="40.85546875" style="127" customWidth="1"/>
    <col min="12542" max="12542" width="5.140625" style="127" customWidth="1"/>
    <col min="12543" max="12544" width="4.28515625" style="127" customWidth="1"/>
    <col min="12545" max="12545" width="8.5703125" style="127" customWidth="1"/>
    <col min="12546" max="12546" width="6.7109375" style="127" customWidth="1"/>
    <col min="12547" max="12547" width="11.28515625" style="127" customWidth="1"/>
    <col min="12548" max="12548" width="12.28515625" style="127" customWidth="1"/>
    <col min="12549" max="12795" width="9.140625" style="127"/>
    <col min="12796" max="12796" width="3.5703125" style="127" customWidth="1"/>
    <col min="12797" max="12797" width="40.85546875" style="127" customWidth="1"/>
    <col min="12798" max="12798" width="5.140625" style="127" customWidth="1"/>
    <col min="12799" max="12800" width="4.28515625" style="127" customWidth="1"/>
    <col min="12801" max="12801" width="8.5703125" style="127" customWidth="1"/>
    <col min="12802" max="12802" width="6.7109375" style="127" customWidth="1"/>
    <col min="12803" max="12803" width="11.28515625" style="127" customWidth="1"/>
    <col min="12804" max="12804" width="12.28515625" style="127" customWidth="1"/>
    <col min="12805" max="13051" width="9.140625" style="127"/>
    <col min="13052" max="13052" width="3.5703125" style="127" customWidth="1"/>
    <col min="13053" max="13053" width="40.85546875" style="127" customWidth="1"/>
    <col min="13054" max="13054" width="5.140625" style="127" customWidth="1"/>
    <col min="13055" max="13056" width="4.28515625" style="127" customWidth="1"/>
    <col min="13057" max="13057" width="8.5703125" style="127" customWidth="1"/>
    <col min="13058" max="13058" width="6.7109375" style="127" customWidth="1"/>
    <col min="13059" max="13059" width="11.28515625" style="127" customWidth="1"/>
    <col min="13060" max="13060" width="12.28515625" style="127" customWidth="1"/>
    <col min="13061" max="13307" width="9.140625" style="127"/>
    <col min="13308" max="13308" width="3.5703125" style="127" customWidth="1"/>
    <col min="13309" max="13309" width="40.85546875" style="127" customWidth="1"/>
    <col min="13310" max="13310" width="5.140625" style="127" customWidth="1"/>
    <col min="13311" max="13312" width="4.28515625" style="127" customWidth="1"/>
    <col min="13313" max="13313" width="8.5703125" style="127" customWidth="1"/>
    <col min="13314" max="13314" width="6.7109375" style="127" customWidth="1"/>
    <col min="13315" max="13315" width="11.28515625" style="127" customWidth="1"/>
    <col min="13316" max="13316" width="12.28515625" style="127" customWidth="1"/>
    <col min="13317" max="13563" width="9.140625" style="127"/>
    <col min="13564" max="13564" width="3.5703125" style="127" customWidth="1"/>
    <col min="13565" max="13565" width="40.85546875" style="127" customWidth="1"/>
    <col min="13566" max="13566" width="5.140625" style="127" customWidth="1"/>
    <col min="13567" max="13568" width="4.28515625" style="127" customWidth="1"/>
    <col min="13569" max="13569" width="8.5703125" style="127" customWidth="1"/>
    <col min="13570" max="13570" width="6.7109375" style="127" customWidth="1"/>
    <col min="13571" max="13571" width="11.28515625" style="127" customWidth="1"/>
    <col min="13572" max="13572" width="12.28515625" style="127" customWidth="1"/>
    <col min="13573" max="13819" width="9.140625" style="127"/>
    <col min="13820" max="13820" width="3.5703125" style="127" customWidth="1"/>
    <col min="13821" max="13821" width="40.85546875" style="127" customWidth="1"/>
    <col min="13822" max="13822" width="5.140625" style="127" customWidth="1"/>
    <col min="13823" max="13824" width="4.28515625" style="127" customWidth="1"/>
    <col min="13825" max="13825" width="8.5703125" style="127" customWidth="1"/>
    <col min="13826" max="13826" width="6.7109375" style="127" customWidth="1"/>
    <col min="13827" max="13827" width="11.28515625" style="127" customWidth="1"/>
    <col min="13828" max="13828" width="12.28515625" style="127" customWidth="1"/>
    <col min="13829" max="14075" width="9.140625" style="127"/>
    <col min="14076" max="14076" width="3.5703125" style="127" customWidth="1"/>
    <col min="14077" max="14077" width="40.85546875" style="127" customWidth="1"/>
    <col min="14078" max="14078" width="5.140625" style="127" customWidth="1"/>
    <col min="14079" max="14080" width="4.28515625" style="127" customWidth="1"/>
    <col min="14081" max="14081" width="8.5703125" style="127" customWidth="1"/>
    <col min="14082" max="14082" width="6.7109375" style="127" customWidth="1"/>
    <col min="14083" max="14083" width="11.28515625" style="127" customWidth="1"/>
    <col min="14084" max="14084" width="12.28515625" style="127" customWidth="1"/>
    <col min="14085" max="14331" width="9.140625" style="127"/>
    <col min="14332" max="14332" width="3.5703125" style="127" customWidth="1"/>
    <col min="14333" max="14333" width="40.85546875" style="127" customWidth="1"/>
    <col min="14334" max="14334" width="5.140625" style="127" customWidth="1"/>
    <col min="14335" max="14336" width="4.28515625" style="127" customWidth="1"/>
    <col min="14337" max="14337" width="8.5703125" style="127" customWidth="1"/>
    <col min="14338" max="14338" width="6.7109375" style="127" customWidth="1"/>
    <col min="14339" max="14339" width="11.28515625" style="127" customWidth="1"/>
    <col min="14340" max="14340" width="12.28515625" style="127" customWidth="1"/>
    <col min="14341" max="14587" width="9.140625" style="127"/>
    <col min="14588" max="14588" width="3.5703125" style="127" customWidth="1"/>
    <col min="14589" max="14589" width="40.85546875" style="127" customWidth="1"/>
    <col min="14590" max="14590" width="5.140625" style="127" customWidth="1"/>
    <col min="14591" max="14592" width="4.28515625" style="127" customWidth="1"/>
    <col min="14593" max="14593" width="8.5703125" style="127" customWidth="1"/>
    <col min="14594" max="14594" width="6.7109375" style="127" customWidth="1"/>
    <col min="14595" max="14595" width="11.28515625" style="127" customWidth="1"/>
    <col min="14596" max="14596" width="12.28515625" style="127" customWidth="1"/>
    <col min="14597" max="14843" width="9.140625" style="127"/>
    <col min="14844" max="14844" width="3.5703125" style="127" customWidth="1"/>
    <col min="14845" max="14845" width="40.85546875" style="127" customWidth="1"/>
    <col min="14846" max="14846" width="5.140625" style="127" customWidth="1"/>
    <col min="14847" max="14848" width="4.28515625" style="127" customWidth="1"/>
    <col min="14849" max="14849" width="8.5703125" style="127" customWidth="1"/>
    <col min="14850" max="14850" width="6.7109375" style="127" customWidth="1"/>
    <col min="14851" max="14851" width="11.28515625" style="127" customWidth="1"/>
    <col min="14852" max="14852" width="12.28515625" style="127" customWidth="1"/>
    <col min="14853" max="15099" width="9.140625" style="127"/>
    <col min="15100" max="15100" width="3.5703125" style="127" customWidth="1"/>
    <col min="15101" max="15101" width="40.85546875" style="127" customWidth="1"/>
    <col min="15102" max="15102" width="5.140625" style="127" customWidth="1"/>
    <col min="15103" max="15104" width="4.28515625" style="127" customWidth="1"/>
    <col min="15105" max="15105" width="8.5703125" style="127" customWidth="1"/>
    <col min="15106" max="15106" width="6.7109375" style="127" customWidth="1"/>
    <col min="15107" max="15107" width="11.28515625" style="127" customWidth="1"/>
    <col min="15108" max="15108" width="12.28515625" style="127" customWidth="1"/>
    <col min="15109" max="15355" width="9.140625" style="127"/>
    <col min="15356" max="15356" width="3.5703125" style="127" customWidth="1"/>
    <col min="15357" max="15357" width="40.85546875" style="127" customWidth="1"/>
    <col min="15358" max="15358" width="5.140625" style="127" customWidth="1"/>
    <col min="15359" max="15360" width="4.28515625" style="127" customWidth="1"/>
    <col min="15361" max="15361" width="8.5703125" style="127" customWidth="1"/>
    <col min="15362" max="15362" width="6.7109375" style="127" customWidth="1"/>
    <col min="15363" max="15363" width="11.28515625" style="127" customWidth="1"/>
    <col min="15364" max="15364" width="12.28515625" style="127" customWidth="1"/>
    <col min="15365" max="15611" width="9.140625" style="127"/>
    <col min="15612" max="15612" width="3.5703125" style="127" customWidth="1"/>
    <col min="15613" max="15613" width="40.85546875" style="127" customWidth="1"/>
    <col min="15614" max="15614" width="5.140625" style="127" customWidth="1"/>
    <col min="15615" max="15616" width="4.28515625" style="127" customWidth="1"/>
    <col min="15617" max="15617" width="8.5703125" style="127" customWidth="1"/>
    <col min="15618" max="15618" width="6.7109375" style="127" customWidth="1"/>
    <col min="15619" max="15619" width="11.28515625" style="127" customWidth="1"/>
    <col min="15620" max="15620" width="12.28515625" style="127" customWidth="1"/>
    <col min="15621" max="15867" width="9.140625" style="127"/>
    <col min="15868" max="15868" width="3.5703125" style="127" customWidth="1"/>
    <col min="15869" max="15869" width="40.85546875" style="127" customWidth="1"/>
    <col min="15870" max="15870" width="5.140625" style="127" customWidth="1"/>
    <col min="15871" max="15872" width="4.28515625" style="127" customWidth="1"/>
    <col min="15873" max="15873" width="8.5703125" style="127" customWidth="1"/>
    <col min="15874" max="15874" width="6.7109375" style="127" customWidth="1"/>
    <col min="15875" max="15875" width="11.28515625" style="127" customWidth="1"/>
    <col min="15876" max="15876" width="12.28515625" style="127" customWidth="1"/>
    <col min="15877" max="16123" width="9.140625" style="127"/>
    <col min="16124" max="16124" width="3.5703125" style="127" customWidth="1"/>
    <col min="16125" max="16125" width="40.85546875" style="127" customWidth="1"/>
    <col min="16126" max="16126" width="5.140625" style="127" customWidth="1"/>
    <col min="16127" max="16128" width="4.28515625" style="127" customWidth="1"/>
    <col min="16129" max="16129" width="8.5703125" style="127" customWidth="1"/>
    <col min="16130" max="16130" width="6.7109375" style="127" customWidth="1"/>
    <col min="16131" max="16131" width="11.28515625" style="127" customWidth="1"/>
    <col min="16132" max="16132" width="12.28515625" style="127" customWidth="1"/>
    <col min="16133" max="16384" width="9.140625" style="127"/>
  </cols>
  <sheetData>
    <row r="1" spans="1:13" x14ac:dyDescent="0.2">
      <c r="F1" s="658" t="s">
        <v>1114</v>
      </c>
      <c r="G1" s="657"/>
      <c r="H1" s="657"/>
      <c r="I1" s="657"/>
      <c r="J1" s="657"/>
      <c r="K1" s="657"/>
      <c r="L1" s="657"/>
      <c r="M1" s="657"/>
    </row>
    <row r="2" spans="1:13" ht="57.75" customHeight="1" x14ac:dyDescent="0.2">
      <c r="E2" s="499"/>
      <c r="F2" s="656" t="s">
        <v>1115</v>
      </c>
      <c r="G2" s="657"/>
      <c r="H2" s="657"/>
      <c r="I2" s="657"/>
      <c r="J2" s="657"/>
      <c r="K2" s="657"/>
      <c r="L2" s="657"/>
      <c r="M2" s="657"/>
    </row>
    <row r="3" spans="1:13" ht="21.75" customHeight="1" x14ac:dyDescent="0.2">
      <c r="F3" s="128"/>
      <c r="G3" s="128"/>
    </row>
    <row r="4" spans="1:13" s="38" customFormat="1" ht="96" customHeight="1" x14ac:dyDescent="0.3">
      <c r="A4" s="654" t="s">
        <v>1116</v>
      </c>
      <c r="B4" s="654"/>
      <c r="C4" s="654"/>
      <c r="D4" s="654"/>
      <c r="E4" s="654"/>
      <c r="F4" s="654"/>
      <c r="G4" s="654"/>
      <c r="H4" s="655"/>
      <c r="I4" s="631"/>
      <c r="J4" s="631"/>
      <c r="K4" s="631"/>
      <c r="L4" s="631"/>
      <c r="M4" s="631"/>
    </row>
    <row r="5" spans="1:13" s="153" customFormat="1" ht="18.75" x14ac:dyDescent="0.3">
      <c r="A5" s="151"/>
      <c r="B5" s="151"/>
      <c r="C5" s="151"/>
      <c r="D5" s="151"/>
      <c r="E5" s="152"/>
      <c r="F5" s="634"/>
      <c r="G5" s="634"/>
      <c r="I5" s="434"/>
      <c r="M5" s="510" t="s">
        <v>1117</v>
      </c>
    </row>
    <row r="6" spans="1:13" s="425" customFormat="1" ht="51.75" customHeight="1" x14ac:dyDescent="0.2">
      <c r="A6" s="424" t="s">
        <v>62</v>
      </c>
      <c r="B6" s="469" t="s">
        <v>63</v>
      </c>
      <c r="C6" s="470" t="s">
        <v>132</v>
      </c>
      <c r="D6" s="470" t="s">
        <v>133</v>
      </c>
      <c r="E6" s="470" t="s">
        <v>134</v>
      </c>
      <c r="F6" s="470" t="s">
        <v>136</v>
      </c>
      <c r="G6" s="469" t="s">
        <v>17</v>
      </c>
      <c r="H6" s="471"/>
      <c r="I6" s="472" t="s">
        <v>1068</v>
      </c>
      <c r="J6" s="503"/>
      <c r="K6" s="503"/>
      <c r="L6" s="472" t="s">
        <v>1056</v>
      </c>
      <c r="M6" s="472" t="s">
        <v>1057</v>
      </c>
    </row>
    <row r="7" spans="1:13" s="423" customFormat="1" ht="12" customHeight="1" x14ac:dyDescent="0.2">
      <c r="A7" s="186">
        <v>1</v>
      </c>
      <c r="B7" s="473">
        <v>1</v>
      </c>
      <c r="C7" s="474" t="s">
        <v>109</v>
      </c>
      <c r="D7" s="474" t="s">
        <v>64</v>
      </c>
      <c r="E7" s="474" t="s">
        <v>65</v>
      </c>
      <c r="F7" s="474" t="s">
        <v>66</v>
      </c>
      <c r="G7" s="473">
        <v>8</v>
      </c>
      <c r="H7" s="475"/>
      <c r="I7" s="475">
        <v>7</v>
      </c>
      <c r="J7" s="501"/>
      <c r="K7" s="501"/>
      <c r="L7" s="501">
        <v>6</v>
      </c>
      <c r="M7" s="501">
        <v>7</v>
      </c>
    </row>
    <row r="8" spans="1:13" x14ac:dyDescent="0.2">
      <c r="B8" s="347" t="s">
        <v>832</v>
      </c>
      <c r="C8" s="342" t="s">
        <v>86</v>
      </c>
      <c r="D8" s="342"/>
      <c r="E8" s="342"/>
      <c r="F8" s="342"/>
      <c r="G8" s="350" t="e">
        <f>G9+G13+G38+G55+G48</f>
        <v>#REF!</v>
      </c>
      <c r="H8" s="350" t="e">
        <f>H9+H13+H38+H55+H48</f>
        <v>#REF!</v>
      </c>
      <c r="I8" s="354">
        <f>I9+I13+I24+I50+I68+I72</f>
        <v>33040.39</v>
      </c>
      <c r="J8" s="437">
        <f>J9+J13+J24+J50+J68+J72</f>
        <v>0</v>
      </c>
      <c r="K8" s="354">
        <f>K9+K13+K24+K50+K68+K72</f>
        <v>31259.870000000003</v>
      </c>
      <c r="L8" s="354">
        <f>L9+L13+L24+L50+L68+L72</f>
        <v>33040.39</v>
      </c>
      <c r="M8" s="354">
        <f>M9+M13+M24+M50+M68+M72</f>
        <v>33047.99</v>
      </c>
    </row>
    <row r="9" spans="1:13" ht="25.5" x14ac:dyDescent="0.2">
      <c r="B9" s="347" t="s">
        <v>833</v>
      </c>
      <c r="C9" s="342" t="s">
        <v>86</v>
      </c>
      <c r="D9" s="342" t="s">
        <v>87</v>
      </c>
      <c r="E9" s="342"/>
      <c r="F9" s="342"/>
      <c r="G9" s="350">
        <f>G10</f>
        <v>0</v>
      </c>
      <c r="H9" s="350">
        <f t="shared" ref="H9:M11" si="0">H10</f>
        <v>1371.02</v>
      </c>
      <c r="I9" s="354">
        <f>I10</f>
        <v>1371.02</v>
      </c>
      <c r="J9" s="438">
        <f t="shared" si="0"/>
        <v>0</v>
      </c>
      <c r="K9" s="362">
        <f t="shared" si="0"/>
        <v>1371.02</v>
      </c>
      <c r="L9" s="354">
        <f t="shared" si="0"/>
        <v>1371.02</v>
      </c>
      <c r="M9" s="354">
        <f t="shared" si="0"/>
        <v>1371.02</v>
      </c>
    </row>
    <row r="10" spans="1:13" x14ac:dyDescent="0.2">
      <c r="B10" s="439" t="s">
        <v>834</v>
      </c>
      <c r="C10" s="342" t="s">
        <v>86</v>
      </c>
      <c r="D10" s="342" t="s">
        <v>87</v>
      </c>
      <c r="E10" s="439" t="s">
        <v>835</v>
      </c>
      <c r="F10" s="342"/>
      <c r="G10" s="350">
        <f>G11</f>
        <v>0</v>
      </c>
      <c r="H10" s="350">
        <f t="shared" si="0"/>
        <v>1371.02</v>
      </c>
      <c r="I10" s="354">
        <f t="shared" si="0"/>
        <v>1371.02</v>
      </c>
      <c r="J10" s="438">
        <f t="shared" si="0"/>
        <v>0</v>
      </c>
      <c r="K10" s="362">
        <f t="shared" si="0"/>
        <v>1371.02</v>
      </c>
      <c r="L10" s="354">
        <f t="shared" si="0"/>
        <v>1371.02</v>
      </c>
      <c r="M10" s="354">
        <f t="shared" si="0"/>
        <v>1371.02</v>
      </c>
    </row>
    <row r="11" spans="1:13" ht="25.5" x14ac:dyDescent="0.2">
      <c r="B11" s="439" t="s">
        <v>836</v>
      </c>
      <c r="C11" s="342" t="s">
        <v>86</v>
      </c>
      <c r="D11" s="342" t="s">
        <v>87</v>
      </c>
      <c r="E11" s="439" t="s">
        <v>837</v>
      </c>
      <c r="F11" s="342"/>
      <c r="G11" s="350">
        <f>G12</f>
        <v>0</v>
      </c>
      <c r="H11" s="350">
        <f t="shared" si="0"/>
        <v>1371.02</v>
      </c>
      <c r="I11" s="354">
        <f t="shared" si="0"/>
        <v>1371.02</v>
      </c>
      <c r="J11" s="438">
        <f t="shared" si="0"/>
        <v>0</v>
      </c>
      <c r="K11" s="362">
        <f t="shared" si="0"/>
        <v>1371.02</v>
      </c>
      <c r="L11" s="354">
        <f t="shared" si="0"/>
        <v>1371.02</v>
      </c>
      <c r="M11" s="354">
        <f t="shared" si="0"/>
        <v>1371.02</v>
      </c>
    </row>
    <row r="12" spans="1:13" x14ac:dyDescent="0.2">
      <c r="B12" s="344" t="s">
        <v>771</v>
      </c>
      <c r="C12" s="342" t="s">
        <v>86</v>
      </c>
      <c r="D12" s="342" t="s">
        <v>87</v>
      </c>
      <c r="E12" s="439" t="s">
        <v>837</v>
      </c>
      <c r="F12" s="342" t="s">
        <v>772</v>
      </c>
      <c r="G12" s="350"/>
      <c r="H12" s="351">
        <v>1371.02</v>
      </c>
      <c r="I12" s="354">
        <f>G12+H12</f>
        <v>1371.02</v>
      </c>
      <c r="J12" s="440"/>
      <c r="K12" s="363">
        <v>1371.02</v>
      </c>
      <c r="L12" s="354">
        <f>J12+K12</f>
        <v>1371.02</v>
      </c>
      <c r="M12" s="356">
        <v>1371.02</v>
      </c>
    </row>
    <row r="13" spans="1:13" ht="38.25" x14ac:dyDescent="0.2">
      <c r="B13" s="347" t="s">
        <v>838</v>
      </c>
      <c r="C13" s="342" t="s">
        <v>86</v>
      </c>
      <c r="D13" s="342" t="s">
        <v>88</v>
      </c>
      <c r="E13" s="342"/>
      <c r="F13" s="342"/>
      <c r="G13" s="350" t="e">
        <f>G14+#REF!</f>
        <v>#REF!</v>
      </c>
      <c r="H13" s="350" t="e">
        <f>H14+#REF!</f>
        <v>#REF!</v>
      </c>
      <c r="I13" s="354">
        <f>I14</f>
        <v>1450.98</v>
      </c>
      <c r="J13" s="441">
        <f t="shared" ref="J13:M13" si="1">J14</f>
        <v>0</v>
      </c>
      <c r="K13" s="350">
        <f t="shared" si="1"/>
        <v>1400.98</v>
      </c>
      <c r="L13" s="354">
        <f t="shared" si="1"/>
        <v>1450.98</v>
      </c>
      <c r="M13" s="354">
        <f t="shared" si="1"/>
        <v>1450.98</v>
      </c>
    </row>
    <row r="14" spans="1:13" ht="25.5" x14ac:dyDescent="0.2">
      <c r="B14" s="439" t="s">
        <v>839</v>
      </c>
      <c r="C14" s="342" t="s">
        <v>86</v>
      </c>
      <c r="D14" s="342" t="s">
        <v>88</v>
      </c>
      <c r="E14" s="439" t="s">
        <v>840</v>
      </c>
      <c r="F14" s="342"/>
      <c r="G14" s="350">
        <f>G15+G17</f>
        <v>0</v>
      </c>
      <c r="H14" s="350">
        <f t="shared" ref="H14:M14" si="2">H15+H17</f>
        <v>1400.98</v>
      </c>
      <c r="I14" s="354">
        <f>I15+I17</f>
        <v>1450.98</v>
      </c>
      <c r="J14" s="438">
        <f t="shared" si="2"/>
        <v>0</v>
      </c>
      <c r="K14" s="362">
        <f t="shared" si="2"/>
        <v>1400.98</v>
      </c>
      <c r="L14" s="354">
        <f t="shared" si="2"/>
        <v>1450.98</v>
      </c>
      <c r="M14" s="354">
        <f t="shared" si="2"/>
        <v>1450.98</v>
      </c>
    </row>
    <row r="15" spans="1:13" ht="25.5" x14ac:dyDescent="0.2">
      <c r="B15" s="439" t="s">
        <v>841</v>
      </c>
      <c r="C15" s="342" t="s">
        <v>86</v>
      </c>
      <c r="D15" s="342" t="s">
        <v>88</v>
      </c>
      <c r="E15" s="439" t="s">
        <v>842</v>
      </c>
      <c r="F15" s="342"/>
      <c r="G15" s="350">
        <f>G16</f>
        <v>0</v>
      </c>
      <c r="H15" s="350">
        <f t="shared" ref="H15:M15" si="3">H16</f>
        <v>953.75</v>
      </c>
      <c r="I15" s="354">
        <f>I16</f>
        <v>953.75</v>
      </c>
      <c r="J15" s="438">
        <f t="shared" si="3"/>
        <v>0</v>
      </c>
      <c r="K15" s="362">
        <f t="shared" si="3"/>
        <v>953.75</v>
      </c>
      <c r="L15" s="354">
        <f t="shared" si="3"/>
        <v>953.75</v>
      </c>
      <c r="M15" s="354">
        <f t="shared" si="3"/>
        <v>953.75</v>
      </c>
    </row>
    <row r="16" spans="1:13" x14ac:dyDescent="0.2">
      <c r="B16" s="344" t="s">
        <v>771</v>
      </c>
      <c r="C16" s="342" t="s">
        <v>86</v>
      </c>
      <c r="D16" s="342" t="s">
        <v>88</v>
      </c>
      <c r="E16" s="439" t="s">
        <v>842</v>
      </c>
      <c r="F16" s="342" t="s">
        <v>772</v>
      </c>
      <c r="G16" s="350"/>
      <c r="H16" s="351">
        <v>953.75</v>
      </c>
      <c r="I16" s="354">
        <f t="shared" ref="I16" si="4">G16+H16</f>
        <v>953.75</v>
      </c>
      <c r="J16" s="440"/>
      <c r="K16" s="363">
        <v>953.75</v>
      </c>
      <c r="L16" s="354">
        <f t="shared" ref="L16" si="5">J16+K16</f>
        <v>953.75</v>
      </c>
      <c r="M16" s="356">
        <v>953.75</v>
      </c>
    </row>
    <row r="17" spans="2:13" ht="25.5" x14ac:dyDescent="0.2">
      <c r="B17" s="439" t="s">
        <v>843</v>
      </c>
      <c r="C17" s="342" t="s">
        <v>86</v>
      </c>
      <c r="D17" s="342" t="s">
        <v>88</v>
      </c>
      <c r="E17" s="439" t="s">
        <v>844</v>
      </c>
      <c r="F17" s="342"/>
      <c r="G17" s="350">
        <f>SUM(G18:G20)</f>
        <v>0</v>
      </c>
      <c r="H17" s="350">
        <f t="shared" ref="H17" si="6">SUM(H18:H20)</f>
        <v>447.23</v>
      </c>
      <c r="I17" s="354">
        <f>SUM(I18:I20)</f>
        <v>497.23</v>
      </c>
      <c r="J17" s="438">
        <f t="shared" ref="J17:M17" si="7">SUM(J18:J20)</f>
        <v>0</v>
      </c>
      <c r="K17" s="362">
        <f t="shared" si="7"/>
        <v>447.23</v>
      </c>
      <c r="L17" s="354">
        <f t="shared" si="7"/>
        <v>497.23</v>
      </c>
      <c r="M17" s="354">
        <f t="shared" si="7"/>
        <v>497.23</v>
      </c>
    </row>
    <row r="18" spans="2:13" x14ac:dyDescent="0.2">
      <c r="B18" s="344" t="s">
        <v>771</v>
      </c>
      <c r="C18" s="342" t="s">
        <v>86</v>
      </c>
      <c r="D18" s="342" t="s">
        <v>88</v>
      </c>
      <c r="E18" s="439" t="s">
        <v>844</v>
      </c>
      <c r="F18" s="342" t="s">
        <v>772</v>
      </c>
      <c r="G18" s="350"/>
      <c r="H18" s="351">
        <v>397.23</v>
      </c>
      <c r="I18" s="354">
        <f t="shared" ref="I18" si="8">G18+H18</f>
        <v>397.23</v>
      </c>
      <c r="J18" s="440"/>
      <c r="K18" s="351">
        <v>397.23</v>
      </c>
      <c r="L18" s="354">
        <f t="shared" ref="L18" si="9">J18+K18</f>
        <v>397.23</v>
      </c>
      <c r="M18" s="356">
        <v>397.23</v>
      </c>
    </row>
    <row r="19" spans="2:13" ht="25.5" x14ac:dyDescent="0.2">
      <c r="B19" s="343" t="s">
        <v>773</v>
      </c>
      <c r="C19" s="342" t="s">
        <v>86</v>
      </c>
      <c r="D19" s="342" t="s">
        <v>88</v>
      </c>
      <c r="E19" s="439" t="s">
        <v>844</v>
      </c>
      <c r="F19" s="342" t="s">
        <v>774</v>
      </c>
      <c r="G19" s="350"/>
      <c r="H19" s="351">
        <v>50</v>
      </c>
      <c r="I19" s="354">
        <v>100</v>
      </c>
      <c r="J19" s="440"/>
      <c r="K19" s="351">
        <v>50</v>
      </c>
      <c r="L19" s="354">
        <v>100</v>
      </c>
      <c r="M19" s="356">
        <v>100</v>
      </c>
    </row>
    <row r="20" spans="2:13" ht="25.5" hidden="1" x14ac:dyDescent="0.2">
      <c r="B20" s="343" t="s">
        <v>779</v>
      </c>
      <c r="C20" s="342" t="s">
        <v>86</v>
      </c>
      <c r="D20" s="342" t="s">
        <v>88</v>
      </c>
      <c r="E20" s="439" t="s">
        <v>844</v>
      </c>
      <c r="F20" s="342" t="s">
        <v>780</v>
      </c>
      <c r="G20" s="350"/>
      <c r="H20" s="351"/>
      <c r="I20" s="354">
        <f>G20+H20</f>
        <v>0</v>
      </c>
      <c r="J20" s="440"/>
      <c r="K20" s="351"/>
      <c r="L20" s="354">
        <f>J20+K20</f>
        <v>0</v>
      </c>
      <c r="M20" s="356"/>
    </row>
    <row r="21" spans="2:13" ht="25.5" hidden="1" x14ac:dyDescent="0.2">
      <c r="B21" s="343" t="s">
        <v>779</v>
      </c>
      <c r="C21" s="342" t="s">
        <v>86</v>
      </c>
      <c r="D21" s="342" t="s">
        <v>88</v>
      </c>
      <c r="E21" s="342" t="s">
        <v>845</v>
      </c>
      <c r="F21" s="342" t="s">
        <v>780</v>
      </c>
      <c r="G21" s="350">
        <f>E21+F21</f>
        <v>20644</v>
      </c>
      <c r="H21" s="351"/>
      <c r="I21" s="354"/>
      <c r="J21" s="440"/>
      <c r="K21" s="363"/>
      <c r="L21" s="354">
        <f>J21+K21</f>
        <v>0</v>
      </c>
      <c r="M21" s="356"/>
    </row>
    <row r="22" spans="2:13" ht="25.5" hidden="1" x14ac:dyDescent="0.2">
      <c r="B22" s="347" t="s">
        <v>841</v>
      </c>
      <c r="C22" s="342" t="s">
        <v>86</v>
      </c>
      <c r="D22" s="342" t="s">
        <v>88</v>
      </c>
      <c r="E22" s="342" t="s">
        <v>846</v>
      </c>
      <c r="F22" s="342"/>
      <c r="G22" s="350">
        <f t="shared" ref="G22:M22" si="10">G23</f>
        <v>21221</v>
      </c>
      <c r="H22" s="350">
        <f t="shared" si="10"/>
        <v>0</v>
      </c>
      <c r="I22" s="354">
        <f t="shared" si="10"/>
        <v>0</v>
      </c>
      <c r="J22" s="438">
        <f t="shared" si="10"/>
        <v>0</v>
      </c>
      <c r="K22" s="362">
        <f t="shared" si="10"/>
        <v>0</v>
      </c>
      <c r="L22" s="354">
        <f t="shared" si="10"/>
        <v>0</v>
      </c>
      <c r="M22" s="354">
        <f t="shared" si="10"/>
        <v>0</v>
      </c>
    </row>
    <row r="23" spans="2:13" hidden="1" x14ac:dyDescent="0.2">
      <c r="B23" s="344" t="s">
        <v>771</v>
      </c>
      <c r="C23" s="342" t="s">
        <v>86</v>
      </c>
      <c r="D23" s="342" t="s">
        <v>88</v>
      </c>
      <c r="E23" s="342" t="s">
        <v>846</v>
      </c>
      <c r="F23" s="342" t="s">
        <v>772</v>
      </c>
      <c r="G23" s="350">
        <f>E23+F23</f>
        <v>21221</v>
      </c>
      <c r="H23" s="351"/>
      <c r="I23" s="354"/>
      <c r="J23" s="440"/>
      <c r="K23" s="363"/>
      <c r="L23" s="354">
        <f>J23+K23</f>
        <v>0</v>
      </c>
      <c r="M23" s="356"/>
    </row>
    <row r="24" spans="2:13" ht="38.25" x14ac:dyDescent="0.2">
      <c r="B24" s="347" t="s">
        <v>793</v>
      </c>
      <c r="C24" s="342" t="s">
        <v>86</v>
      </c>
      <c r="D24" s="342" t="s">
        <v>89</v>
      </c>
      <c r="E24" s="342"/>
      <c r="F24" s="342"/>
      <c r="G24" s="350"/>
      <c r="H24" s="351"/>
      <c r="I24" s="354">
        <f>I25+I34+I37+I40</f>
        <v>24324.559999999998</v>
      </c>
      <c r="J24" s="354">
        <f t="shared" ref="J24:M24" si="11">J25+J34+J37+J40</f>
        <v>0</v>
      </c>
      <c r="K24" s="354">
        <f t="shared" si="11"/>
        <v>22423.040000000001</v>
      </c>
      <c r="L24" s="354">
        <f t="shared" si="11"/>
        <v>24324.559999999998</v>
      </c>
      <c r="M24" s="354">
        <f t="shared" si="11"/>
        <v>24324.559999999998</v>
      </c>
    </row>
    <row r="25" spans="2:13" ht="25.5" x14ac:dyDescent="0.2">
      <c r="B25" s="442" t="s">
        <v>847</v>
      </c>
      <c r="C25" s="342" t="s">
        <v>86</v>
      </c>
      <c r="D25" s="342" t="s">
        <v>89</v>
      </c>
      <c r="E25" s="342" t="s">
        <v>848</v>
      </c>
      <c r="F25" s="342"/>
      <c r="G25" s="351">
        <f>G26</f>
        <v>0</v>
      </c>
      <c r="H25" s="351">
        <f t="shared" ref="H25:M25" si="12">H26</f>
        <v>20012.740000000002</v>
      </c>
      <c r="I25" s="356">
        <f>I26</f>
        <v>20728.5</v>
      </c>
      <c r="J25" s="440">
        <f t="shared" si="12"/>
        <v>0</v>
      </c>
      <c r="K25" s="363">
        <f t="shared" si="12"/>
        <v>20012.740000000002</v>
      </c>
      <c r="L25" s="356">
        <f t="shared" si="12"/>
        <v>20728.5</v>
      </c>
      <c r="M25" s="356">
        <f t="shared" si="12"/>
        <v>20728.5</v>
      </c>
    </row>
    <row r="26" spans="2:13" ht="25.5" x14ac:dyDescent="0.2">
      <c r="B26" s="442" t="s">
        <v>1150</v>
      </c>
      <c r="C26" s="342" t="s">
        <v>86</v>
      </c>
      <c r="D26" s="342" t="s">
        <v>89</v>
      </c>
      <c r="E26" s="443" t="s">
        <v>850</v>
      </c>
      <c r="F26" s="342"/>
      <c r="G26" s="351">
        <f>SUM(G27:G33)</f>
        <v>0</v>
      </c>
      <c r="H26" s="351">
        <f t="shared" ref="H26" si="13">SUM(H27:H33)</f>
        <v>20012.740000000002</v>
      </c>
      <c r="I26" s="356">
        <f>SUM(I27:I33)</f>
        <v>20728.5</v>
      </c>
      <c r="J26" s="440">
        <f t="shared" ref="J26:M26" si="14">SUM(J27:J33)</f>
        <v>0</v>
      </c>
      <c r="K26" s="363">
        <f t="shared" si="14"/>
        <v>20012.740000000002</v>
      </c>
      <c r="L26" s="356">
        <f t="shared" si="14"/>
        <v>20728.5</v>
      </c>
      <c r="M26" s="356">
        <f t="shared" si="14"/>
        <v>20728.5</v>
      </c>
    </row>
    <row r="27" spans="2:13" x14ac:dyDescent="0.2">
      <c r="B27" s="344" t="s">
        <v>771</v>
      </c>
      <c r="C27" s="342" t="s">
        <v>86</v>
      </c>
      <c r="D27" s="342" t="s">
        <v>89</v>
      </c>
      <c r="E27" s="443" t="s">
        <v>851</v>
      </c>
      <c r="F27" s="342" t="s">
        <v>772</v>
      </c>
      <c r="G27" s="351"/>
      <c r="H27" s="351">
        <v>12081.66</v>
      </c>
      <c r="I27" s="356">
        <f t="shared" ref="I27" si="15">G27+H27</f>
        <v>12081.66</v>
      </c>
      <c r="J27" s="440"/>
      <c r="K27" s="351">
        <v>12081.66</v>
      </c>
      <c r="L27" s="356">
        <f t="shared" ref="L27" si="16">J27+K27</f>
        <v>12081.66</v>
      </c>
      <c r="M27" s="356">
        <v>12081.66</v>
      </c>
    </row>
    <row r="28" spans="2:13" ht="25.5" x14ac:dyDescent="0.2">
      <c r="B28" s="343" t="s">
        <v>773</v>
      </c>
      <c r="C28" s="342" t="s">
        <v>86</v>
      </c>
      <c r="D28" s="342" t="s">
        <v>89</v>
      </c>
      <c r="E28" s="443" t="s">
        <v>850</v>
      </c>
      <c r="F28" s="342" t="s">
        <v>774</v>
      </c>
      <c r="G28" s="351"/>
      <c r="H28" s="351">
        <v>20</v>
      </c>
      <c r="I28" s="356">
        <v>91.4</v>
      </c>
      <c r="J28" s="440"/>
      <c r="K28" s="351">
        <v>20</v>
      </c>
      <c r="L28" s="356">
        <v>91.4</v>
      </c>
      <c r="M28" s="356">
        <v>91.4</v>
      </c>
    </row>
    <row r="29" spans="2:13" ht="38.25" x14ac:dyDescent="0.2">
      <c r="B29" s="343" t="s">
        <v>775</v>
      </c>
      <c r="C29" s="342" t="s">
        <v>86</v>
      </c>
      <c r="D29" s="342" t="s">
        <v>89</v>
      </c>
      <c r="E29" s="443" t="s">
        <v>850</v>
      </c>
      <c r="F29" s="342" t="s">
        <v>776</v>
      </c>
      <c r="G29" s="351"/>
      <c r="H29" s="351">
        <v>180</v>
      </c>
      <c r="I29" s="356">
        <v>261.3</v>
      </c>
      <c r="J29" s="440"/>
      <c r="K29" s="351">
        <v>180</v>
      </c>
      <c r="L29" s="356">
        <v>261.3</v>
      </c>
      <c r="M29" s="356">
        <v>261.3</v>
      </c>
    </row>
    <row r="30" spans="2:13" ht="25.5" x14ac:dyDescent="0.2">
      <c r="B30" s="345" t="s">
        <v>777</v>
      </c>
      <c r="C30" s="342" t="s">
        <v>86</v>
      </c>
      <c r="D30" s="342" t="s">
        <v>89</v>
      </c>
      <c r="E30" s="443" t="s">
        <v>850</v>
      </c>
      <c r="F30" s="342" t="s">
        <v>778</v>
      </c>
      <c r="G30" s="351"/>
      <c r="H30" s="351">
        <f>17+75+20+676.6+65.99</f>
        <v>854.59</v>
      </c>
      <c r="I30" s="356">
        <v>748.4</v>
      </c>
      <c r="J30" s="440"/>
      <c r="K30" s="351">
        <f>17+75+20+676.6+65.99</f>
        <v>854.59</v>
      </c>
      <c r="L30" s="356">
        <v>748.4</v>
      </c>
      <c r="M30" s="356">
        <v>748.4</v>
      </c>
    </row>
    <row r="31" spans="2:13" ht="25.5" x14ac:dyDescent="0.2">
      <c r="B31" s="343" t="s">
        <v>779</v>
      </c>
      <c r="C31" s="342" t="s">
        <v>86</v>
      </c>
      <c r="D31" s="342" t="s">
        <v>89</v>
      </c>
      <c r="E31" s="443" t="s">
        <v>850</v>
      </c>
      <c r="F31" s="342" t="s">
        <v>780</v>
      </c>
      <c r="G31" s="351"/>
      <c r="H31" s="351">
        <v>6071.47</v>
      </c>
      <c r="I31" s="356">
        <v>6920.72</v>
      </c>
      <c r="J31" s="440"/>
      <c r="K31" s="351">
        <v>6071.47</v>
      </c>
      <c r="L31" s="356">
        <v>6920.72</v>
      </c>
      <c r="M31" s="356">
        <v>6920.72</v>
      </c>
    </row>
    <row r="32" spans="2:13" ht="25.5" x14ac:dyDescent="0.2">
      <c r="B32" s="476" t="s">
        <v>852</v>
      </c>
      <c r="C32" s="342" t="s">
        <v>86</v>
      </c>
      <c r="D32" s="342" t="s">
        <v>89</v>
      </c>
      <c r="E32" s="443" t="s">
        <v>850</v>
      </c>
      <c r="F32" s="342" t="s">
        <v>782</v>
      </c>
      <c r="G32" s="351"/>
      <c r="H32" s="351">
        <v>539.78</v>
      </c>
      <c r="I32" s="356">
        <f t="shared" ref="I32" si="17">G32+H32</f>
        <v>539.78</v>
      </c>
      <c r="J32" s="440"/>
      <c r="K32" s="351">
        <v>539.78</v>
      </c>
      <c r="L32" s="356">
        <f t="shared" ref="L32" si="18">J32+K32</f>
        <v>539.78</v>
      </c>
      <c r="M32" s="356">
        <v>539.78</v>
      </c>
    </row>
    <row r="33" spans="2:13" x14ac:dyDescent="0.2">
      <c r="B33" s="476" t="s">
        <v>783</v>
      </c>
      <c r="C33" s="342" t="s">
        <v>86</v>
      </c>
      <c r="D33" s="342" t="s">
        <v>89</v>
      </c>
      <c r="E33" s="443" t="s">
        <v>850</v>
      </c>
      <c r="F33" s="342" t="s">
        <v>784</v>
      </c>
      <c r="G33" s="351"/>
      <c r="H33" s="351">
        <f>85.24+180</f>
        <v>265.24</v>
      </c>
      <c r="I33" s="356">
        <v>85.24</v>
      </c>
      <c r="J33" s="440"/>
      <c r="K33" s="351">
        <f>85.24+180</f>
        <v>265.24</v>
      </c>
      <c r="L33" s="356">
        <v>85.24</v>
      </c>
      <c r="M33" s="356">
        <v>85.24</v>
      </c>
    </row>
    <row r="34" spans="2:13" ht="25.5" x14ac:dyDescent="0.2">
      <c r="B34" s="442" t="s">
        <v>739</v>
      </c>
      <c r="C34" s="342" t="s">
        <v>86</v>
      </c>
      <c r="D34" s="342" t="s">
        <v>89</v>
      </c>
      <c r="E34" s="342" t="s">
        <v>762</v>
      </c>
      <c r="F34" s="342"/>
      <c r="G34" s="350"/>
      <c r="H34" s="351"/>
      <c r="I34" s="354">
        <f>I35</f>
        <v>1145.76</v>
      </c>
      <c r="J34" s="354">
        <f t="shared" ref="J34:M35" si="19">J35</f>
        <v>0</v>
      </c>
      <c r="K34" s="354">
        <f t="shared" si="19"/>
        <v>0</v>
      </c>
      <c r="L34" s="354">
        <f t="shared" si="19"/>
        <v>1145.76</v>
      </c>
      <c r="M34" s="354">
        <f t="shared" si="19"/>
        <v>1145.76</v>
      </c>
    </row>
    <row r="35" spans="2:13" ht="63.75" x14ac:dyDescent="0.2">
      <c r="B35" s="455" t="s">
        <v>1151</v>
      </c>
      <c r="C35" s="342" t="s">
        <v>86</v>
      </c>
      <c r="D35" s="342" t="s">
        <v>89</v>
      </c>
      <c r="E35" s="342" t="s">
        <v>1070</v>
      </c>
      <c r="F35" s="342"/>
      <c r="G35" s="350"/>
      <c r="H35" s="351"/>
      <c r="I35" s="354">
        <f>I36</f>
        <v>1145.76</v>
      </c>
      <c r="J35" s="354">
        <f t="shared" si="19"/>
        <v>0</v>
      </c>
      <c r="K35" s="354">
        <f t="shared" si="19"/>
        <v>0</v>
      </c>
      <c r="L35" s="354">
        <f t="shared" si="19"/>
        <v>1145.76</v>
      </c>
      <c r="M35" s="354">
        <f t="shared" si="19"/>
        <v>1145.76</v>
      </c>
    </row>
    <row r="36" spans="2:13" ht="25.5" x14ac:dyDescent="0.2">
      <c r="B36" s="343" t="s">
        <v>771</v>
      </c>
      <c r="C36" s="342" t="s">
        <v>86</v>
      </c>
      <c r="D36" s="342" t="s">
        <v>89</v>
      </c>
      <c r="E36" s="342" t="s">
        <v>1070</v>
      </c>
      <c r="F36" s="342" t="s">
        <v>772</v>
      </c>
      <c r="G36" s="350"/>
      <c r="H36" s="351"/>
      <c r="I36" s="354">
        <v>1145.76</v>
      </c>
      <c r="J36" s="437"/>
      <c r="K36" s="354"/>
      <c r="L36" s="354">
        <v>1145.76</v>
      </c>
      <c r="M36" s="354">
        <v>1145.76</v>
      </c>
    </row>
    <row r="37" spans="2:13" ht="38.25" x14ac:dyDescent="0.2">
      <c r="B37" s="442" t="s">
        <v>794</v>
      </c>
      <c r="C37" s="342" t="s">
        <v>86</v>
      </c>
      <c r="D37" s="342" t="s">
        <v>89</v>
      </c>
      <c r="E37" s="342" t="s">
        <v>795</v>
      </c>
      <c r="F37" s="342"/>
      <c r="G37" s="350"/>
      <c r="H37" s="351"/>
      <c r="I37" s="354">
        <f>I38</f>
        <v>1696.7</v>
      </c>
      <c r="J37" s="437">
        <f t="shared" ref="J37:M38" si="20">J38</f>
        <v>0</v>
      </c>
      <c r="K37" s="354">
        <f t="shared" si="20"/>
        <v>1656.7</v>
      </c>
      <c r="L37" s="354">
        <f t="shared" si="20"/>
        <v>1696.7</v>
      </c>
      <c r="M37" s="354">
        <f t="shared" si="20"/>
        <v>1696.7</v>
      </c>
    </row>
    <row r="38" spans="2:13" ht="25.5" hidden="1" x14ac:dyDescent="0.2">
      <c r="B38" s="442" t="s">
        <v>796</v>
      </c>
      <c r="C38" s="342" t="s">
        <v>86</v>
      </c>
      <c r="D38" s="342" t="s">
        <v>89</v>
      </c>
      <c r="E38" s="342" t="s">
        <v>797</v>
      </c>
      <c r="F38" s="342"/>
      <c r="G38" s="350">
        <f>G39</f>
        <v>0</v>
      </c>
      <c r="H38" s="350">
        <f t="shared" ref="H38:I38" si="21">H39</f>
        <v>1656.7</v>
      </c>
      <c r="I38" s="354">
        <f t="shared" si="21"/>
        <v>1696.7</v>
      </c>
      <c r="J38" s="438">
        <f t="shared" si="20"/>
        <v>0</v>
      </c>
      <c r="K38" s="362">
        <f t="shared" si="20"/>
        <v>1656.7</v>
      </c>
      <c r="L38" s="354">
        <f t="shared" si="20"/>
        <v>1696.7</v>
      </c>
      <c r="M38" s="354">
        <f t="shared" si="20"/>
        <v>1696.7</v>
      </c>
    </row>
    <row r="39" spans="2:13" hidden="1" x14ac:dyDescent="0.2">
      <c r="B39" s="344" t="s">
        <v>771</v>
      </c>
      <c r="C39" s="342" t="s">
        <v>86</v>
      </c>
      <c r="D39" s="342" t="s">
        <v>89</v>
      </c>
      <c r="E39" s="342" t="s">
        <v>797</v>
      </c>
      <c r="F39" s="342" t="s">
        <v>772</v>
      </c>
      <c r="G39" s="350"/>
      <c r="H39" s="350">
        <v>1656.7</v>
      </c>
      <c r="I39" s="354">
        <v>1696.7</v>
      </c>
      <c r="J39" s="438"/>
      <c r="K39" s="362">
        <v>1656.7</v>
      </c>
      <c r="L39" s="354">
        <v>1696.7</v>
      </c>
      <c r="M39" s="354">
        <v>1696.7</v>
      </c>
    </row>
    <row r="40" spans="2:13" hidden="1" x14ac:dyDescent="0.2">
      <c r="B40" s="439" t="s">
        <v>800</v>
      </c>
      <c r="C40" s="477" t="s">
        <v>86</v>
      </c>
      <c r="D40" s="477" t="s">
        <v>89</v>
      </c>
      <c r="E40" s="439" t="s">
        <v>808</v>
      </c>
      <c r="F40" s="342"/>
      <c r="G40" s="351"/>
      <c r="H40" s="351"/>
      <c r="I40" s="356">
        <f>I44+I48</f>
        <v>753.6</v>
      </c>
      <c r="J40" s="444">
        <f t="shared" ref="J40:M40" si="22">J44+J48</f>
        <v>0</v>
      </c>
      <c r="K40" s="356">
        <f t="shared" si="22"/>
        <v>753.6</v>
      </c>
      <c r="L40" s="356">
        <f t="shared" si="22"/>
        <v>753.6</v>
      </c>
      <c r="M40" s="356">
        <f t="shared" si="22"/>
        <v>753.6</v>
      </c>
    </row>
    <row r="41" spans="2:13" hidden="1" x14ac:dyDescent="0.2">
      <c r="B41" s="439" t="s">
        <v>834</v>
      </c>
      <c r="C41" s="342" t="s">
        <v>86</v>
      </c>
      <c r="D41" s="342" t="s">
        <v>89</v>
      </c>
      <c r="E41" s="439" t="s">
        <v>835</v>
      </c>
      <c r="F41" s="342"/>
      <c r="G41" s="351">
        <f>G42</f>
        <v>0</v>
      </c>
      <c r="H41" s="351">
        <f t="shared" ref="H41:M42" si="23">H42</f>
        <v>0</v>
      </c>
      <c r="I41" s="356">
        <f t="shared" si="23"/>
        <v>0</v>
      </c>
      <c r="J41" s="440">
        <f t="shared" si="23"/>
        <v>0</v>
      </c>
      <c r="K41" s="363">
        <f t="shared" si="23"/>
        <v>0</v>
      </c>
      <c r="L41" s="356">
        <f t="shared" si="23"/>
        <v>0</v>
      </c>
      <c r="M41" s="356">
        <f t="shared" si="23"/>
        <v>0</v>
      </c>
    </row>
    <row r="42" spans="2:13" ht="25.5" hidden="1" x14ac:dyDescent="0.2">
      <c r="B42" s="439" t="s">
        <v>853</v>
      </c>
      <c r="C42" s="342" t="s">
        <v>86</v>
      </c>
      <c r="D42" s="342" t="s">
        <v>89</v>
      </c>
      <c r="E42" s="439" t="s">
        <v>837</v>
      </c>
      <c r="F42" s="342"/>
      <c r="G42" s="351">
        <f>G43</f>
        <v>0</v>
      </c>
      <c r="H42" s="351">
        <f t="shared" si="23"/>
        <v>0</v>
      </c>
      <c r="I42" s="356">
        <f t="shared" si="23"/>
        <v>0</v>
      </c>
      <c r="J42" s="440">
        <f t="shared" si="23"/>
        <v>0</v>
      </c>
      <c r="K42" s="363">
        <f t="shared" si="23"/>
        <v>0</v>
      </c>
      <c r="L42" s="356">
        <f t="shared" si="23"/>
        <v>0</v>
      </c>
      <c r="M42" s="356">
        <f t="shared" si="23"/>
        <v>0</v>
      </c>
    </row>
    <row r="43" spans="2:13" hidden="1" x14ac:dyDescent="0.2">
      <c r="B43" s="344" t="s">
        <v>771</v>
      </c>
      <c r="C43" s="342" t="s">
        <v>86</v>
      </c>
      <c r="D43" s="342" t="s">
        <v>89</v>
      </c>
      <c r="E43" s="439" t="s">
        <v>837</v>
      </c>
      <c r="F43" s="342" t="s">
        <v>772</v>
      </c>
      <c r="G43" s="351"/>
      <c r="H43" s="351"/>
      <c r="I43" s="356">
        <f>G43+H43</f>
        <v>0</v>
      </c>
      <c r="J43" s="440"/>
      <c r="K43" s="363"/>
      <c r="L43" s="356">
        <f>J43+K43</f>
        <v>0</v>
      </c>
      <c r="M43" s="356"/>
    </row>
    <row r="44" spans="2:13" ht="89.25" x14ac:dyDescent="0.2">
      <c r="B44" s="439" t="s">
        <v>854</v>
      </c>
      <c r="C44" s="342" t="s">
        <v>86</v>
      </c>
      <c r="D44" s="342" t="s">
        <v>89</v>
      </c>
      <c r="E44" s="529">
        <v>9902506</v>
      </c>
      <c r="F44" s="342"/>
      <c r="G44" s="351">
        <f t="shared" ref="G44:M44" si="24">SUM(G45:G47)</f>
        <v>0</v>
      </c>
      <c r="H44" s="351">
        <f t="shared" si="24"/>
        <v>753</v>
      </c>
      <c r="I44" s="356">
        <f t="shared" si="24"/>
        <v>753</v>
      </c>
      <c r="J44" s="440">
        <f t="shared" si="24"/>
        <v>0</v>
      </c>
      <c r="K44" s="363">
        <f t="shared" si="24"/>
        <v>753</v>
      </c>
      <c r="L44" s="356">
        <f t="shared" si="24"/>
        <v>753</v>
      </c>
      <c r="M44" s="356">
        <f t="shared" si="24"/>
        <v>753</v>
      </c>
    </row>
    <row r="45" spans="2:13" x14ac:dyDescent="0.2">
      <c r="B45" s="344" t="s">
        <v>771</v>
      </c>
      <c r="C45" s="342" t="s">
        <v>86</v>
      </c>
      <c r="D45" s="342" t="s">
        <v>89</v>
      </c>
      <c r="E45" s="529">
        <v>9902506</v>
      </c>
      <c r="F45" s="342" t="s">
        <v>772</v>
      </c>
      <c r="G45" s="351"/>
      <c r="H45" s="350">
        <v>492.41</v>
      </c>
      <c r="I45" s="356">
        <v>614.04</v>
      </c>
      <c r="J45" s="440"/>
      <c r="K45" s="362">
        <v>492.41</v>
      </c>
      <c r="L45" s="356">
        <v>614.04</v>
      </c>
      <c r="M45" s="354">
        <v>614.04</v>
      </c>
    </row>
    <row r="46" spans="2:13" ht="25.5" x14ac:dyDescent="0.2">
      <c r="B46" s="343" t="s">
        <v>773</v>
      </c>
      <c r="C46" s="342" t="s">
        <v>86</v>
      </c>
      <c r="D46" s="342" t="s">
        <v>89</v>
      </c>
      <c r="E46" s="529">
        <v>9902506</v>
      </c>
      <c r="F46" s="342" t="s">
        <v>774</v>
      </c>
      <c r="G46" s="351"/>
      <c r="H46" s="350">
        <v>1</v>
      </c>
      <c r="I46" s="356">
        <f t="shared" ref="I46" si="25">G46+H46</f>
        <v>1</v>
      </c>
      <c r="J46" s="440"/>
      <c r="K46" s="362">
        <v>1</v>
      </c>
      <c r="L46" s="356">
        <f t="shared" ref="L46" si="26">J46+K46</f>
        <v>1</v>
      </c>
      <c r="M46" s="354">
        <v>1</v>
      </c>
    </row>
    <row r="47" spans="2:13" ht="25.5" x14ac:dyDescent="0.2">
      <c r="B47" s="343" t="s">
        <v>779</v>
      </c>
      <c r="C47" s="342" t="s">
        <v>86</v>
      </c>
      <c r="D47" s="342" t="s">
        <v>89</v>
      </c>
      <c r="E47" s="529">
        <v>9902506</v>
      </c>
      <c r="F47" s="342" t="s">
        <v>780</v>
      </c>
      <c r="G47" s="351"/>
      <c r="H47" s="351">
        <v>259.58999999999997</v>
      </c>
      <c r="I47" s="356">
        <v>137.96</v>
      </c>
      <c r="J47" s="440"/>
      <c r="K47" s="363">
        <v>259.58999999999997</v>
      </c>
      <c r="L47" s="356">
        <v>137.96</v>
      </c>
      <c r="M47" s="356">
        <v>137.96</v>
      </c>
    </row>
    <row r="48" spans="2:13" ht="89.25" x14ac:dyDescent="0.2">
      <c r="B48" s="478" t="s">
        <v>855</v>
      </c>
      <c r="C48" s="342" t="s">
        <v>86</v>
      </c>
      <c r="D48" s="342" t="s">
        <v>89</v>
      </c>
      <c r="E48" s="439" t="s">
        <v>856</v>
      </c>
      <c r="F48" s="342"/>
      <c r="G48" s="351">
        <f>G49</f>
        <v>0</v>
      </c>
      <c r="H48" s="351">
        <f t="shared" ref="H48:M48" si="27">H49</f>
        <v>0.6</v>
      </c>
      <c r="I48" s="356">
        <f t="shared" si="27"/>
        <v>0.6</v>
      </c>
      <c r="J48" s="440">
        <f t="shared" si="27"/>
        <v>0</v>
      </c>
      <c r="K48" s="363">
        <f t="shared" si="27"/>
        <v>0.6</v>
      </c>
      <c r="L48" s="356">
        <f t="shared" si="27"/>
        <v>0.6</v>
      </c>
      <c r="M48" s="356">
        <f t="shared" si="27"/>
        <v>0.6</v>
      </c>
    </row>
    <row r="49" spans="2:13" ht="25.5" x14ac:dyDescent="0.2">
      <c r="B49" s="343" t="s">
        <v>779</v>
      </c>
      <c r="C49" s="342" t="s">
        <v>86</v>
      </c>
      <c r="D49" s="342" t="s">
        <v>89</v>
      </c>
      <c r="E49" s="439" t="s">
        <v>856</v>
      </c>
      <c r="F49" s="342" t="s">
        <v>780</v>
      </c>
      <c r="G49" s="351"/>
      <c r="H49" s="351">
        <v>0.6</v>
      </c>
      <c r="I49" s="356">
        <f>G49+H49</f>
        <v>0.6</v>
      </c>
      <c r="J49" s="440"/>
      <c r="K49" s="363">
        <v>0.6</v>
      </c>
      <c r="L49" s="356">
        <f>J49+K49</f>
        <v>0.6</v>
      </c>
      <c r="M49" s="356">
        <v>0.6</v>
      </c>
    </row>
    <row r="50" spans="2:13" ht="25.5" x14ac:dyDescent="0.2">
      <c r="B50" s="348" t="s">
        <v>798</v>
      </c>
      <c r="C50" s="342" t="s">
        <v>86</v>
      </c>
      <c r="D50" s="342" t="s">
        <v>91</v>
      </c>
      <c r="E50" s="439"/>
      <c r="F50" s="342"/>
      <c r="G50" s="351"/>
      <c r="H50" s="351"/>
      <c r="I50" s="356">
        <f>I51+I62</f>
        <v>4623.33</v>
      </c>
      <c r="J50" s="444">
        <f>J51+J62</f>
        <v>0</v>
      </c>
      <c r="K50" s="356">
        <f>K51+K62</f>
        <v>4663.33</v>
      </c>
      <c r="L50" s="356">
        <f>L51+L62</f>
        <v>4623.33</v>
      </c>
      <c r="M50" s="356">
        <f>M51+M62</f>
        <v>4623.33</v>
      </c>
    </row>
    <row r="51" spans="2:13" ht="38.25" x14ac:dyDescent="0.2">
      <c r="B51" s="442" t="s">
        <v>794</v>
      </c>
      <c r="C51" s="342" t="s">
        <v>86</v>
      </c>
      <c r="D51" s="342" t="s">
        <v>91</v>
      </c>
      <c r="E51" s="342" t="s">
        <v>795</v>
      </c>
      <c r="F51" s="342"/>
      <c r="G51" s="350">
        <f>G52</f>
        <v>0</v>
      </c>
      <c r="H51" s="350">
        <f t="shared" ref="H51" si="28">H52</f>
        <v>3818.56</v>
      </c>
      <c r="I51" s="354">
        <f>I52+I59</f>
        <v>3778.56</v>
      </c>
      <c r="J51" s="354">
        <f t="shared" ref="J51:M51" si="29">J52+J59</f>
        <v>0</v>
      </c>
      <c r="K51" s="354">
        <f t="shared" si="29"/>
        <v>3818.56</v>
      </c>
      <c r="L51" s="354">
        <f t="shared" si="29"/>
        <v>3778.56</v>
      </c>
      <c r="M51" s="354">
        <f t="shared" si="29"/>
        <v>3778.56</v>
      </c>
    </row>
    <row r="52" spans="2:13" ht="25.5" x14ac:dyDescent="0.2">
      <c r="B52" s="442" t="s">
        <v>796</v>
      </c>
      <c r="C52" s="342" t="s">
        <v>86</v>
      </c>
      <c r="D52" s="342" t="s">
        <v>91</v>
      </c>
      <c r="E52" s="342" t="s">
        <v>797</v>
      </c>
      <c r="F52" s="342"/>
      <c r="G52" s="350">
        <f>SUM(G53:G58)</f>
        <v>0</v>
      </c>
      <c r="H52" s="350">
        <f t="shared" ref="H52:M52" si="30">SUM(H53:H58)</f>
        <v>3818.56</v>
      </c>
      <c r="I52" s="354">
        <f t="shared" si="30"/>
        <v>3360.56</v>
      </c>
      <c r="J52" s="438">
        <f t="shared" si="30"/>
        <v>0</v>
      </c>
      <c r="K52" s="362">
        <f t="shared" si="30"/>
        <v>3818.56</v>
      </c>
      <c r="L52" s="354">
        <f t="shared" si="30"/>
        <v>3360.56</v>
      </c>
      <c r="M52" s="354">
        <f t="shared" si="30"/>
        <v>3360.56</v>
      </c>
    </row>
    <row r="53" spans="2:13" x14ac:dyDescent="0.2">
      <c r="B53" s="344" t="s">
        <v>771</v>
      </c>
      <c r="C53" s="342" t="s">
        <v>86</v>
      </c>
      <c r="D53" s="342" t="s">
        <v>91</v>
      </c>
      <c r="E53" s="342" t="s">
        <v>797</v>
      </c>
      <c r="F53" s="342" t="s">
        <v>772</v>
      </c>
      <c r="G53" s="350"/>
      <c r="H53" s="350">
        <v>2747.51</v>
      </c>
      <c r="I53" s="354">
        <f t="shared" ref="I53:I57" si="31">G53+H53</f>
        <v>2747.51</v>
      </c>
      <c r="J53" s="438"/>
      <c r="K53" s="350">
        <v>2747.51</v>
      </c>
      <c r="L53" s="354">
        <f t="shared" ref="L53:L57" si="32">J53+K53</f>
        <v>2747.51</v>
      </c>
      <c r="M53" s="354">
        <v>2747.51</v>
      </c>
    </row>
    <row r="54" spans="2:13" ht="25.5" x14ac:dyDescent="0.2">
      <c r="B54" s="343" t="s">
        <v>773</v>
      </c>
      <c r="C54" s="342" t="s">
        <v>86</v>
      </c>
      <c r="D54" s="342" t="s">
        <v>91</v>
      </c>
      <c r="E54" s="342" t="s">
        <v>797</v>
      </c>
      <c r="F54" s="342" t="s">
        <v>774</v>
      </c>
      <c r="G54" s="350"/>
      <c r="H54" s="350">
        <v>16</v>
      </c>
      <c r="I54" s="354">
        <f t="shared" si="31"/>
        <v>16</v>
      </c>
      <c r="J54" s="438"/>
      <c r="K54" s="350">
        <v>16</v>
      </c>
      <c r="L54" s="354">
        <f t="shared" si="32"/>
        <v>16</v>
      </c>
      <c r="M54" s="354">
        <v>16</v>
      </c>
    </row>
    <row r="55" spans="2:13" ht="25.5" x14ac:dyDescent="0.2">
      <c r="B55" s="345" t="s">
        <v>777</v>
      </c>
      <c r="C55" s="342" t="s">
        <v>86</v>
      </c>
      <c r="D55" s="342" t="s">
        <v>91</v>
      </c>
      <c r="E55" s="342" t="s">
        <v>797</v>
      </c>
      <c r="F55" s="342" t="s">
        <v>778</v>
      </c>
      <c r="G55" s="350"/>
      <c r="H55" s="350">
        <v>574.49</v>
      </c>
      <c r="I55" s="354">
        <v>156.49</v>
      </c>
      <c r="J55" s="438"/>
      <c r="K55" s="350">
        <v>574.49</v>
      </c>
      <c r="L55" s="354">
        <v>156.49</v>
      </c>
      <c r="M55" s="354">
        <v>156.49</v>
      </c>
    </row>
    <row r="56" spans="2:13" ht="25.5" x14ac:dyDescent="0.2">
      <c r="B56" s="343" t="s">
        <v>779</v>
      </c>
      <c r="C56" s="342" t="s">
        <v>86</v>
      </c>
      <c r="D56" s="342" t="s">
        <v>91</v>
      </c>
      <c r="E56" s="342" t="s">
        <v>797</v>
      </c>
      <c r="F56" s="342" t="s">
        <v>780</v>
      </c>
      <c r="G56" s="350"/>
      <c r="H56" s="350">
        <v>465.41</v>
      </c>
      <c r="I56" s="354">
        <v>425.42</v>
      </c>
      <c r="J56" s="438"/>
      <c r="K56" s="350">
        <v>465.41</v>
      </c>
      <c r="L56" s="354">
        <v>425.42</v>
      </c>
      <c r="M56" s="354">
        <v>425.42</v>
      </c>
    </row>
    <row r="57" spans="2:13" ht="25.5" x14ac:dyDescent="0.2">
      <c r="B57" s="476" t="s">
        <v>781</v>
      </c>
      <c r="C57" s="342" t="s">
        <v>86</v>
      </c>
      <c r="D57" s="342" t="s">
        <v>91</v>
      </c>
      <c r="E57" s="342" t="s">
        <v>797</v>
      </c>
      <c r="F57" s="342" t="s">
        <v>782</v>
      </c>
      <c r="G57" s="350"/>
      <c r="H57" s="350">
        <v>10</v>
      </c>
      <c r="I57" s="354">
        <f t="shared" si="31"/>
        <v>10</v>
      </c>
      <c r="J57" s="438"/>
      <c r="K57" s="350">
        <v>10</v>
      </c>
      <c r="L57" s="354">
        <f t="shared" si="32"/>
        <v>10</v>
      </c>
      <c r="M57" s="354">
        <v>10</v>
      </c>
    </row>
    <row r="58" spans="2:13" x14ac:dyDescent="0.2">
      <c r="B58" s="476" t="s">
        <v>783</v>
      </c>
      <c r="C58" s="342" t="s">
        <v>86</v>
      </c>
      <c r="D58" s="342" t="s">
        <v>91</v>
      </c>
      <c r="E58" s="342" t="s">
        <v>797</v>
      </c>
      <c r="F58" s="342" t="s">
        <v>784</v>
      </c>
      <c r="G58" s="350"/>
      <c r="H58" s="350">
        <v>5.15</v>
      </c>
      <c r="I58" s="354">
        <v>5.14</v>
      </c>
      <c r="J58" s="438"/>
      <c r="K58" s="350">
        <v>5.15</v>
      </c>
      <c r="L58" s="354">
        <v>5.14</v>
      </c>
      <c r="M58" s="354">
        <v>5.14</v>
      </c>
    </row>
    <row r="59" spans="2:13" ht="38.25" x14ac:dyDescent="0.2">
      <c r="B59" s="455" t="s">
        <v>812</v>
      </c>
      <c r="C59" s="342" t="s">
        <v>86</v>
      </c>
      <c r="D59" s="342" t="s">
        <v>91</v>
      </c>
      <c r="E59" s="342" t="s">
        <v>813</v>
      </c>
      <c r="F59" s="342"/>
      <c r="G59" s="342"/>
      <c r="H59" s="350"/>
      <c r="I59" s="354">
        <f>I60</f>
        <v>418</v>
      </c>
      <c r="J59" s="354">
        <f t="shared" ref="J59:M60" si="33">J60</f>
        <v>0</v>
      </c>
      <c r="K59" s="354">
        <f t="shared" si="33"/>
        <v>0</v>
      </c>
      <c r="L59" s="354">
        <f t="shared" si="33"/>
        <v>418</v>
      </c>
      <c r="M59" s="354">
        <f t="shared" si="33"/>
        <v>418</v>
      </c>
    </row>
    <row r="60" spans="2:13" ht="38.25" x14ac:dyDescent="0.2">
      <c r="B60" s="479" t="s">
        <v>1152</v>
      </c>
      <c r="C60" s="342" t="s">
        <v>86</v>
      </c>
      <c r="D60" s="342" t="s">
        <v>91</v>
      </c>
      <c r="E60" s="342" t="s">
        <v>1072</v>
      </c>
      <c r="F60" s="342"/>
      <c r="G60" s="342"/>
      <c r="H60" s="350"/>
      <c r="I60" s="354">
        <f>I61</f>
        <v>418</v>
      </c>
      <c r="J60" s="354">
        <f t="shared" si="33"/>
        <v>0</v>
      </c>
      <c r="K60" s="354">
        <f t="shared" si="33"/>
        <v>0</v>
      </c>
      <c r="L60" s="354">
        <f t="shared" si="33"/>
        <v>418</v>
      </c>
      <c r="M60" s="354">
        <f t="shared" si="33"/>
        <v>418</v>
      </c>
    </row>
    <row r="61" spans="2:13" ht="25.5" x14ac:dyDescent="0.2">
      <c r="B61" s="345" t="s">
        <v>777</v>
      </c>
      <c r="C61" s="342" t="s">
        <v>86</v>
      </c>
      <c r="D61" s="342" t="s">
        <v>91</v>
      </c>
      <c r="E61" s="342" t="s">
        <v>1072</v>
      </c>
      <c r="F61" s="342" t="s">
        <v>778</v>
      </c>
      <c r="G61" s="342" t="s">
        <v>778</v>
      </c>
      <c r="H61" s="350"/>
      <c r="I61" s="354">
        <v>418</v>
      </c>
      <c r="J61" s="438"/>
      <c r="K61" s="350"/>
      <c r="L61" s="354">
        <v>418</v>
      </c>
      <c r="M61" s="354">
        <v>418</v>
      </c>
    </row>
    <row r="62" spans="2:13" x14ac:dyDescent="0.2">
      <c r="B62" s="439" t="s">
        <v>800</v>
      </c>
      <c r="C62" s="342" t="s">
        <v>86</v>
      </c>
      <c r="D62" s="342" t="s">
        <v>91</v>
      </c>
      <c r="E62" s="439" t="s">
        <v>808</v>
      </c>
      <c r="F62" s="342"/>
      <c r="G62" s="350" t="e">
        <f>G63</f>
        <v>#VALUE!</v>
      </c>
      <c r="H62" s="350">
        <f t="shared" ref="H62:M63" si="34">H63</f>
        <v>844.77</v>
      </c>
      <c r="I62" s="354">
        <f>I63</f>
        <v>844.77</v>
      </c>
      <c r="J62" s="438">
        <f t="shared" si="34"/>
        <v>0</v>
      </c>
      <c r="K62" s="362">
        <f t="shared" si="34"/>
        <v>844.77</v>
      </c>
      <c r="L62" s="354">
        <f t="shared" si="34"/>
        <v>844.77</v>
      </c>
      <c r="M62" s="354">
        <f t="shared" si="34"/>
        <v>844.77</v>
      </c>
    </row>
    <row r="63" spans="2:13" x14ac:dyDescent="0.2">
      <c r="B63" s="439" t="s">
        <v>834</v>
      </c>
      <c r="C63" s="342" t="s">
        <v>86</v>
      </c>
      <c r="D63" s="342" t="s">
        <v>91</v>
      </c>
      <c r="E63" s="439" t="s">
        <v>840</v>
      </c>
      <c r="F63" s="342"/>
      <c r="G63" s="350" t="e">
        <f>G64</f>
        <v>#VALUE!</v>
      </c>
      <c r="H63" s="350">
        <f t="shared" si="34"/>
        <v>844.77</v>
      </c>
      <c r="I63" s="354">
        <f t="shared" si="34"/>
        <v>844.77</v>
      </c>
      <c r="J63" s="438">
        <f t="shared" si="34"/>
        <v>0</v>
      </c>
      <c r="K63" s="362">
        <f t="shared" si="34"/>
        <v>844.77</v>
      </c>
      <c r="L63" s="354">
        <f t="shared" si="34"/>
        <v>844.77</v>
      </c>
      <c r="M63" s="354">
        <f t="shared" si="34"/>
        <v>844.77</v>
      </c>
    </row>
    <row r="64" spans="2:13" ht="25.5" x14ac:dyDescent="0.2">
      <c r="B64" s="439" t="s">
        <v>1153</v>
      </c>
      <c r="C64" s="342" t="s">
        <v>86</v>
      </c>
      <c r="D64" s="342" t="s">
        <v>91</v>
      </c>
      <c r="E64" s="439" t="s">
        <v>844</v>
      </c>
      <c r="F64" s="342"/>
      <c r="G64" s="350" t="e">
        <f>G65+G67+G66</f>
        <v>#VALUE!</v>
      </c>
      <c r="H64" s="350">
        <f t="shared" ref="H64:M64" si="35">H65+H67+H66</f>
        <v>844.77</v>
      </c>
      <c r="I64" s="354">
        <f t="shared" si="35"/>
        <v>844.77</v>
      </c>
      <c r="J64" s="438">
        <f t="shared" si="35"/>
        <v>0</v>
      </c>
      <c r="K64" s="362">
        <f t="shared" si="35"/>
        <v>844.77</v>
      </c>
      <c r="L64" s="354">
        <f t="shared" si="35"/>
        <v>844.77</v>
      </c>
      <c r="M64" s="354">
        <f t="shared" si="35"/>
        <v>844.77</v>
      </c>
    </row>
    <row r="65" spans="2:13" x14ac:dyDescent="0.2">
      <c r="B65" s="344" t="s">
        <v>771</v>
      </c>
      <c r="C65" s="342" t="s">
        <v>86</v>
      </c>
      <c r="D65" s="342" t="s">
        <v>91</v>
      </c>
      <c r="E65" s="439" t="s">
        <v>844</v>
      </c>
      <c r="F65" s="342" t="s">
        <v>772</v>
      </c>
      <c r="G65" s="350"/>
      <c r="H65" s="350">
        <v>826.77</v>
      </c>
      <c r="I65" s="354">
        <f>G65+H65</f>
        <v>826.77</v>
      </c>
      <c r="J65" s="438"/>
      <c r="K65" s="350">
        <v>826.77</v>
      </c>
      <c r="L65" s="354">
        <f>J65+K65</f>
        <v>826.77</v>
      </c>
      <c r="M65" s="354">
        <v>826.77</v>
      </c>
    </row>
    <row r="66" spans="2:13" ht="25.5" x14ac:dyDescent="0.2">
      <c r="B66" s="345" t="s">
        <v>777</v>
      </c>
      <c r="C66" s="342" t="s">
        <v>86</v>
      </c>
      <c r="D66" s="342" t="s">
        <v>91</v>
      </c>
      <c r="E66" s="439" t="s">
        <v>844</v>
      </c>
      <c r="F66" s="342" t="s">
        <v>778</v>
      </c>
      <c r="G66" s="350" t="e">
        <f>E66+F66</f>
        <v>#VALUE!</v>
      </c>
      <c r="H66" s="350">
        <v>10</v>
      </c>
      <c r="I66" s="354">
        <v>10</v>
      </c>
      <c r="J66" s="438"/>
      <c r="K66" s="350">
        <v>10</v>
      </c>
      <c r="L66" s="354">
        <f t="shared" ref="L66" si="36">J66+K66</f>
        <v>10</v>
      </c>
      <c r="M66" s="354">
        <v>10</v>
      </c>
    </row>
    <row r="67" spans="2:13" ht="25.5" x14ac:dyDescent="0.2">
      <c r="B67" s="343" t="s">
        <v>779</v>
      </c>
      <c r="C67" s="342" t="s">
        <v>86</v>
      </c>
      <c r="D67" s="342" t="s">
        <v>91</v>
      </c>
      <c r="E67" s="439" t="s">
        <v>844</v>
      </c>
      <c r="F67" s="342" t="s">
        <v>780</v>
      </c>
      <c r="G67" s="350"/>
      <c r="H67" s="350">
        <v>8</v>
      </c>
      <c r="I67" s="354">
        <f>G67+H67</f>
        <v>8</v>
      </c>
      <c r="J67" s="438"/>
      <c r="K67" s="350">
        <v>8</v>
      </c>
      <c r="L67" s="354">
        <f>J67+K67</f>
        <v>8</v>
      </c>
      <c r="M67" s="354">
        <v>8</v>
      </c>
    </row>
    <row r="68" spans="2:13" x14ac:dyDescent="0.2">
      <c r="B68" s="348" t="s">
        <v>60</v>
      </c>
      <c r="C68" s="342" t="s">
        <v>86</v>
      </c>
      <c r="D68" s="342" t="s">
        <v>799</v>
      </c>
      <c r="E68" s="342"/>
      <c r="F68" s="342"/>
      <c r="G68" s="350">
        <f>G69</f>
        <v>0</v>
      </c>
      <c r="H68" s="350">
        <f t="shared" ref="H68:M70" si="37">H69</f>
        <v>500</v>
      </c>
      <c r="I68" s="354">
        <f t="shared" si="37"/>
        <v>369</v>
      </c>
      <c r="J68" s="438">
        <f t="shared" si="37"/>
        <v>0</v>
      </c>
      <c r="K68" s="362">
        <f t="shared" si="37"/>
        <v>500</v>
      </c>
      <c r="L68" s="354">
        <f t="shared" si="37"/>
        <v>369</v>
      </c>
      <c r="M68" s="354">
        <f t="shared" si="37"/>
        <v>369</v>
      </c>
    </row>
    <row r="69" spans="2:13" x14ac:dyDescent="0.2">
      <c r="B69" s="439" t="s">
        <v>800</v>
      </c>
      <c r="C69" s="342" t="s">
        <v>86</v>
      </c>
      <c r="D69" s="342" t="s">
        <v>799</v>
      </c>
      <c r="E69" s="342" t="s">
        <v>801</v>
      </c>
      <c r="F69" s="342"/>
      <c r="G69" s="350">
        <f>G70</f>
        <v>0</v>
      </c>
      <c r="H69" s="350">
        <f t="shared" si="37"/>
        <v>500</v>
      </c>
      <c r="I69" s="354">
        <f t="shared" si="37"/>
        <v>369</v>
      </c>
      <c r="J69" s="438">
        <f t="shared" si="37"/>
        <v>0</v>
      </c>
      <c r="K69" s="362">
        <f t="shared" si="37"/>
        <v>500</v>
      </c>
      <c r="L69" s="354">
        <f t="shared" si="37"/>
        <v>369</v>
      </c>
      <c r="M69" s="354">
        <f t="shared" si="37"/>
        <v>369</v>
      </c>
    </row>
    <row r="70" spans="2:13" x14ac:dyDescent="0.2">
      <c r="B70" s="439" t="s">
        <v>802</v>
      </c>
      <c r="C70" s="342" t="s">
        <v>86</v>
      </c>
      <c r="D70" s="342" t="s">
        <v>799</v>
      </c>
      <c r="E70" s="439" t="s">
        <v>803</v>
      </c>
      <c r="F70" s="342"/>
      <c r="G70" s="350">
        <f>G71</f>
        <v>0</v>
      </c>
      <c r="H70" s="350">
        <f t="shared" si="37"/>
        <v>500</v>
      </c>
      <c r="I70" s="354">
        <f t="shared" si="37"/>
        <v>369</v>
      </c>
      <c r="J70" s="438">
        <f t="shared" si="37"/>
        <v>0</v>
      </c>
      <c r="K70" s="362">
        <f t="shared" si="37"/>
        <v>500</v>
      </c>
      <c r="L70" s="354">
        <f t="shared" si="37"/>
        <v>369</v>
      </c>
      <c r="M70" s="354">
        <f t="shared" si="37"/>
        <v>369</v>
      </c>
    </row>
    <row r="71" spans="2:13" x14ac:dyDescent="0.2">
      <c r="B71" s="348" t="s">
        <v>804</v>
      </c>
      <c r="C71" s="342" t="s">
        <v>86</v>
      </c>
      <c r="D71" s="342" t="s">
        <v>799</v>
      </c>
      <c r="E71" s="439" t="s">
        <v>805</v>
      </c>
      <c r="F71" s="342" t="s">
        <v>806</v>
      </c>
      <c r="G71" s="350"/>
      <c r="H71" s="350">
        <v>500</v>
      </c>
      <c r="I71" s="354">
        <v>369</v>
      </c>
      <c r="J71" s="438"/>
      <c r="K71" s="362">
        <v>500</v>
      </c>
      <c r="L71" s="354">
        <v>369</v>
      </c>
      <c r="M71" s="354">
        <v>369</v>
      </c>
    </row>
    <row r="72" spans="2:13" x14ac:dyDescent="0.2">
      <c r="B72" s="476" t="s">
        <v>59</v>
      </c>
      <c r="C72" s="477" t="s">
        <v>86</v>
      </c>
      <c r="D72" s="477" t="s">
        <v>807</v>
      </c>
      <c r="E72" s="342"/>
      <c r="F72" s="342"/>
      <c r="G72" s="350" t="e">
        <f>#REF!+G73</f>
        <v>#REF!</v>
      </c>
      <c r="H72" s="350" t="e">
        <f>#REF!+H73</f>
        <v>#REF!</v>
      </c>
      <c r="I72" s="354">
        <f>I73</f>
        <v>901.5</v>
      </c>
      <c r="J72" s="441">
        <f t="shared" ref="J72:M74" si="38">J73</f>
        <v>0</v>
      </c>
      <c r="K72" s="350">
        <f t="shared" si="38"/>
        <v>901.5</v>
      </c>
      <c r="L72" s="354">
        <f t="shared" si="38"/>
        <v>901.5</v>
      </c>
      <c r="M72" s="354">
        <f t="shared" si="38"/>
        <v>909.09999999999991</v>
      </c>
    </row>
    <row r="73" spans="2:13" x14ac:dyDescent="0.2">
      <c r="B73" s="439" t="s">
        <v>800</v>
      </c>
      <c r="C73" s="477" t="s">
        <v>86</v>
      </c>
      <c r="D73" s="477" t="s">
        <v>807</v>
      </c>
      <c r="E73" s="439" t="s">
        <v>808</v>
      </c>
      <c r="F73" s="342"/>
      <c r="G73" s="350">
        <f>G74</f>
        <v>0</v>
      </c>
      <c r="H73" s="350">
        <f t="shared" ref="H73:H74" si="39">H74</f>
        <v>0</v>
      </c>
      <c r="I73" s="354">
        <f>I74+I76+I79+I81</f>
        <v>901.5</v>
      </c>
      <c r="J73" s="437">
        <f t="shared" ref="J73:M73" si="40">J74+J76+J79+J81</f>
        <v>0</v>
      </c>
      <c r="K73" s="354">
        <f t="shared" si="40"/>
        <v>901.5</v>
      </c>
      <c r="L73" s="354">
        <f t="shared" si="40"/>
        <v>901.5</v>
      </c>
      <c r="M73" s="354">
        <f t="shared" si="40"/>
        <v>909.09999999999991</v>
      </c>
    </row>
    <row r="74" spans="2:13" ht="25.5" x14ac:dyDescent="0.2">
      <c r="B74" s="439" t="s">
        <v>809</v>
      </c>
      <c r="C74" s="477" t="s">
        <v>86</v>
      </c>
      <c r="D74" s="477" t="s">
        <v>807</v>
      </c>
      <c r="E74" s="439" t="s">
        <v>810</v>
      </c>
      <c r="F74" s="342"/>
      <c r="G74" s="350">
        <f>G75</f>
        <v>0</v>
      </c>
      <c r="H74" s="350">
        <f t="shared" si="39"/>
        <v>0</v>
      </c>
      <c r="I74" s="354">
        <f>I75</f>
        <v>0</v>
      </c>
      <c r="J74" s="438">
        <f t="shared" si="38"/>
        <v>0</v>
      </c>
      <c r="K74" s="362">
        <f t="shared" si="38"/>
        <v>0</v>
      </c>
      <c r="L74" s="354">
        <f t="shared" si="38"/>
        <v>0</v>
      </c>
      <c r="M74" s="354">
        <f t="shared" si="38"/>
        <v>7.6</v>
      </c>
    </row>
    <row r="75" spans="2:13" ht="25.5" x14ac:dyDescent="0.2">
      <c r="B75" s="343" t="s">
        <v>779</v>
      </c>
      <c r="C75" s="477" t="s">
        <v>86</v>
      </c>
      <c r="D75" s="477" t="s">
        <v>807</v>
      </c>
      <c r="E75" s="439" t="s">
        <v>810</v>
      </c>
      <c r="F75" s="342" t="s">
        <v>780</v>
      </c>
      <c r="G75" s="350"/>
      <c r="H75" s="350"/>
      <c r="I75" s="354">
        <f>G75+H75</f>
        <v>0</v>
      </c>
      <c r="J75" s="438"/>
      <c r="K75" s="362"/>
      <c r="L75" s="354">
        <f>J75+K75</f>
        <v>0</v>
      </c>
      <c r="M75" s="354">
        <v>7.6</v>
      </c>
    </row>
    <row r="76" spans="2:13" ht="25.5" x14ac:dyDescent="0.2">
      <c r="B76" s="347" t="s">
        <v>858</v>
      </c>
      <c r="C76" s="342" t="s">
        <v>86</v>
      </c>
      <c r="D76" s="342" t="s">
        <v>807</v>
      </c>
      <c r="E76" s="342" t="s">
        <v>1073</v>
      </c>
      <c r="F76" s="342"/>
      <c r="G76" s="350">
        <f>G77+G78</f>
        <v>0</v>
      </c>
      <c r="H76" s="350">
        <f t="shared" ref="H76:I76" si="41">H77+H78</f>
        <v>53.1</v>
      </c>
      <c r="I76" s="354">
        <f t="shared" si="41"/>
        <v>53.1</v>
      </c>
      <c r="J76" s="438">
        <f>J77+J78</f>
        <v>0</v>
      </c>
      <c r="K76" s="362">
        <f t="shared" ref="K76:M76" si="42">K77+K78</f>
        <v>53.1</v>
      </c>
      <c r="L76" s="354">
        <f t="shared" si="42"/>
        <v>53.1</v>
      </c>
      <c r="M76" s="354">
        <f t="shared" si="42"/>
        <v>53.1</v>
      </c>
    </row>
    <row r="77" spans="2:13" ht="25.5" x14ac:dyDescent="0.2">
      <c r="B77" s="345" t="s">
        <v>777</v>
      </c>
      <c r="C77" s="342" t="s">
        <v>86</v>
      </c>
      <c r="D77" s="342" t="s">
        <v>807</v>
      </c>
      <c r="E77" s="342" t="s">
        <v>1074</v>
      </c>
      <c r="F77" s="342" t="s">
        <v>778</v>
      </c>
      <c r="G77" s="350"/>
      <c r="H77" s="350">
        <v>10</v>
      </c>
      <c r="I77" s="354">
        <f>G77+H77</f>
        <v>10</v>
      </c>
      <c r="J77" s="438"/>
      <c r="K77" s="362">
        <v>10</v>
      </c>
      <c r="L77" s="354">
        <f>J77+K77</f>
        <v>10</v>
      </c>
      <c r="M77" s="354">
        <v>10</v>
      </c>
    </row>
    <row r="78" spans="2:13" ht="25.5" x14ac:dyDescent="0.2">
      <c r="B78" s="343" t="s">
        <v>779</v>
      </c>
      <c r="C78" s="342" t="s">
        <v>86</v>
      </c>
      <c r="D78" s="342" t="s">
        <v>807</v>
      </c>
      <c r="E78" s="342" t="s">
        <v>1073</v>
      </c>
      <c r="F78" s="342" t="s">
        <v>780</v>
      </c>
      <c r="G78" s="350"/>
      <c r="H78" s="350">
        <v>43.1</v>
      </c>
      <c r="I78" s="354">
        <f>G78+H78</f>
        <v>43.1</v>
      </c>
      <c r="J78" s="438"/>
      <c r="K78" s="362">
        <v>43.1</v>
      </c>
      <c r="L78" s="354">
        <f>J78+K78</f>
        <v>43.1</v>
      </c>
      <c r="M78" s="354">
        <v>43.1</v>
      </c>
    </row>
    <row r="79" spans="2:13" ht="51" x14ac:dyDescent="0.2">
      <c r="B79" s="347" t="s">
        <v>859</v>
      </c>
      <c r="C79" s="342" t="s">
        <v>86</v>
      </c>
      <c r="D79" s="342" t="s">
        <v>807</v>
      </c>
      <c r="E79" s="342" t="s">
        <v>1075</v>
      </c>
      <c r="F79" s="342"/>
      <c r="G79" s="350">
        <f>G80</f>
        <v>0</v>
      </c>
      <c r="H79" s="350">
        <f t="shared" ref="H79:M79" si="43">H80</f>
        <v>213.8</v>
      </c>
      <c r="I79" s="354">
        <f t="shared" si="43"/>
        <v>213.8</v>
      </c>
      <c r="J79" s="438">
        <f t="shared" si="43"/>
        <v>0</v>
      </c>
      <c r="K79" s="362">
        <f t="shared" si="43"/>
        <v>213.8</v>
      </c>
      <c r="L79" s="354">
        <f t="shared" si="43"/>
        <v>213.8</v>
      </c>
      <c r="M79" s="354">
        <f t="shared" si="43"/>
        <v>213.8</v>
      </c>
    </row>
    <row r="80" spans="2:13" ht="25.5" x14ac:dyDescent="0.2">
      <c r="B80" s="343" t="s">
        <v>771</v>
      </c>
      <c r="C80" s="342" t="s">
        <v>86</v>
      </c>
      <c r="D80" s="342" t="s">
        <v>807</v>
      </c>
      <c r="E80" s="342" t="s">
        <v>1075</v>
      </c>
      <c r="F80" s="342" t="s">
        <v>772</v>
      </c>
      <c r="G80" s="350"/>
      <c r="H80" s="350">
        <v>213.8</v>
      </c>
      <c r="I80" s="354">
        <f>G80+H80</f>
        <v>213.8</v>
      </c>
      <c r="J80" s="438"/>
      <c r="K80" s="362">
        <v>213.8</v>
      </c>
      <c r="L80" s="354">
        <f>J80+K80</f>
        <v>213.8</v>
      </c>
      <c r="M80" s="354">
        <v>213.8</v>
      </c>
    </row>
    <row r="81" spans="2:13" x14ac:dyDescent="0.2">
      <c r="B81" s="347" t="s">
        <v>860</v>
      </c>
      <c r="C81" s="342" t="s">
        <v>86</v>
      </c>
      <c r="D81" s="342" t="s">
        <v>807</v>
      </c>
      <c r="E81" s="342" t="s">
        <v>1076</v>
      </c>
      <c r="F81" s="342"/>
      <c r="G81" s="350">
        <f>SUM(G82:G86)</f>
        <v>0</v>
      </c>
      <c r="H81" s="350">
        <f t="shared" ref="H81:M81" si="44">SUM(H82:H86)</f>
        <v>634.59999999999991</v>
      </c>
      <c r="I81" s="354">
        <f t="shared" si="44"/>
        <v>634.59999999999991</v>
      </c>
      <c r="J81" s="438">
        <f t="shared" si="44"/>
        <v>0</v>
      </c>
      <c r="K81" s="362">
        <f t="shared" si="44"/>
        <v>634.59999999999991</v>
      </c>
      <c r="L81" s="354">
        <f t="shared" si="44"/>
        <v>634.59999999999991</v>
      </c>
      <c r="M81" s="354">
        <f t="shared" si="44"/>
        <v>634.59999999999991</v>
      </c>
    </row>
    <row r="82" spans="2:13" ht="25.5" x14ac:dyDescent="0.2">
      <c r="B82" s="343" t="s">
        <v>771</v>
      </c>
      <c r="C82" s="342" t="s">
        <v>86</v>
      </c>
      <c r="D82" s="342" t="s">
        <v>807</v>
      </c>
      <c r="E82" s="342" t="s">
        <v>1076</v>
      </c>
      <c r="F82" s="342" t="s">
        <v>772</v>
      </c>
      <c r="G82" s="350"/>
      <c r="H82" s="350">
        <f>466.76+17.4</f>
        <v>484.15999999999997</v>
      </c>
      <c r="I82" s="354">
        <f>G82+H82</f>
        <v>484.15999999999997</v>
      </c>
      <c r="J82" s="438"/>
      <c r="K82" s="362">
        <f>466.76+17.4</f>
        <v>484.15999999999997</v>
      </c>
      <c r="L82" s="354">
        <f>J82+K82</f>
        <v>484.15999999999997</v>
      </c>
      <c r="M82" s="354">
        <f>466.76+17.4</f>
        <v>484.15999999999997</v>
      </c>
    </row>
    <row r="83" spans="2:13" ht="25.5" x14ac:dyDescent="0.2">
      <c r="B83" s="343" t="s">
        <v>773</v>
      </c>
      <c r="C83" s="342" t="s">
        <v>86</v>
      </c>
      <c r="D83" s="342" t="s">
        <v>807</v>
      </c>
      <c r="E83" s="342" t="s">
        <v>1076</v>
      </c>
      <c r="F83" s="342" t="s">
        <v>774</v>
      </c>
      <c r="G83" s="350"/>
      <c r="H83" s="350">
        <v>1</v>
      </c>
      <c r="I83" s="354">
        <f>G83+H83</f>
        <v>1</v>
      </c>
      <c r="J83" s="438"/>
      <c r="K83" s="362">
        <v>1</v>
      </c>
      <c r="L83" s="354">
        <f>J83+K83</f>
        <v>1</v>
      </c>
      <c r="M83" s="354">
        <v>1</v>
      </c>
    </row>
    <row r="84" spans="2:13" ht="38.25" hidden="1" x14ac:dyDescent="0.2">
      <c r="B84" s="343" t="s">
        <v>775</v>
      </c>
      <c r="C84" s="342" t="s">
        <v>86</v>
      </c>
      <c r="D84" s="342" t="s">
        <v>807</v>
      </c>
      <c r="E84" s="342" t="s">
        <v>1076</v>
      </c>
      <c r="F84" s="342" t="s">
        <v>776</v>
      </c>
      <c r="G84" s="350"/>
      <c r="H84" s="350"/>
      <c r="I84" s="354">
        <f>G84+H84</f>
        <v>0</v>
      </c>
      <c r="J84" s="438"/>
      <c r="K84" s="362"/>
      <c r="L84" s="354">
        <f>J84+K84</f>
        <v>0</v>
      </c>
      <c r="M84" s="354"/>
    </row>
    <row r="85" spans="2:13" ht="25.5" hidden="1" x14ac:dyDescent="0.2">
      <c r="B85" s="345" t="s">
        <v>777</v>
      </c>
      <c r="C85" s="342" t="s">
        <v>86</v>
      </c>
      <c r="D85" s="342" t="s">
        <v>807</v>
      </c>
      <c r="E85" s="342" t="s">
        <v>1076</v>
      </c>
      <c r="F85" s="342" t="s">
        <v>778</v>
      </c>
      <c r="G85" s="350"/>
      <c r="H85" s="350"/>
      <c r="I85" s="354">
        <f>G85+H85</f>
        <v>0</v>
      </c>
      <c r="J85" s="438"/>
      <c r="K85" s="362"/>
      <c r="L85" s="354">
        <f>J85+K85</f>
        <v>0</v>
      </c>
      <c r="M85" s="354"/>
    </row>
    <row r="86" spans="2:13" ht="25.5" hidden="1" x14ac:dyDescent="0.2">
      <c r="B86" s="343" t="s">
        <v>779</v>
      </c>
      <c r="C86" s="342" t="s">
        <v>86</v>
      </c>
      <c r="D86" s="342" t="s">
        <v>807</v>
      </c>
      <c r="E86" s="342" t="s">
        <v>1076</v>
      </c>
      <c r="F86" s="342" t="s">
        <v>780</v>
      </c>
      <c r="G86" s="350"/>
      <c r="H86" s="350">
        <v>149.44</v>
      </c>
      <c r="I86" s="354">
        <v>149.44</v>
      </c>
      <c r="J86" s="438"/>
      <c r="K86" s="362">
        <v>149.44</v>
      </c>
      <c r="L86" s="354">
        <v>149.44</v>
      </c>
      <c r="M86" s="354">
        <v>149.44</v>
      </c>
    </row>
    <row r="87" spans="2:13" x14ac:dyDescent="0.2">
      <c r="B87" s="348" t="s">
        <v>818</v>
      </c>
      <c r="C87" s="342" t="s">
        <v>87</v>
      </c>
      <c r="D87" s="342" t="s">
        <v>819</v>
      </c>
      <c r="E87" s="342"/>
      <c r="F87" s="342"/>
      <c r="G87" s="350" t="e">
        <f>G88</f>
        <v>#REF!</v>
      </c>
      <c r="H87" s="350" t="e">
        <f t="shared" ref="H87:M91" si="45">H88</f>
        <v>#REF!</v>
      </c>
      <c r="I87" s="354">
        <f t="shared" si="45"/>
        <v>561.1</v>
      </c>
      <c r="J87" s="438">
        <f t="shared" si="45"/>
        <v>0</v>
      </c>
      <c r="K87" s="362">
        <f t="shared" si="45"/>
        <v>562.29999999999995</v>
      </c>
      <c r="L87" s="354">
        <f t="shared" si="45"/>
        <v>562.29999999999995</v>
      </c>
      <c r="M87" s="354">
        <f t="shared" si="45"/>
        <v>562.29999999999995</v>
      </c>
    </row>
    <row r="88" spans="2:13" x14ac:dyDescent="0.2">
      <c r="B88" s="343" t="s">
        <v>820</v>
      </c>
      <c r="C88" s="342" t="s">
        <v>87</v>
      </c>
      <c r="D88" s="342" t="s">
        <v>88</v>
      </c>
      <c r="E88" s="342"/>
      <c r="F88" s="342"/>
      <c r="G88" s="350" t="e">
        <f>#REF!+G89</f>
        <v>#REF!</v>
      </c>
      <c r="H88" s="350" t="e">
        <f>#REF!+H89</f>
        <v>#REF!</v>
      </c>
      <c r="I88" s="354">
        <f>I89</f>
        <v>561.1</v>
      </c>
      <c r="J88" s="441">
        <f t="shared" si="45"/>
        <v>0</v>
      </c>
      <c r="K88" s="350">
        <f t="shared" si="45"/>
        <v>562.29999999999995</v>
      </c>
      <c r="L88" s="354">
        <f t="shared" si="45"/>
        <v>562.29999999999995</v>
      </c>
      <c r="M88" s="354">
        <f t="shared" si="45"/>
        <v>562.29999999999995</v>
      </c>
    </row>
    <row r="89" spans="2:13" ht="38.25" x14ac:dyDescent="0.2">
      <c r="B89" s="442" t="s">
        <v>794</v>
      </c>
      <c r="C89" s="342" t="s">
        <v>87</v>
      </c>
      <c r="D89" s="342" t="s">
        <v>88</v>
      </c>
      <c r="E89" s="342" t="s">
        <v>795</v>
      </c>
      <c r="F89" s="342"/>
      <c r="G89" s="350">
        <f>G90</f>
        <v>0</v>
      </c>
      <c r="H89" s="350">
        <f t="shared" ref="H89:I91" si="46">H90</f>
        <v>561.1</v>
      </c>
      <c r="I89" s="354">
        <f t="shared" si="46"/>
        <v>561.1</v>
      </c>
      <c r="J89" s="438">
        <f t="shared" si="45"/>
        <v>0</v>
      </c>
      <c r="K89" s="362">
        <f t="shared" si="45"/>
        <v>562.29999999999995</v>
      </c>
      <c r="L89" s="354">
        <f t="shared" si="45"/>
        <v>562.29999999999995</v>
      </c>
      <c r="M89" s="354">
        <f t="shared" si="45"/>
        <v>562.29999999999995</v>
      </c>
    </row>
    <row r="90" spans="2:13" ht="38.25" x14ac:dyDescent="0.2">
      <c r="B90" s="442" t="s">
        <v>812</v>
      </c>
      <c r="C90" s="342" t="s">
        <v>87</v>
      </c>
      <c r="D90" s="342" t="s">
        <v>88</v>
      </c>
      <c r="E90" s="342" t="s">
        <v>813</v>
      </c>
      <c r="F90" s="342"/>
      <c r="G90" s="350">
        <f>G91</f>
        <v>0</v>
      </c>
      <c r="H90" s="350">
        <f t="shared" si="46"/>
        <v>561.1</v>
      </c>
      <c r="I90" s="354">
        <f t="shared" si="46"/>
        <v>561.1</v>
      </c>
      <c r="J90" s="438">
        <f t="shared" si="45"/>
        <v>0</v>
      </c>
      <c r="K90" s="362">
        <f t="shared" si="45"/>
        <v>562.29999999999995</v>
      </c>
      <c r="L90" s="354">
        <f t="shared" si="45"/>
        <v>562.29999999999995</v>
      </c>
      <c r="M90" s="354">
        <f t="shared" si="45"/>
        <v>562.29999999999995</v>
      </c>
    </row>
    <row r="91" spans="2:13" ht="89.25" x14ac:dyDescent="0.2">
      <c r="B91" s="480" t="s">
        <v>821</v>
      </c>
      <c r="C91" s="342" t="s">
        <v>87</v>
      </c>
      <c r="D91" s="342" t="s">
        <v>88</v>
      </c>
      <c r="E91" s="342" t="s">
        <v>822</v>
      </c>
      <c r="F91" s="342"/>
      <c r="G91" s="350">
        <f>G92</f>
        <v>0</v>
      </c>
      <c r="H91" s="350">
        <f t="shared" si="46"/>
        <v>561.1</v>
      </c>
      <c r="I91" s="354">
        <f t="shared" si="46"/>
        <v>561.1</v>
      </c>
      <c r="J91" s="438">
        <f t="shared" si="45"/>
        <v>0</v>
      </c>
      <c r="K91" s="362">
        <f t="shared" si="45"/>
        <v>562.29999999999995</v>
      </c>
      <c r="L91" s="354">
        <f t="shared" si="45"/>
        <v>562.29999999999995</v>
      </c>
      <c r="M91" s="354">
        <f t="shared" si="45"/>
        <v>562.29999999999995</v>
      </c>
    </row>
    <row r="92" spans="2:13" x14ac:dyDescent="0.2">
      <c r="B92" s="481" t="s">
        <v>823</v>
      </c>
      <c r="C92" s="342" t="s">
        <v>87</v>
      </c>
      <c r="D92" s="342" t="s">
        <v>88</v>
      </c>
      <c r="E92" s="342" t="s">
        <v>824</v>
      </c>
      <c r="F92" s="342" t="s">
        <v>825</v>
      </c>
      <c r="G92" s="350"/>
      <c r="H92" s="350">
        <v>561.1</v>
      </c>
      <c r="I92" s="354">
        <f>G92+H92</f>
        <v>561.1</v>
      </c>
      <c r="J92" s="438"/>
      <c r="K92" s="362">
        <v>562.29999999999995</v>
      </c>
      <c r="L92" s="354">
        <f>J92+K92</f>
        <v>562.29999999999995</v>
      </c>
      <c r="M92" s="354">
        <v>562.29999999999995</v>
      </c>
    </row>
    <row r="93" spans="2:13" x14ac:dyDescent="0.2">
      <c r="B93" s="347" t="s">
        <v>861</v>
      </c>
      <c r="C93" s="342" t="s">
        <v>88</v>
      </c>
      <c r="D93" s="342"/>
      <c r="E93" s="342"/>
      <c r="F93" s="342"/>
      <c r="G93" s="351" t="e">
        <f t="shared" ref="G93:M93" si="47">G94+G100</f>
        <v>#REF!</v>
      </c>
      <c r="H93" s="351" t="e">
        <f t="shared" si="47"/>
        <v>#REF!</v>
      </c>
      <c r="I93" s="356">
        <f>I94+I100</f>
        <v>844.03</v>
      </c>
      <c r="J93" s="440">
        <f t="shared" si="47"/>
        <v>0</v>
      </c>
      <c r="K93" s="363">
        <f t="shared" si="47"/>
        <v>844.03</v>
      </c>
      <c r="L93" s="356">
        <f t="shared" si="47"/>
        <v>844.03</v>
      </c>
      <c r="M93" s="356">
        <f t="shared" si="47"/>
        <v>844.03</v>
      </c>
    </row>
    <row r="94" spans="2:13" ht="38.25" x14ac:dyDescent="0.2">
      <c r="B94" s="347" t="s">
        <v>862</v>
      </c>
      <c r="C94" s="342" t="s">
        <v>88</v>
      </c>
      <c r="D94" s="342" t="s">
        <v>768</v>
      </c>
      <c r="E94" s="342"/>
      <c r="F94" s="342"/>
      <c r="G94" s="350" t="e">
        <f>G95+#REF!</f>
        <v>#REF!</v>
      </c>
      <c r="H94" s="350" t="e">
        <f>H95+#REF!</f>
        <v>#REF!</v>
      </c>
      <c r="I94" s="354">
        <f>I95</f>
        <v>659.03</v>
      </c>
      <c r="J94" s="441">
        <f t="shared" ref="J94:M96" si="48">J95</f>
        <v>0</v>
      </c>
      <c r="K94" s="350">
        <f t="shared" si="48"/>
        <v>659.03</v>
      </c>
      <c r="L94" s="354">
        <f t="shared" si="48"/>
        <v>659.03</v>
      </c>
      <c r="M94" s="354">
        <f t="shared" si="48"/>
        <v>659.03</v>
      </c>
    </row>
    <row r="95" spans="2:13" ht="39" x14ac:dyDescent="0.25">
      <c r="B95" s="442" t="s">
        <v>863</v>
      </c>
      <c r="C95" s="342" t="s">
        <v>88</v>
      </c>
      <c r="D95" s="342" t="s">
        <v>768</v>
      </c>
      <c r="E95" s="443" t="s">
        <v>864</v>
      </c>
      <c r="F95" s="342"/>
      <c r="G95" s="352">
        <f>G96</f>
        <v>0</v>
      </c>
      <c r="H95" s="352">
        <f t="shared" ref="H95:I96" si="49">H96</f>
        <v>659.03</v>
      </c>
      <c r="I95" s="360">
        <f t="shared" si="49"/>
        <v>659.03</v>
      </c>
      <c r="J95" s="445">
        <f t="shared" si="48"/>
        <v>0</v>
      </c>
      <c r="K95" s="364">
        <f t="shared" si="48"/>
        <v>659.03</v>
      </c>
      <c r="L95" s="360">
        <f t="shared" si="48"/>
        <v>659.03</v>
      </c>
      <c r="M95" s="360">
        <f t="shared" si="48"/>
        <v>659.03</v>
      </c>
    </row>
    <row r="96" spans="2:13" ht="39" x14ac:dyDescent="0.25">
      <c r="B96" s="442" t="s">
        <v>865</v>
      </c>
      <c r="C96" s="342" t="s">
        <v>88</v>
      </c>
      <c r="D96" s="342" t="s">
        <v>768</v>
      </c>
      <c r="E96" s="443" t="s">
        <v>866</v>
      </c>
      <c r="F96" s="342"/>
      <c r="G96" s="352">
        <f>G97</f>
        <v>0</v>
      </c>
      <c r="H96" s="352">
        <f t="shared" si="49"/>
        <v>659.03</v>
      </c>
      <c r="I96" s="360">
        <f t="shared" si="49"/>
        <v>659.03</v>
      </c>
      <c r="J96" s="445">
        <f t="shared" si="48"/>
        <v>0</v>
      </c>
      <c r="K96" s="364">
        <f t="shared" si="48"/>
        <v>659.03</v>
      </c>
      <c r="L96" s="360">
        <f t="shared" si="48"/>
        <v>659.03</v>
      </c>
      <c r="M96" s="360">
        <f t="shared" si="48"/>
        <v>659.03</v>
      </c>
    </row>
    <row r="97" spans="2:13" ht="39" x14ac:dyDescent="0.25">
      <c r="B97" s="442" t="s">
        <v>1154</v>
      </c>
      <c r="C97" s="342" t="s">
        <v>88</v>
      </c>
      <c r="D97" s="342" t="s">
        <v>768</v>
      </c>
      <c r="E97" s="446" t="s">
        <v>868</v>
      </c>
      <c r="F97" s="342"/>
      <c r="G97" s="352">
        <f>G98+G99</f>
        <v>0</v>
      </c>
      <c r="H97" s="352">
        <f t="shared" ref="H97:M97" si="50">H98+H99</f>
        <v>659.03</v>
      </c>
      <c r="I97" s="360">
        <f t="shared" si="50"/>
        <v>659.03</v>
      </c>
      <c r="J97" s="445">
        <f t="shared" si="50"/>
        <v>0</v>
      </c>
      <c r="K97" s="364">
        <f t="shared" si="50"/>
        <v>659.03</v>
      </c>
      <c r="L97" s="360">
        <f t="shared" si="50"/>
        <v>659.03</v>
      </c>
      <c r="M97" s="360">
        <f t="shared" si="50"/>
        <v>659.03</v>
      </c>
    </row>
    <row r="98" spans="2:13" x14ac:dyDescent="0.2">
      <c r="B98" s="344" t="s">
        <v>771</v>
      </c>
      <c r="C98" s="342" t="s">
        <v>88</v>
      </c>
      <c r="D98" s="342" t="s">
        <v>768</v>
      </c>
      <c r="E98" s="446" t="s">
        <v>868</v>
      </c>
      <c r="F98" s="342" t="s">
        <v>772</v>
      </c>
      <c r="G98" s="350"/>
      <c r="H98" s="351">
        <v>584.03</v>
      </c>
      <c r="I98" s="354">
        <f>G98+H98</f>
        <v>584.03</v>
      </c>
      <c r="J98" s="440"/>
      <c r="K98" s="351">
        <v>584.03</v>
      </c>
      <c r="L98" s="354">
        <f>J98+K98</f>
        <v>584.03</v>
      </c>
      <c r="M98" s="356">
        <v>584.03</v>
      </c>
    </row>
    <row r="99" spans="2:13" ht="25.5" x14ac:dyDescent="0.2">
      <c r="B99" s="343" t="s">
        <v>779</v>
      </c>
      <c r="C99" s="342" t="s">
        <v>88</v>
      </c>
      <c r="D99" s="342" t="s">
        <v>768</v>
      </c>
      <c r="E99" s="446" t="s">
        <v>868</v>
      </c>
      <c r="F99" s="342" t="s">
        <v>780</v>
      </c>
      <c r="G99" s="350"/>
      <c r="H99" s="351">
        <v>75</v>
      </c>
      <c r="I99" s="354">
        <f>G99+H99</f>
        <v>75</v>
      </c>
      <c r="J99" s="440"/>
      <c r="K99" s="351">
        <v>75</v>
      </c>
      <c r="L99" s="354">
        <f>J99+K99</f>
        <v>75</v>
      </c>
      <c r="M99" s="356">
        <v>75</v>
      </c>
    </row>
    <row r="100" spans="2:13" ht="25.5" x14ac:dyDescent="0.2">
      <c r="B100" s="482" t="s">
        <v>73</v>
      </c>
      <c r="C100" s="342" t="s">
        <v>88</v>
      </c>
      <c r="D100" s="342" t="s">
        <v>827</v>
      </c>
      <c r="E100" s="342"/>
      <c r="F100" s="342"/>
      <c r="G100" s="351" t="e">
        <f>#REF!+G101</f>
        <v>#REF!</v>
      </c>
      <c r="H100" s="351" t="e">
        <f>#REF!+H101</f>
        <v>#REF!</v>
      </c>
      <c r="I100" s="356">
        <f>I101</f>
        <v>185</v>
      </c>
      <c r="J100" s="447">
        <f t="shared" ref="J100:M101" si="51">J101</f>
        <v>0</v>
      </c>
      <c r="K100" s="351">
        <f t="shared" si="51"/>
        <v>185</v>
      </c>
      <c r="L100" s="356">
        <f t="shared" si="51"/>
        <v>185</v>
      </c>
      <c r="M100" s="356">
        <f t="shared" si="51"/>
        <v>185</v>
      </c>
    </row>
    <row r="101" spans="2:13" ht="38.25" x14ac:dyDescent="0.2">
      <c r="B101" s="442" t="s">
        <v>863</v>
      </c>
      <c r="C101" s="342" t="s">
        <v>88</v>
      </c>
      <c r="D101" s="342" t="s">
        <v>827</v>
      </c>
      <c r="E101" s="443" t="s">
        <v>864</v>
      </c>
      <c r="F101" s="342"/>
      <c r="G101" s="351">
        <f>G102</f>
        <v>0</v>
      </c>
      <c r="H101" s="351">
        <f t="shared" ref="H101:I101" si="52">H102</f>
        <v>185</v>
      </c>
      <c r="I101" s="356">
        <f t="shared" si="52"/>
        <v>185</v>
      </c>
      <c r="J101" s="440">
        <f t="shared" si="51"/>
        <v>0</v>
      </c>
      <c r="K101" s="363">
        <f t="shared" si="51"/>
        <v>185</v>
      </c>
      <c r="L101" s="356">
        <f t="shared" si="51"/>
        <v>185</v>
      </c>
      <c r="M101" s="356">
        <f t="shared" si="51"/>
        <v>185</v>
      </c>
    </row>
    <row r="102" spans="2:13" ht="38.25" x14ac:dyDescent="0.2">
      <c r="B102" s="442" t="s">
        <v>865</v>
      </c>
      <c r="C102" s="342" t="s">
        <v>88</v>
      </c>
      <c r="D102" s="342" t="s">
        <v>827</v>
      </c>
      <c r="E102" s="443" t="s">
        <v>866</v>
      </c>
      <c r="F102" s="342"/>
      <c r="G102" s="351">
        <f>G103+G107+G105</f>
        <v>0</v>
      </c>
      <c r="H102" s="351">
        <f t="shared" ref="H102:M102" si="53">H103+H107+H105</f>
        <v>185</v>
      </c>
      <c r="I102" s="356">
        <f t="shared" si="53"/>
        <v>185</v>
      </c>
      <c r="J102" s="447">
        <f t="shared" si="53"/>
        <v>0</v>
      </c>
      <c r="K102" s="351">
        <f t="shared" si="53"/>
        <v>185</v>
      </c>
      <c r="L102" s="356">
        <f t="shared" si="53"/>
        <v>185</v>
      </c>
      <c r="M102" s="356">
        <f t="shared" si="53"/>
        <v>185</v>
      </c>
    </row>
    <row r="103" spans="2:13" ht="51" x14ac:dyDescent="0.2">
      <c r="B103" s="442" t="s">
        <v>1155</v>
      </c>
      <c r="C103" s="342" t="s">
        <v>88</v>
      </c>
      <c r="D103" s="342" t="s">
        <v>827</v>
      </c>
      <c r="E103" s="446" t="s">
        <v>870</v>
      </c>
      <c r="F103" s="342"/>
      <c r="G103" s="351">
        <f>G104</f>
        <v>0</v>
      </c>
      <c r="H103" s="351">
        <f t="shared" ref="H103:M103" si="54">H104</f>
        <v>20</v>
      </c>
      <c r="I103" s="356">
        <f t="shared" si="54"/>
        <v>20</v>
      </c>
      <c r="J103" s="440">
        <f t="shared" si="54"/>
        <v>0</v>
      </c>
      <c r="K103" s="363">
        <f t="shared" si="54"/>
        <v>20</v>
      </c>
      <c r="L103" s="356">
        <f t="shared" si="54"/>
        <v>20</v>
      </c>
      <c r="M103" s="356">
        <f t="shared" si="54"/>
        <v>20</v>
      </c>
    </row>
    <row r="104" spans="2:13" ht="25.5" x14ac:dyDescent="0.2">
      <c r="B104" s="343" t="s">
        <v>779</v>
      </c>
      <c r="C104" s="342" t="s">
        <v>88</v>
      </c>
      <c r="D104" s="342" t="s">
        <v>827</v>
      </c>
      <c r="E104" s="446" t="s">
        <v>870</v>
      </c>
      <c r="F104" s="342" t="s">
        <v>780</v>
      </c>
      <c r="G104" s="351"/>
      <c r="H104" s="351">
        <v>20</v>
      </c>
      <c r="I104" s="354">
        <f t="shared" ref="I104" si="55">G104+H104</f>
        <v>20</v>
      </c>
      <c r="J104" s="440"/>
      <c r="K104" s="363">
        <v>20</v>
      </c>
      <c r="L104" s="354">
        <f t="shared" ref="L104" si="56">J104+K104</f>
        <v>20</v>
      </c>
      <c r="M104" s="356">
        <v>20</v>
      </c>
    </row>
    <row r="105" spans="2:13" ht="38.25" x14ac:dyDescent="0.2">
      <c r="B105" s="448" t="s">
        <v>1156</v>
      </c>
      <c r="C105" s="342" t="s">
        <v>88</v>
      </c>
      <c r="D105" s="342" t="s">
        <v>827</v>
      </c>
      <c r="E105" s="446" t="s">
        <v>872</v>
      </c>
      <c r="F105" s="342"/>
      <c r="G105" s="351">
        <f>G106</f>
        <v>0</v>
      </c>
      <c r="H105" s="351">
        <f t="shared" ref="H105:M105" si="57">H106</f>
        <v>150</v>
      </c>
      <c r="I105" s="356">
        <f t="shared" si="57"/>
        <v>150</v>
      </c>
      <c r="J105" s="447">
        <f t="shared" si="57"/>
        <v>0</v>
      </c>
      <c r="K105" s="351">
        <f t="shared" si="57"/>
        <v>150</v>
      </c>
      <c r="L105" s="356">
        <f t="shared" si="57"/>
        <v>150</v>
      </c>
      <c r="M105" s="356">
        <f t="shared" si="57"/>
        <v>150</v>
      </c>
    </row>
    <row r="106" spans="2:13" ht="25.5" x14ac:dyDescent="0.2">
      <c r="B106" s="343" t="s">
        <v>779</v>
      </c>
      <c r="C106" s="342" t="s">
        <v>88</v>
      </c>
      <c r="D106" s="342" t="s">
        <v>827</v>
      </c>
      <c r="E106" s="446" t="s">
        <v>873</v>
      </c>
      <c r="F106" s="342" t="s">
        <v>780</v>
      </c>
      <c r="G106" s="351"/>
      <c r="H106" s="351">
        <v>150</v>
      </c>
      <c r="I106" s="354">
        <f t="shared" ref="I106" si="58">G106+H106</f>
        <v>150</v>
      </c>
      <c r="J106" s="440"/>
      <c r="K106" s="363">
        <v>150</v>
      </c>
      <c r="L106" s="354">
        <f t="shared" ref="L106" si="59">J106+K106</f>
        <v>150</v>
      </c>
      <c r="M106" s="356">
        <v>150</v>
      </c>
    </row>
    <row r="107" spans="2:13" ht="38.25" x14ac:dyDescent="0.2">
      <c r="B107" s="442" t="s">
        <v>1157</v>
      </c>
      <c r="C107" s="342" t="s">
        <v>88</v>
      </c>
      <c r="D107" s="342" t="s">
        <v>827</v>
      </c>
      <c r="E107" s="446" t="s">
        <v>875</v>
      </c>
      <c r="F107" s="342"/>
      <c r="G107" s="351">
        <f>G108</f>
        <v>0</v>
      </c>
      <c r="H107" s="351">
        <f t="shared" ref="H107:M107" si="60">H108</f>
        <v>15</v>
      </c>
      <c r="I107" s="356">
        <f t="shared" si="60"/>
        <v>15</v>
      </c>
      <c r="J107" s="440">
        <f t="shared" si="60"/>
        <v>0</v>
      </c>
      <c r="K107" s="363">
        <f t="shared" si="60"/>
        <v>15</v>
      </c>
      <c r="L107" s="356">
        <f t="shared" si="60"/>
        <v>15</v>
      </c>
      <c r="M107" s="356">
        <f t="shared" si="60"/>
        <v>15</v>
      </c>
    </row>
    <row r="108" spans="2:13" ht="25.5" x14ac:dyDescent="0.2">
      <c r="B108" s="343" t="s">
        <v>779</v>
      </c>
      <c r="C108" s="342" t="s">
        <v>88</v>
      </c>
      <c r="D108" s="342" t="s">
        <v>827</v>
      </c>
      <c r="E108" s="342" t="s">
        <v>876</v>
      </c>
      <c r="F108" s="342" t="s">
        <v>780</v>
      </c>
      <c r="G108" s="351"/>
      <c r="H108" s="351">
        <v>15</v>
      </c>
      <c r="I108" s="354">
        <f t="shared" ref="I108" si="61">G108+H108</f>
        <v>15</v>
      </c>
      <c r="J108" s="440"/>
      <c r="K108" s="363">
        <v>15</v>
      </c>
      <c r="L108" s="354">
        <f t="shared" ref="L108" si="62">J108+K108</f>
        <v>15</v>
      </c>
      <c r="M108" s="356">
        <v>15</v>
      </c>
    </row>
    <row r="109" spans="2:13" x14ac:dyDescent="0.2">
      <c r="B109" s="347" t="s">
        <v>877</v>
      </c>
      <c r="C109" s="342" t="s">
        <v>89</v>
      </c>
      <c r="D109" s="342"/>
      <c r="E109" s="342"/>
      <c r="F109" s="342"/>
      <c r="G109" s="351" t="e">
        <f>G110+G125+G119</f>
        <v>#REF!</v>
      </c>
      <c r="H109" s="351" t="e">
        <f>H110+H125+H119</f>
        <v>#REF!</v>
      </c>
      <c r="I109" s="356">
        <f t="shared" ref="I109:K109" si="63">I110+I125+I119</f>
        <v>6681.99</v>
      </c>
      <c r="J109" s="356">
        <f t="shared" si="63"/>
        <v>0</v>
      </c>
      <c r="K109" s="356">
        <f t="shared" si="63"/>
        <v>5575.0300000000007</v>
      </c>
      <c r="L109" s="356">
        <f>L110+L125+L119</f>
        <v>7415.1900000000005</v>
      </c>
      <c r="M109" s="356">
        <f>M110+M125+M119</f>
        <v>7382.59</v>
      </c>
    </row>
    <row r="110" spans="2:13" x14ac:dyDescent="0.2">
      <c r="B110" s="347" t="s">
        <v>58</v>
      </c>
      <c r="C110" s="342" t="s">
        <v>89</v>
      </c>
      <c r="D110" s="342" t="s">
        <v>90</v>
      </c>
      <c r="E110" s="342"/>
      <c r="F110" s="342"/>
      <c r="G110" s="351" t="e">
        <f>#REF!+G111</f>
        <v>#REF!</v>
      </c>
      <c r="H110" s="351" t="e">
        <f>#REF!+H111</f>
        <v>#REF!</v>
      </c>
      <c r="I110" s="356">
        <f>I111+I114</f>
        <v>1065.8</v>
      </c>
      <c r="J110" s="356">
        <f t="shared" ref="J110:M110" si="64">J111+J114</f>
        <v>0</v>
      </c>
      <c r="K110" s="356">
        <f t="shared" si="64"/>
        <v>350</v>
      </c>
      <c r="L110" s="356">
        <f>L111+L114</f>
        <v>1065.8</v>
      </c>
      <c r="M110" s="356">
        <f t="shared" si="64"/>
        <v>1065.8</v>
      </c>
    </row>
    <row r="111" spans="2:13" ht="25.5" x14ac:dyDescent="0.2">
      <c r="B111" s="442" t="s">
        <v>847</v>
      </c>
      <c r="C111" s="342" t="s">
        <v>89</v>
      </c>
      <c r="D111" s="342" t="s">
        <v>90</v>
      </c>
      <c r="E111" s="342" t="s">
        <v>848</v>
      </c>
      <c r="F111" s="342"/>
      <c r="G111" s="351" t="e">
        <f>G112</f>
        <v>#REF!</v>
      </c>
      <c r="H111" s="351" t="e">
        <f t="shared" ref="H111:M112" si="65">H112</f>
        <v>#REF!</v>
      </c>
      <c r="I111" s="356">
        <f t="shared" si="65"/>
        <v>350</v>
      </c>
      <c r="J111" s="440">
        <f t="shared" si="65"/>
        <v>0</v>
      </c>
      <c r="K111" s="363">
        <f t="shared" si="65"/>
        <v>350</v>
      </c>
      <c r="L111" s="356">
        <f t="shared" si="65"/>
        <v>350</v>
      </c>
      <c r="M111" s="356">
        <f t="shared" si="65"/>
        <v>350</v>
      </c>
    </row>
    <row r="112" spans="2:13" ht="38.25" x14ac:dyDescent="0.2">
      <c r="B112" s="442" t="s">
        <v>878</v>
      </c>
      <c r="C112" s="342" t="s">
        <v>89</v>
      </c>
      <c r="D112" s="342" t="s">
        <v>90</v>
      </c>
      <c r="E112" s="342" t="s">
        <v>879</v>
      </c>
      <c r="F112" s="342"/>
      <c r="G112" s="351" t="e">
        <f>#REF!</f>
        <v>#REF!</v>
      </c>
      <c r="H112" s="351" t="e">
        <f>#REF!</f>
        <v>#REF!</v>
      </c>
      <c r="I112" s="356">
        <f>I113</f>
        <v>350</v>
      </c>
      <c r="J112" s="444">
        <f t="shared" si="65"/>
        <v>0</v>
      </c>
      <c r="K112" s="356">
        <f t="shared" si="65"/>
        <v>350</v>
      </c>
      <c r="L112" s="356">
        <f t="shared" si="65"/>
        <v>350</v>
      </c>
      <c r="M112" s="356">
        <f>M113</f>
        <v>350</v>
      </c>
    </row>
    <row r="113" spans="2:13" ht="25.5" x14ac:dyDescent="0.2">
      <c r="B113" s="343" t="s">
        <v>779</v>
      </c>
      <c r="C113" s="342" t="s">
        <v>89</v>
      </c>
      <c r="D113" s="342" t="s">
        <v>90</v>
      </c>
      <c r="E113" s="342" t="s">
        <v>879</v>
      </c>
      <c r="F113" s="342" t="s">
        <v>780</v>
      </c>
      <c r="G113" s="351"/>
      <c r="H113" s="351">
        <v>350</v>
      </c>
      <c r="I113" s="356">
        <f>G113+H113</f>
        <v>350</v>
      </c>
      <c r="J113" s="440"/>
      <c r="K113" s="363">
        <v>350</v>
      </c>
      <c r="L113" s="356">
        <f>J113+K113</f>
        <v>350</v>
      </c>
      <c r="M113" s="356">
        <v>350</v>
      </c>
    </row>
    <row r="114" spans="2:13" x14ac:dyDescent="0.2">
      <c r="B114" s="483" t="s">
        <v>800</v>
      </c>
      <c r="C114" s="342" t="s">
        <v>89</v>
      </c>
      <c r="D114" s="342" t="s">
        <v>90</v>
      </c>
      <c r="E114" s="342" t="s">
        <v>801</v>
      </c>
      <c r="F114" s="342"/>
      <c r="G114" s="351"/>
      <c r="H114" s="351"/>
      <c r="I114" s="356">
        <f>I115+I117</f>
        <v>715.8</v>
      </c>
      <c r="J114" s="356">
        <f t="shared" ref="J114:M114" si="66">J115+J117</f>
        <v>0</v>
      </c>
      <c r="K114" s="356">
        <f t="shared" si="66"/>
        <v>0</v>
      </c>
      <c r="L114" s="356">
        <f t="shared" si="66"/>
        <v>715.8</v>
      </c>
      <c r="M114" s="356">
        <f t="shared" si="66"/>
        <v>715.8</v>
      </c>
    </row>
    <row r="115" spans="2:13" ht="127.5" x14ac:dyDescent="0.2">
      <c r="B115" s="484" t="s">
        <v>1077</v>
      </c>
      <c r="C115" s="342" t="s">
        <v>89</v>
      </c>
      <c r="D115" s="342" t="s">
        <v>90</v>
      </c>
      <c r="E115" s="342" t="s">
        <v>1078</v>
      </c>
      <c r="F115" s="342"/>
      <c r="G115" s="351"/>
      <c r="H115" s="351"/>
      <c r="I115" s="356">
        <f>I116</f>
        <v>500.6</v>
      </c>
      <c r="J115" s="356">
        <f t="shared" ref="J115:M115" si="67">J116</f>
        <v>0</v>
      </c>
      <c r="K115" s="356">
        <f t="shared" si="67"/>
        <v>0</v>
      </c>
      <c r="L115" s="356">
        <f t="shared" si="67"/>
        <v>500.6</v>
      </c>
      <c r="M115" s="356">
        <f t="shared" si="67"/>
        <v>500.6</v>
      </c>
    </row>
    <row r="116" spans="2:13" ht="25.5" x14ac:dyDescent="0.2">
      <c r="B116" s="343" t="s">
        <v>779</v>
      </c>
      <c r="C116" s="342" t="s">
        <v>89</v>
      </c>
      <c r="D116" s="342" t="s">
        <v>90</v>
      </c>
      <c r="E116" s="342" t="s">
        <v>1078</v>
      </c>
      <c r="F116" s="342" t="s">
        <v>780</v>
      </c>
      <c r="G116" s="351"/>
      <c r="H116" s="351"/>
      <c r="I116" s="356">
        <v>500.6</v>
      </c>
      <c r="J116" s="356"/>
      <c r="K116" s="356"/>
      <c r="L116" s="356">
        <v>500.6</v>
      </c>
      <c r="M116" s="356">
        <v>500.6</v>
      </c>
    </row>
    <row r="117" spans="2:13" ht="102" x14ac:dyDescent="0.2">
      <c r="B117" s="484" t="s">
        <v>1079</v>
      </c>
      <c r="C117" s="342" t="s">
        <v>89</v>
      </c>
      <c r="D117" s="342" t="s">
        <v>90</v>
      </c>
      <c r="E117" s="342" t="s">
        <v>1080</v>
      </c>
      <c r="F117" s="342"/>
      <c r="G117" s="351"/>
      <c r="H117" s="351"/>
      <c r="I117" s="356">
        <f>I118</f>
        <v>215.2</v>
      </c>
      <c r="J117" s="356">
        <f t="shared" ref="J117:M117" si="68">J118</f>
        <v>0</v>
      </c>
      <c r="K117" s="356">
        <f t="shared" si="68"/>
        <v>0</v>
      </c>
      <c r="L117" s="356">
        <f t="shared" si="68"/>
        <v>215.2</v>
      </c>
      <c r="M117" s="356">
        <f t="shared" si="68"/>
        <v>215.2</v>
      </c>
    </row>
    <row r="118" spans="2:13" ht="25.5" x14ac:dyDescent="0.2">
      <c r="B118" s="343" t="s">
        <v>779</v>
      </c>
      <c r="C118" s="342" t="s">
        <v>89</v>
      </c>
      <c r="D118" s="342" t="s">
        <v>90</v>
      </c>
      <c r="E118" s="342" t="s">
        <v>1080</v>
      </c>
      <c r="F118" s="342" t="s">
        <v>780</v>
      </c>
      <c r="G118" s="351"/>
      <c r="H118" s="351"/>
      <c r="I118" s="356">
        <v>215.2</v>
      </c>
      <c r="J118" s="440"/>
      <c r="K118" s="363"/>
      <c r="L118" s="356">
        <v>215.2</v>
      </c>
      <c r="M118" s="356">
        <v>215.2</v>
      </c>
    </row>
    <row r="119" spans="2:13" x14ac:dyDescent="0.2">
      <c r="B119" s="343" t="s">
        <v>880</v>
      </c>
      <c r="C119" s="342" t="s">
        <v>89</v>
      </c>
      <c r="D119" s="342" t="s">
        <v>768</v>
      </c>
      <c r="E119" s="342"/>
      <c r="F119" s="342"/>
      <c r="G119" s="350">
        <f>G120</f>
        <v>422244</v>
      </c>
      <c r="H119" s="350">
        <f t="shared" ref="H119:M123" si="69">H120</f>
        <v>2843.7</v>
      </c>
      <c r="I119" s="354">
        <f t="shared" si="69"/>
        <v>2843.7</v>
      </c>
      <c r="J119" s="438">
        <f t="shared" si="69"/>
        <v>0</v>
      </c>
      <c r="K119" s="362">
        <f t="shared" si="69"/>
        <v>3576.9</v>
      </c>
      <c r="L119" s="354">
        <f t="shared" si="69"/>
        <v>3576.9</v>
      </c>
      <c r="M119" s="354">
        <f t="shared" si="69"/>
        <v>3544.3</v>
      </c>
    </row>
    <row r="120" spans="2:13" ht="38.25" x14ac:dyDescent="0.2">
      <c r="B120" s="448" t="s">
        <v>863</v>
      </c>
      <c r="C120" s="342" t="s">
        <v>89</v>
      </c>
      <c r="D120" s="342" t="s">
        <v>768</v>
      </c>
      <c r="E120" s="342" t="s">
        <v>881</v>
      </c>
      <c r="F120" s="342"/>
      <c r="G120" s="350">
        <f>G121</f>
        <v>422244</v>
      </c>
      <c r="H120" s="350">
        <f t="shared" si="69"/>
        <v>2843.7</v>
      </c>
      <c r="I120" s="354">
        <f t="shared" si="69"/>
        <v>2843.7</v>
      </c>
      <c r="J120" s="438">
        <f t="shared" si="69"/>
        <v>0</v>
      </c>
      <c r="K120" s="362">
        <f t="shared" si="69"/>
        <v>3576.9</v>
      </c>
      <c r="L120" s="354">
        <f t="shared" si="69"/>
        <v>3576.9</v>
      </c>
      <c r="M120" s="354">
        <f t="shared" si="69"/>
        <v>3544.3</v>
      </c>
    </row>
    <row r="121" spans="2:13" x14ac:dyDescent="0.2">
      <c r="B121" s="448" t="s">
        <v>882</v>
      </c>
      <c r="C121" s="342" t="s">
        <v>89</v>
      </c>
      <c r="D121" s="342" t="s">
        <v>768</v>
      </c>
      <c r="E121" s="342" t="s">
        <v>883</v>
      </c>
      <c r="F121" s="342"/>
      <c r="G121" s="350">
        <f>G122</f>
        <v>422244</v>
      </c>
      <c r="H121" s="350">
        <f t="shared" si="69"/>
        <v>2843.7</v>
      </c>
      <c r="I121" s="354">
        <f>I122</f>
        <v>2843.7</v>
      </c>
      <c r="J121" s="438">
        <f t="shared" si="69"/>
        <v>0</v>
      </c>
      <c r="K121" s="362">
        <f t="shared" si="69"/>
        <v>3576.9</v>
      </c>
      <c r="L121" s="354">
        <f t="shared" si="69"/>
        <v>3576.9</v>
      </c>
      <c r="M121" s="354">
        <f t="shared" si="69"/>
        <v>3544.3</v>
      </c>
    </row>
    <row r="122" spans="2:13" ht="38.25" x14ac:dyDescent="0.2">
      <c r="B122" s="448" t="s">
        <v>884</v>
      </c>
      <c r="C122" s="342" t="s">
        <v>89</v>
      </c>
      <c r="D122" s="342" t="s">
        <v>768</v>
      </c>
      <c r="E122" s="342" t="s">
        <v>885</v>
      </c>
      <c r="F122" s="342"/>
      <c r="G122" s="350">
        <f>G124</f>
        <v>422244</v>
      </c>
      <c r="H122" s="350">
        <f>H124</f>
        <v>2843.7</v>
      </c>
      <c r="I122" s="354">
        <f>I123</f>
        <v>2843.7</v>
      </c>
      <c r="J122" s="354">
        <f t="shared" si="69"/>
        <v>0</v>
      </c>
      <c r="K122" s="354">
        <f t="shared" si="69"/>
        <v>3576.9</v>
      </c>
      <c r="L122" s="354">
        <f t="shared" si="69"/>
        <v>3576.9</v>
      </c>
      <c r="M122" s="354">
        <f t="shared" si="69"/>
        <v>3544.3</v>
      </c>
    </row>
    <row r="123" spans="2:13" ht="25.5" x14ac:dyDescent="0.25">
      <c r="B123" s="456" t="s">
        <v>1081</v>
      </c>
      <c r="C123" s="485" t="s">
        <v>89</v>
      </c>
      <c r="D123" s="485" t="s">
        <v>768</v>
      </c>
      <c r="E123" s="485" t="s">
        <v>1082</v>
      </c>
      <c r="F123" s="485"/>
      <c r="G123" s="350"/>
      <c r="H123" s="350"/>
      <c r="I123" s="354">
        <f>I124</f>
        <v>2843.7</v>
      </c>
      <c r="J123" s="354">
        <f t="shared" si="69"/>
        <v>0</v>
      </c>
      <c r="K123" s="354">
        <f t="shared" si="69"/>
        <v>3576.9</v>
      </c>
      <c r="L123" s="354">
        <f t="shared" si="69"/>
        <v>3576.9</v>
      </c>
      <c r="M123" s="354">
        <f t="shared" si="69"/>
        <v>3544.3</v>
      </c>
    </row>
    <row r="124" spans="2:13" ht="25.5" x14ac:dyDescent="0.2">
      <c r="B124" s="343" t="s">
        <v>779</v>
      </c>
      <c r="C124" s="342" t="s">
        <v>89</v>
      </c>
      <c r="D124" s="342" t="s">
        <v>768</v>
      </c>
      <c r="E124" s="342" t="s">
        <v>885</v>
      </c>
      <c r="F124" s="342" t="s">
        <v>780</v>
      </c>
      <c r="G124" s="350">
        <f>E124+F124</f>
        <v>422244</v>
      </c>
      <c r="H124" s="351">
        <v>2843.7</v>
      </c>
      <c r="I124" s="354">
        <v>2843.7</v>
      </c>
      <c r="J124" s="440"/>
      <c r="K124" s="363">
        <v>3576.9</v>
      </c>
      <c r="L124" s="354">
        <f>J124+K124</f>
        <v>3576.9</v>
      </c>
      <c r="M124" s="356">
        <v>3544.3</v>
      </c>
    </row>
    <row r="125" spans="2:13" x14ac:dyDescent="0.2">
      <c r="B125" s="347" t="s">
        <v>886</v>
      </c>
      <c r="C125" s="342" t="s">
        <v>89</v>
      </c>
      <c r="D125" s="342" t="s">
        <v>887</v>
      </c>
      <c r="E125" s="342"/>
      <c r="F125" s="342"/>
      <c r="G125" s="351" t="e">
        <f>#REF!+#REF!+G132+G138</f>
        <v>#REF!</v>
      </c>
      <c r="H125" s="351" t="e">
        <f>#REF!+#REF!+H132+H138</f>
        <v>#REF!</v>
      </c>
      <c r="I125" s="356">
        <f>I126+I132+I138</f>
        <v>2772.49</v>
      </c>
      <c r="J125" s="356">
        <f t="shared" ref="J125:M125" si="70">J126+J132+J138</f>
        <v>0</v>
      </c>
      <c r="K125" s="356">
        <f t="shared" si="70"/>
        <v>1648.13</v>
      </c>
      <c r="L125" s="356">
        <f t="shared" si="70"/>
        <v>2772.49</v>
      </c>
      <c r="M125" s="356">
        <f t="shared" si="70"/>
        <v>2772.49</v>
      </c>
    </row>
    <row r="126" spans="2:13" ht="25.5" x14ac:dyDescent="0.2">
      <c r="B126" s="442" t="s">
        <v>847</v>
      </c>
      <c r="C126" s="342" t="s">
        <v>89</v>
      </c>
      <c r="D126" s="342" t="s">
        <v>887</v>
      </c>
      <c r="E126" s="342" t="s">
        <v>848</v>
      </c>
      <c r="F126" s="342"/>
      <c r="G126" s="351"/>
      <c r="H126" s="351"/>
      <c r="I126" s="356">
        <f>I127</f>
        <v>1156</v>
      </c>
      <c r="J126" s="356">
        <f t="shared" ref="J126:M127" si="71">J127</f>
        <v>0</v>
      </c>
      <c r="K126" s="356">
        <f t="shared" si="71"/>
        <v>0</v>
      </c>
      <c r="L126" s="356">
        <f t="shared" si="71"/>
        <v>1156</v>
      </c>
      <c r="M126" s="356">
        <f t="shared" si="71"/>
        <v>1156</v>
      </c>
    </row>
    <row r="127" spans="2:13" ht="38.25" x14ac:dyDescent="0.2">
      <c r="B127" s="455" t="s">
        <v>1083</v>
      </c>
      <c r="C127" s="342" t="s">
        <v>89</v>
      </c>
      <c r="D127" s="342" t="s">
        <v>887</v>
      </c>
      <c r="E127" s="342" t="s">
        <v>1084</v>
      </c>
      <c r="F127" s="342"/>
      <c r="G127" s="351"/>
      <c r="H127" s="351"/>
      <c r="I127" s="356">
        <f>I128</f>
        <v>1156</v>
      </c>
      <c r="J127" s="356">
        <f t="shared" si="71"/>
        <v>0</v>
      </c>
      <c r="K127" s="356">
        <f t="shared" si="71"/>
        <v>0</v>
      </c>
      <c r="L127" s="356">
        <f t="shared" si="71"/>
        <v>1156</v>
      </c>
      <c r="M127" s="356">
        <f t="shared" si="71"/>
        <v>1156</v>
      </c>
    </row>
    <row r="128" spans="2:13" ht="25.5" x14ac:dyDescent="0.2">
      <c r="B128" s="442" t="s">
        <v>1158</v>
      </c>
      <c r="C128" s="342" t="s">
        <v>89</v>
      </c>
      <c r="D128" s="342" t="s">
        <v>887</v>
      </c>
      <c r="E128" s="342" t="s">
        <v>889</v>
      </c>
      <c r="F128" s="342"/>
      <c r="G128" s="351">
        <f>SUM(G129:G131)</f>
        <v>0</v>
      </c>
      <c r="H128" s="351">
        <f t="shared" ref="H128:M128" si="72">SUM(H129:H131)</f>
        <v>0</v>
      </c>
      <c r="I128" s="356">
        <f>SUM(I129:I131)</f>
        <v>1156</v>
      </c>
      <c r="J128" s="440">
        <f t="shared" si="72"/>
        <v>0</v>
      </c>
      <c r="K128" s="363">
        <f t="shared" si="72"/>
        <v>0</v>
      </c>
      <c r="L128" s="356">
        <f t="shared" si="72"/>
        <v>1156</v>
      </c>
      <c r="M128" s="356">
        <f t="shared" si="72"/>
        <v>1156</v>
      </c>
    </row>
    <row r="129" spans="2:13" ht="25.5" x14ac:dyDescent="0.2">
      <c r="B129" s="343" t="s">
        <v>779</v>
      </c>
      <c r="C129" s="342" t="s">
        <v>89</v>
      </c>
      <c r="D129" s="342" t="s">
        <v>887</v>
      </c>
      <c r="E129" s="342" t="s">
        <v>889</v>
      </c>
      <c r="F129" s="342" t="s">
        <v>780</v>
      </c>
      <c r="G129" s="351"/>
      <c r="H129" s="351"/>
      <c r="I129" s="356">
        <v>276</v>
      </c>
      <c r="J129" s="440"/>
      <c r="K129" s="363"/>
      <c r="L129" s="356">
        <v>276</v>
      </c>
      <c r="M129" s="356">
        <v>276</v>
      </c>
    </row>
    <row r="130" spans="2:13" ht="25.5" x14ac:dyDescent="0.2">
      <c r="B130" s="343" t="s">
        <v>890</v>
      </c>
      <c r="C130" s="342" t="s">
        <v>89</v>
      </c>
      <c r="D130" s="342" t="s">
        <v>887</v>
      </c>
      <c r="E130" s="342" t="s">
        <v>889</v>
      </c>
      <c r="F130" s="342" t="s">
        <v>891</v>
      </c>
      <c r="G130" s="351"/>
      <c r="H130" s="351"/>
      <c r="I130" s="356">
        <v>0</v>
      </c>
      <c r="J130" s="440"/>
      <c r="K130" s="363"/>
      <c r="L130" s="356">
        <v>0</v>
      </c>
      <c r="M130" s="356">
        <v>0</v>
      </c>
    </row>
    <row r="131" spans="2:13" ht="38.25" x14ac:dyDescent="0.2">
      <c r="B131" s="347" t="s">
        <v>892</v>
      </c>
      <c r="C131" s="342" t="s">
        <v>89</v>
      </c>
      <c r="D131" s="342" t="s">
        <v>887</v>
      </c>
      <c r="E131" s="342" t="s">
        <v>889</v>
      </c>
      <c r="F131" s="342" t="s">
        <v>893</v>
      </c>
      <c r="G131" s="351"/>
      <c r="H131" s="351"/>
      <c r="I131" s="356">
        <v>880</v>
      </c>
      <c r="J131" s="440"/>
      <c r="K131" s="363"/>
      <c r="L131" s="356">
        <v>880</v>
      </c>
      <c r="M131" s="356">
        <v>880</v>
      </c>
    </row>
    <row r="132" spans="2:13" ht="38.25" x14ac:dyDescent="0.2">
      <c r="B132" s="442" t="s">
        <v>794</v>
      </c>
      <c r="C132" s="342" t="s">
        <v>89</v>
      </c>
      <c r="D132" s="342" t="s">
        <v>887</v>
      </c>
      <c r="E132" s="342" t="s">
        <v>795</v>
      </c>
      <c r="F132" s="342"/>
      <c r="G132" s="351">
        <f>G133</f>
        <v>0</v>
      </c>
      <c r="H132" s="351">
        <f t="shared" ref="H132:M132" si="73">H133</f>
        <v>300</v>
      </c>
      <c r="I132" s="356">
        <f t="shared" si="73"/>
        <v>300</v>
      </c>
      <c r="J132" s="440">
        <f t="shared" si="73"/>
        <v>0</v>
      </c>
      <c r="K132" s="363">
        <f t="shared" si="73"/>
        <v>300</v>
      </c>
      <c r="L132" s="356">
        <f t="shared" si="73"/>
        <v>300</v>
      </c>
      <c r="M132" s="356">
        <f t="shared" si="73"/>
        <v>300</v>
      </c>
    </row>
    <row r="133" spans="2:13" ht="38.25" x14ac:dyDescent="0.2">
      <c r="B133" s="442" t="s">
        <v>894</v>
      </c>
      <c r="C133" s="342" t="s">
        <v>89</v>
      </c>
      <c r="D133" s="342" t="s">
        <v>887</v>
      </c>
      <c r="E133" s="342" t="s">
        <v>895</v>
      </c>
      <c r="F133" s="342"/>
      <c r="G133" s="351">
        <f>G134+G136</f>
        <v>0</v>
      </c>
      <c r="H133" s="351">
        <f t="shared" ref="H133:M133" si="74">H134+H136</f>
        <v>300</v>
      </c>
      <c r="I133" s="356">
        <f t="shared" si="74"/>
        <v>300</v>
      </c>
      <c r="J133" s="440">
        <f t="shared" si="74"/>
        <v>0</v>
      </c>
      <c r="K133" s="363">
        <f t="shared" si="74"/>
        <v>300</v>
      </c>
      <c r="L133" s="356">
        <f t="shared" si="74"/>
        <v>300</v>
      </c>
      <c r="M133" s="356">
        <f t="shared" si="74"/>
        <v>300</v>
      </c>
    </row>
    <row r="134" spans="2:13" ht="38.25" x14ac:dyDescent="0.2">
      <c r="B134" s="442" t="s">
        <v>1159</v>
      </c>
      <c r="C134" s="342" t="s">
        <v>89</v>
      </c>
      <c r="D134" s="342" t="s">
        <v>887</v>
      </c>
      <c r="E134" s="342" t="s">
        <v>897</v>
      </c>
      <c r="F134" s="342"/>
      <c r="G134" s="351">
        <f>G135</f>
        <v>0</v>
      </c>
      <c r="H134" s="351">
        <f t="shared" ref="H134:M134" si="75">H135</f>
        <v>100</v>
      </c>
      <c r="I134" s="356">
        <f t="shared" si="75"/>
        <v>100</v>
      </c>
      <c r="J134" s="440">
        <f t="shared" si="75"/>
        <v>0</v>
      </c>
      <c r="K134" s="363">
        <f t="shared" si="75"/>
        <v>100</v>
      </c>
      <c r="L134" s="356">
        <f t="shared" si="75"/>
        <v>100</v>
      </c>
      <c r="M134" s="356">
        <f t="shared" si="75"/>
        <v>100</v>
      </c>
    </row>
    <row r="135" spans="2:13" ht="25.5" x14ac:dyDescent="0.2">
      <c r="B135" s="343" t="s">
        <v>779</v>
      </c>
      <c r="C135" s="342" t="s">
        <v>89</v>
      </c>
      <c r="D135" s="342" t="s">
        <v>887</v>
      </c>
      <c r="E135" s="342" t="s">
        <v>897</v>
      </c>
      <c r="F135" s="342" t="s">
        <v>780</v>
      </c>
      <c r="G135" s="351"/>
      <c r="H135" s="351">
        <v>100</v>
      </c>
      <c r="I135" s="356">
        <f>G135+H135</f>
        <v>100</v>
      </c>
      <c r="J135" s="440"/>
      <c r="K135" s="363">
        <v>100</v>
      </c>
      <c r="L135" s="356">
        <f>J135+K135</f>
        <v>100</v>
      </c>
      <c r="M135" s="356">
        <v>100</v>
      </c>
    </row>
    <row r="136" spans="2:13" ht="38.25" x14ac:dyDescent="0.2">
      <c r="B136" s="442" t="s">
        <v>1160</v>
      </c>
      <c r="C136" s="342" t="s">
        <v>89</v>
      </c>
      <c r="D136" s="342" t="s">
        <v>887</v>
      </c>
      <c r="E136" s="342" t="s">
        <v>899</v>
      </c>
      <c r="F136" s="342"/>
      <c r="G136" s="351">
        <f>G137</f>
        <v>0</v>
      </c>
      <c r="H136" s="351">
        <f t="shared" ref="H136:M136" si="76">H137</f>
        <v>200</v>
      </c>
      <c r="I136" s="356">
        <f t="shared" si="76"/>
        <v>200</v>
      </c>
      <c r="J136" s="440">
        <f t="shared" si="76"/>
        <v>0</v>
      </c>
      <c r="K136" s="363">
        <f t="shared" si="76"/>
        <v>200</v>
      </c>
      <c r="L136" s="356">
        <f t="shared" si="76"/>
        <v>200</v>
      </c>
      <c r="M136" s="356">
        <f t="shared" si="76"/>
        <v>200</v>
      </c>
    </row>
    <row r="137" spans="2:13" ht="25.5" x14ac:dyDescent="0.2">
      <c r="B137" s="343" t="s">
        <v>779</v>
      </c>
      <c r="C137" s="342" t="s">
        <v>89</v>
      </c>
      <c r="D137" s="342" t="s">
        <v>887</v>
      </c>
      <c r="E137" s="342" t="s">
        <v>899</v>
      </c>
      <c r="F137" s="342" t="s">
        <v>780</v>
      </c>
      <c r="G137" s="351"/>
      <c r="H137" s="351">
        <v>200</v>
      </c>
      <c r="I137" s="356">
        <f>G137+H137</f>
        <v>200</v>
      </c>
      <c r="J137" s="440"/>
      <c r="K137" s="363">
        <v>200</v>
      </c>
      <c r="L137" s="356">
        <f>J137+K137</f>
        <v>200</v>
      </c>
      <c r="M137" s="356">
        <v>200</v>
      </c>
    </row>
    <row r="138" spans="2:13" ht="38.25" x14ac:dyDescent="0.2">
      <c r="B138" s="442" t="s">
        <v>863</v>
      </c>
      <c r="C138" s="342" t="s">
        <v>89</v>
      </c>
      <c r="D138" s="342" t="s">
        <v>887</v>
      </c>
      <c r="E138" s="342" t="s">
        <v>881</v>
      </c>
      <c r="F138" s="342"/>
      <c r="G138" s="351">
        <f>G139</f>
        <v>0</v>
      </c>
      <c r="H138" s="351">
        <f t="shared" ref="H138:M140" si="77">H139</f>
        <v>1348.13</v>
      </c>
      <c r="I138" s="356">
        <f t="shared" si="77"/>
        <v>1316.49</v>
      </c>
      <c r="J138" s="440">
        <f t="shared" si="77"/>
        <v>0</v>
      </c>
      <c r="K138" s="363">
        <f t="shared" si="77"/>
        <v>1348.13</v>
      </c>
      <c r="L138" s="356">
        <f t="shared" si="77"/>
        <v>1316.49</v>
      </c>
      <c r="M138" s="356">
        <f t="shared" si="77"/>
        <v>1316.49</v>
      </c>
    </row>
    <row r="139" spans="2:13" x14ac:dyDescent="0.2">
      <c r="B139" s="442" t="s">
        <v>882</v>
      </c>
      <c r="C139" s="342" t="s">
        <v>89</v>
      </c>
      <c r="D139" s="342" t="s">
        <v>887</v>
      </c>
      <c r="E139" s="342" t="s">
        <v>883</v>
      </c>
      <c r="F139" s="342"/>
      <c r="G139" s="351">
        <f>G140</f>
        <v>0</v>
      </c>
      <c r="H139" s="351">
        <f t="shared" si="77"/>
        <v>1348.13</v>
      </c>
      <c r="I139" s="356">
        <f t="shared" si="77"/>
        <v>1316.49</v>
      </c>
      <c r="J139" s="440">
        <f t="shared" si="77"/>
        <v>0</v>
      </c>
      <c r="K139" s="363">
        <f t="shared" si="77"/>
        <v>1348.13</v>
      </c>
      <c r="L139" s="356">
        <f t="shared" si="77"/>
        <v>1316.49</v>
      </c>
      <c r="M139" s="356">
        <f t="shared" si="77"/>
        <v>1316.49</v>
      </c>
    </row>
    <row r="140" spans="2:13" x14ac:dyDescent="0.2">
      <c r="B140" s="442"/>
      <c r="C140" s="342" t="s">
        <v>89</v>
      </c>
      <c r="D140" s="342" t="s">
        <v>887</v>
      </c>
      <c r="E140" s="342" t="s">
        <v>1048</v>
      </c>
      <c r="F140" s="342"/>
      <c r="G140" s="351">
        <f>G141</f>
        <v>0</v>
      </c>
      <c r="H140" s="351">
        <f t="shared" si="77"/>
        <v>1348.13</v>
      </c>
      <c r="I140" s="356">
        <f t="shared" si="77"/>
        <v>1316.49</v>
      </c>
      <c r="J140" s="440">
        <f t="shared" si="77"/>
        <v>0</v>
      </c>
      <c r="K140" s="363">
        <f t="shared" si="77"/>
        <v>1348.13</v>
      </c>
      <c r="L140" s="356">
        <f t="shared" si="77"/>
        <v>1316.49</v>
      </c>
      <c r="M140" s="356">
        <f t="shared" si="77"/>
        <v>1316.49</v>
      </c>
    </row>
    <row r="141" spans="2:13" ht="25.5" x14ac:dyDescent="0.2">
      <c r="B141" s="347" t="s">
        <v>900</v>
      </c>
      <c r="C141" s="342" t="s">
        <v>89</v>
      </c>
      <c r="D141" s="342" t="s">
        <v>887</v>
      </c>
      <c r="E141" s="342" t="s">
        <v>1048</v>
      </c>
      <c r="F141" s="342" t="s">
        <v>901</v>
      </c>
      <c r="G141" s="351"/>
      <c r="H141" s="351">
        <v>1348.13</v>
      </c>
      <c r="I141" s="356">
        <v>1316.49</v>
      </c>
      <c r="J141" s="440"/>
      <c r="K141" s="363">
        <v>1348.13</v>
      </c>
      <c r="L141" s="356">
        <v>1316.49</v>
      </c>
      <c r="M141" s="356">
        <v>1316.49</v>
      </c>
    </row>
    <row r="142" spans="2:13" x14ac:dyDescent="0.2">
      <c r="B142" s="347" t="s">
        <v>902</v>
      </c>
      <c r="C142" s="342" t="s">
        <v>90</v>
      </c>
      <c r="D142" s="342"/>
      <c r="E142" s="342"/>
      <c r="F142" s="342"/>
      <c r="G142" s="350" t="e">
        <f t="shared" ref="G142:H142" si="78">G148+G165+G143</f>
        <v>#REF!</v>
      </c>
      <c r="H142" s="350" t="e">
        <f t="shared" si="78"/>
        <v>#REF!</v>
      </c>
      <c r="I142" s="354">
        <f>I148+I165+I143</f>
        <v>4970.7</v>
      </c>
      <c r="J142" s="437">
        <f t="shared" ref="J142:M142" si="79">J148+J165+J143</f>
        <v>7954126</v>
      </c>
      <c r="K142" s="354">
        <f t="shared" si="79"/>
        <v>7958047.0499999998</v>
      </c>
      <c r="L142" s="354">
        <f t="shared" si="79"/>
        <v>958.2</v>
      </c>
      <c r="M142" s="354">
        <f t="shared" si="79"/>
        <v>958.2</v>
      </c>
    </row>
    <row r="143" spans="2:13" x14ac:dyDescent="0.2">
      <c r="B143" s="347" t="s">
        <v>57</v>
      </c>
      <c r="C143" s="342" t="s">
        <v>90</v>
      </c>
      <c r="D143" s="342" t="s">
        <v>86</v>
      </c>
      <c r="E143" s="342"/>
      <c r="F143" s="342"/>
      <c r="G143" s="350">
        <f t="shared" ref="G143:M146" si="80">G144</f>
        <v>7953714</v>
      </c>
      <c r="H143" s="350">
        <f t="shared" si="80"/>
        <v>7954126</v>
      </c>
      <c r="I143" s="354">
        <f t="shared" si="80"/>
        <v>0</v>
      </c>
      <c r="J143" s="438">
        <f t="shared" si="80"/>
        <v>7954126</v>
      </c>
      <c r="K143" s="362">
        <f t="shared" si="80"/>
        <v>7954126</v>
      </c>
      <c r="L143" s="354">
        <f t="shared" si="80"/>
        <v>0</v>
      </c>
      <c r="M143" s="354">
        <f t="shared" si="80"/>
        <v>0</v>
      </c>
    </row>
    <row r="144" spans="2:13" x14ac:dyDescent="0.2">
      <c r="B144" s="343" t="s">
        <v>903</v>
      </c>
      <c r="C144" s="342" t="s">
        <v>90</v>
      </c>
      <c r="D144" s="342" t="s">
        <v>86</v>
      </c>
      <c r="E144" s="342" t="s">
        <v>904</v>
      </c>
      <c r="F144" s="342"/>
      <c r="G144" s="350">
        <f t="shared" si="80"/>
        <v>7953714</v>
      </c>
      <c r="H144" s="350">
        <f t="shared" si="80"/>
        <v>7954126</v>
      </c>
      <c r="I144" s="354">
        <f t="shared" si="80"/>
        <v>0</v>
      </c>
      <c r="J144" s="438">
        <f t="shared" si="80"/>
        <v>7954126</v>
      </c>
      <c r="K144" s="362">
        <f t="shared" si="80"/>
        <v>7954126</v>
      </c>
      <c r="L144" s="354">
        <f t="shared" si="80"/>
        <v>0</v>
      </c>
      <c r="M144" s="354">
        <f t="shared" si="80"/>
        <v>0</v>
      </c>
    </row>
    <row r="145" spans="1:13" ht="25.5" x14ac:dyDescent="0.2">
      <c r="B145" s="478" t="s">
        <v>1161</v>
      </c>
      <c r="C145" s="342" t="s">
        <v>90</v>
      </c>
      <c r="D145" s="342" t="s">
        <v>86</v>
      </c>
      <c r="E145" s="342" t="s">
        <v>906</v>
      </c>
      <c r="F145" s="342"/>
      <c r="G145" s="350">
        <f t="shared" si="80"/>
        <v>7953714</v>
      </c>
      <c r="H145" s="350">
        <f t="shared" si="80"/>
        <v>7954126</v>
      </c>
      <c r="I145" s="354">
        <f t="shared" si="80"/>
        <v>0</v>
      </c>
      <c r="J145" s="438">
        <f t="shared" si="80"/>
        <v>7954126</v>
      </c>
      <c r="K145" s="362">
        <f t="shared" si="80"/>
        <v>7954126</v>
      </c>
      <c r="L145" s="354">
        <f t="shared" si="80"/>
        <v>0</v>
      </c>
      <c r="M145" s="354">
        <f t="shared" si="80"/>
        <v>0</v>
      </c>
    </row>
    <row r="146" spans="1:13" x14ac:dyDescent="0.2">
      <c r="B146" s="486" t="s">
        <v>907</v>
      </c>
      <c r="C146" s="342" t="s">
        <v>90</v>
      </c>
      <c r="D146" s="342" t="s">
        <v>86</v>
      </c>
      <c r="E146" s="342" t="s">
        <v>908</v>
      </c>
      <c r="F146" s="342"/>
      <c r="G146" s="350">
        <f t="shared" si="80"/>
        <v>7953714</v>
      </c>
      <c r="H146" s="350">
        <f t="shared" si="80"/>
        <v>7954126</v>
      </c>
      <c r="I146" s="354">
        <f t="shared" si="80"/>
        <v>0</v>
      </c>
      <c r="J146" s="438">
        <f t="shared" si="80"/>
        <v>7954126</v>
      </c>
      <c r="K146" s="362">
        <f t="shared" si="80"/>
        <v>7954126</v>
      </c>
      <c r="L146" s="354">
        <f t="shared" si="80"/>
        <v>0</v>
      </c>
      <c r="M146" s="354">
        <f t="shared" si="80"/>
        <v>0</v>
      </c>
    </row>
    <row r="147" spans="1:13" ht="25.5" x14ac:dyDescent="0.2">
      <c r="B147" s="343" t="s">
        <v>909</v>
      </c>
      <c r="C147" s="342" t="s">
        <v>90</v>
      </c>
      <c r="D147" s="342" t="s">
        <v>86</v>
      </c>
      <c r="E147" s="342" t="s">
        <v>908</v>
      </c>
      <c r="F147" s="342" t="s">
        <v>910</v>
      </c>
      <c r="G147" s="350">
        <f>E147+F147</f>
        <v>7953714</v>
      </c>
      <c r="H147" s="350">
        <f>F147+G147</f>
        <v>7954126</v>
      </c>
      <c r="I147" s="354">
        <v>0</v>
      </c>
      <c r="J147" s="438">
        <f t="shared" ref="J147:K147" si="81">H147+I147</f>
        <v>7954126</v>
      </c>
      <c r="K147" s="362">
        <f t="shared" si="81"/>
        <v>7954126</v>
      </c>
      <c r="L147" s="354">
        <v>0</v>
      </c>
      <c r="M147" s="354">
        <v>0</v>
      </c>
    </row>
    <row r="148" spans="1:13" x14ac:dyDescent="0.2">
      <c r="B148" s="347" t="s">
        <v>56</v>
      </c>
      <c r="C148" s="342" t="s">
        <v>90</v>
      </c>
      <c r="D148" s="342" t="s">
        <v>87</v>
      </c>
      <c r="E148" s="342"/>
      <c r="F148" s="342"/>
      <c r="G148" s="351" t="e">
        <f>#REF!+#REF!+G149+G154</f>
        <v>#REF!</v>
      </c>
      <c r="H148" s="351" t="e">
        <f>#REF!+#REF!+H149+H154</f>
        <v>#REF!</v>
      </c>
      <c r="I148" s="356">
        <f>I149+I154</f>
        <v>1743.2</v>
      </c>
      <c r="J148" s="447">
        <f t="shared" ref="J148:M148" si="82">J149+J154</f>
        <v>0</v>
      </c>
      <c r="K148" s="351">
        <f t="shared" si="82"/>
        <v>2951.0499999999997</v>
      </c>
      <c r="L148" s="356">
        <f t="shared" si="82"/>
        <v>421.2</v>
      </c>
      <c r="M148" s="356">
        <f t="shared" si="82"/>
        <v>421.2</v>
      </c>
    </row>
    <row r="149" spans="1:13" ht="25.5" x14ac:dyDescent="0.2">
      <c r="B149" s="442" t="s">
        <v>847</v>
      </c>
      <c r="C149" s="342" t="s">
        <v>90</v>
      </c>
      <c r="D149" s="342" t="s">
        <v>87</v>
      </c>
      <c r="E149" s="342" t="s">
        <v>848</v>
      </c>
      <c r="F149" s="342"/>
      <c r="G149" s="351">
        <f>G150</f>
        <v>0</v>
      </c>
      <c r="H149" s="351">
        <f t="shared" ref="H149:M150" si="83">H150</f>
        <v>1000</v>
      </c>
      <c r="I149" s="356">
        <f t="shared" si="83"/>
        <v>200</v>
      </c>
      <c r="J149" s="440">
        <f t="shared" si="83"/>
        <v>0</v>
      </c>
      <c r="K149" s="363">
        <f t="shared" si="83"/>
        <v>0</v>
      </c>
      <c r="L149" s="356">
        <f t="shared" si="83"/>
        <v>0</v>
      </c>
      <c r="M149" s="356">
        <f t="shared" si="83"/>
        <v>0</v>
      </c>
    </row>
    <row r="150" spans="1:13" ht="38.25" x14ac:dyDescent="0.2">
      <c r="B150" s="442" t="s">
        <v>878</v>
      </c>
      <c r="C150" s="342" t="s">
        <v>90</v>
      </c>
      <c r="D150" s="342" t="s">
        <v>87</v>
      </c>
      <c r="E150" s="443" t="s">
        <v>911</v>
      </c>
      <c r="F150" s="342"/>
      <c r="G150" s="351">
        <f>G151</f>
        <v>0</v>
      </c>
      <c r="H150" s="351">
        <f t="shared" si="83"/>
        <v>1000</v>
      </c>
      <c r="I150" s="356">
        <f t="shared" si="83"/>
        <v>200</v>
      </c>
      <c r="J150" s="440">
        <f t="shared" si="83"/>
        <v>0</v>
      </c>
      <c r="K150" s="363">
        <f t="shared" si="83"/>
        <v>0</v>
      </c>
      <c r="L150" s="356">
        <f t="shared" si="83"/>
        <v>0</v>
      </c>
      <c r="M150" s="356">
        <f t="shared" si="83"/>
        <v>0</v>
      </c>
    </row>
    <row r="151" spans="1:13" ht="25.5" x14ac:dyDescent="0.2">
      <c r="B151" s="442" t="s">
        <v>1162</v>
      </c>
      <c r="C151" s="342" t="s">
        <v>90</v>
      </c>
      <c r="D151" s="342" t="s">
        <v>87</v>
      </c>
      <c r="E151" s="443" t="s">
        <v>913</v>
      </c>
      <c r="F151" s="342"/>
      <c r="G151" s="351">
        <f>SUM(G152:G153)</f>
        <v>0</v>
      </c>
      <c r="H151" s="351">
        <f t="shared" ref="H151:M151" si="84">SUM(H152:H153)</f>
        <v>1000</v>
      </c>
      <c r="I151" s="356">
        <f t="shared" si="84"/>
        <v>200</v>
      </c>
      <c r="J151" s="440">
        <f t="shared" si="84"/>
        <v>0</v>
      </c>
      <c r="K151" s="363">
        <f t="shared" si="84"/>
        <v>0</v>
      </c>
      <c r="L151" s="356">
        <f t="shared" si="84"/>
        <v>0</v>
      </c>
      <c r="M151" s="356">
        <f t="shared" si="84"/>
        <v>0</v>
      </c>
    </row>
    <row r="152" spans="1:13" ht="25.5" x14ac:dyDescent="0.2">
      <c r="B152" s="343" t="s">
        <v>779</v>
      </c>
      <c r="C152" s="342" t="s">
        <v>90</v>
      </c>
      <c r="D152" s="342" t="s">
        <v>87</v>
      </c>
      <c r="E152" s="342" t="s">
        <v>914</v>
      </c>
      <c r="F152" s="342" t="s">
        <v>780</v>
      </c>
      <c r="G152" s="351"/>
      <c r="H152" s="351"/>
      <c r="I152" s="356">
        <f>G152+H152</f>
        <v>0</v>
      </c>
      <c r="J152" s="440"/>
      <c r="K152" s="363"/>
      <c r="L152" s="356">
        <f>J152+K152</f>
        <v>0</v>
      </c>
      <c r="M152" s="356"/>
    </row>
    <row r="153" spans="1:13" ht="25.5" x14ac:dyDescent="0.2">
      <c r="B153" s="343" t="s">
        <v>890</v>
      </c>
      <c r="C153" s="342" t="s">
        <v>90</v>
      </c>
      <c r="D153" s="342" t="s">
        <v>87</v>
      </c>
      <c r="E153" s="342" t="s">
        <v>914</v>
      </c>
      <c r="F153" s="342" t="s">
        <v>891</v>
      </c>
      <c r="G153" s="351"/>
      <c r="H153" s="351">
        <v>1000</v>
      </c>
      <c r="I153" s="356">
        <v>200</v>
      </c>
      <c r="J153" s="440"/>
      <c r="K153" s="363">
        <v>0</v>
      </c>
      <c r="L153" s="356">
        <f>J153+K153</f>
        <v>0</v>
      </c>
      <c r="M153" s="356">
        <v>0</v>
      </c>
    </row>
    <row r="154" spans="1:13" ht="38.25" x14ac:dyDescent="0.2">
      <c r="B154" s="442" t="s">
        <v>863</v>
      </c>
      <c r="C154" s="342" t="s">
        <v>90</v>
      </c>
      <c r="D154" s="342" t="s">
        <v>87</v>
      </c>
      <c r="E154" s="342" t="s">
        <v>881</v>
      </c>
      <c r="F154" s="342"/>
      <c r="G154" s="351">
        <f t="shared" ref="G154:M154" si="85">G155+G163</f>
        <v>0</v>
      </c>
      <c r="H154" s="351">
        <f t="shared" si="85"/>
        <v>3951.0499999999997</v>
      </c>
      <c r="I154" s="356">
        <f t="shared" si="85"/>
        <v>1543.2</v>
      </c>
      <c r="J154" s="440">
        <f t="shared" si="85"/>
        <v>0</v>
      </c>
      <c r="K154" s="363">
        <f t="shared" si="85"/>
        <v>2951.0499999999997</v>
      </c>
      <c r="L154" s="356">
        <f t="shared" si="85"/>
        <v>421.2</v>
      </c>
      <c r="M154" s="356">
        <f t="shared" si="85"/>
        <v>421.2</v>
      </c>
    </row>
    <row r="155" spans="1:13" x14ac:dyDescent="0.2">
      <c r="B155" s="442" t="s">
        <v>882</v>
      </c>
      <c r="C155" s="342" t="s">
        <v>90</v>
      </c>
      <c r="D155" s="342" t="s">
        <v>87</v>
      </c>
      <c r="E155" s="342" t="s">
        <v>883</v>
      </c>
      <c r="F155" s="342"/>
      <c r="G155" s="351">
        <f t="shared" ref="G155:M155" si="86">G156+G158</f>
        <v>0</v>
      </c>
      <c r="H155" s="351">
        <f t="shared" si="86"/>
        <v>3929.85</v>
      </c>
      <c r="I155" s="356">
        <f t="shared" si="86"/>
        <v>1522</v>
      </c>
      <c r="J155" s="447">
        <f t="shared" si="86"/>
        <v>0</v>
      </c>
      <c r="K155" s="351">
        <f t="shared" si="86"/>
        <v>2929.85</v>
      </c>
      <c r="L155" s="356">
        <f t="shared" si="86"/>
        <v>400</v>
      </c>
      <c r="M155" s="356">
        <f t="shared" si="86"/>
        <v>400</v>
      </c>
    </row>
    <row r="156" spans="1:13" ht="38.25" x14ac:dyDescent="0.2">
      <c r="B156" s="442" t="s">
        <v>1163</v>
      </c>
      <c r="C156" s="342" t="s">
        <v>90</v>
      </c>
      <c r="D156" s="342" t="s">
        <v>87</v>
      </c>
      <c r="E156" s="342" t="s">
        <v>916</v>
      </c>
      <c r="F156" s="342"/>
      <c r="G156" s="351">
        <f t="shared" ref="G156:M156" si="87">SUM(G157:G157)</f>
        <v>0</v>
      </c>
      <c r="H156" s="351">
        <f t="shared" si="87"/>
        <v>150</v>
      </c>
      <c r="I156" s="356">
        <f t="shared" si="87"/>
        <v>150</v>
      </c>
      <c r="J156" s="440">
        <f t="shared" si="87"/>
        <v>0</v>
      </c>
      <c r="K156" s="363">
        <f t="shared" si="87"/>
        <v>150</v>
      </c>
      <c r="L156" s="356">
        <f t="shared" si="87"/>
        <v>150</v>
      </c>
      <c r="M156" s="356">
        <f t="shared" si="87"/>
        <v>150</v>
      </c>
    </row>
    <row r="157" spans="1:13" ht="25.5" x14ac:dyDescent="0.2">
      <c r="B157" s="343" t="s">
        <v>917</v>
      </c>
      <c r="C157" s="342" t="s">
        <v>90</v>
      </c>
      <c r="D157" s="342" t="s">
        <v>87</v>
      </c>
      <c r="E157" s="342" t="s">
        <v>916</v>
      </c>
      <c r="F157" s="342" t="s">
        <v>918</v>
      </c>
      <c r="G157" s="351"/>
      <c r="H157" s="351">
        <v>150</v>
      </c>
      <c r="I157" s="356">
        <f>G157+H157</f>
        <v>150</v>
      </c>
      <c r="J157" s="440"/>
      <c r="K157" s="363">
        <v>150</v>
      </c>
      <c r="L157" s="356">
        <f>J157+K157</f>
        <v>150</v>
      </c>
      <c r="M157" s="356">
        <v>150</v>
      </c>
    </row>
    <row r="158" spans="1:13" s="153" customFormat="1" ht="39" x14ac:dyDescent="0.25">
      <c r="A158" s="157"/>
      <c r="B158" s="442" t="s">
        <v>1164</v>
      </c>
      <c r="C158" s="342" t="s">
        <v>90</v>
      </c>
      <c r="D158" s="342" t="s">
        <v>87</v>
      </c>
      <c r="E158" s="342" t="s">
        <v>885</v>
      </c>
      <c r="F158" s="342"/>
      <c r="G158" s="351">
        <f>SUM(G159:G162)</f>
        <v>0</v>
      </c>
      <c r="H158" s="351">
        <f>SUM(H159:H162)</f>
        <v>3779.85</v>
      </c>
      <c r="I158" s="356">
        <f t="shared" ref="I158:M158" si="88">SUM(I159:I162)</f>
        <v>1372</v>
      </c>
      <c r="J158" s="447">
        <f t="shared" si="88"/>
        <v>0</v>
      </c>
      <c r="K158" s="351">
        <f t="shared" si="88"/>
        <v>2779.85</v>
      </c>
      <c r="L158" s="356">
        <f t="shared" si="88"/>
        <v>250</v>
      </c>
      <c r="M158" s="356">
        <f t="shared" si="88"/>
        <v>250</v>
      </c>
    </row>
    <row r="159" spans="1:13" s="154" customFormat="1" ht="18.75" x14ac:dyDescent="0.3">
      <c r="A159" s="158"/>
      <c r="B159" s="344" t="s">
        <v>771</v>
      </c>
      <c r="C159" s="342" t="s">
        <v>90</v>
      </c>
      <c r="D159" s="342" t="s">
        <v>87</v>
      </c>
      <c r="E159" s="342" t="s">
        <v>885</v>
      </c>
      <c r="F159" s="342" t="s">
        <v>772</v>
      </c>
      <c r="G159" s="351"/>
      <c r="H159" s="351">
        <v>1529.85</v>
      </c>
      <c r="I159" s="356">
        <v>0</v>
      </c>
      <c r="J159" s="440"/>
      <c r="K159" s="363">
        <v>1529.85</v>
      </c>
      <c r="L159" s="356">
        <v>0</v>
      </c>
      <c r="M159" s="356">
        <v>0</v>
      </c>
    </row>
    <row r="160" spans="1:13" s="155" customFormat="1" ht="27" x14ac:dyDescent="0.3">
      <c r="A160" s="157"/>
      <c r="B160" s="343" t="s">
        <v>917</v>
      </c>
      <c r="C160" s="342" t="s">
        <v>90</v>
      </c>
      <c r="D160" s="342" t="s">
        <v>87</v>
      </c>
      <c r="E160" s="342" t="s">
        <v>885</v>
      </c>
      <c r="F160" s="342" t="s">
        <v>918</v>
      </c>
      <c r="G160" s="351"/>
      <c r="H160" s="351"/>
      <c r="I160" s="356">
        <f>G160+H160</f>
        <v>0</v>
      </c>
      <c r="J160" s="440"/>
      <c r="K160" s="363"/>
      <c r="L160" s="356">
        <f>J160+K160</f>
        <v>0</v>
      </c>
      <c r="M160" s="356"/>
    </row>
    <row r="161" spans="1:13" s="156" customFormat="1" ht="26.25" x14ac:dyDescent="0.25">
      <c r="A161" s="157"/>
      <c r="B161" s="343" t="s">
        <v>779</v>
      </c>
      <c r="C161" s="342" t="s">
        <v>90</v>
      </c>
      <c r="D161" s="342" t="s">
        <v>87</v>
      </c>
      <c r="E161" s="342" t="s">
        <v>885</v>
      </c>
      <c r="F161" s="342" t="s">
        <v>780</v>
      </c>
      <c r="G161" s="351"/>
      <c r="H161" s="351">
        <v>2000</v>
      </c>
      <c r="I161" s="356">
        <v>1122</v>
      </c>
      <c r="J161" s="440"/>
      <c r="K161" s="363">
        <v>1000</v>
      </c>
      <c r="L161" s="356">
        <v>0</v>
      </c>
      <c r="M161" s="356">
        <v>0</v>
      </c>
    </row>
    <row r="162" spans="1:13" s="153" customFormat="1" ht="26.25" x14ac:dyDescent="0.25">
      <c r="A162" s="157"/>
      <c r="B162" s="343" t="s">
        <v>890</v>
      </c>
      <c r="C162" s="342" t="s">
        <v>90</v>
      </c>
      <c r="D162" s="342" t="s">
        <v>87</v>
      </c>
      <c r="E162" s="342" t="s">
        <v>885</v>
      </c>
      <c r="F162" s="342" t="s">
        <v>891</v>
      </c>
      <c r="G162" s="351"/>
      <c r="H162" s="351">
        <v>250</v>
      </c>
      <c r="I162" s="356">
        <f>G162+H162</f>
        <v>250</v>
      </c>
      <c r="J162" s="440"/>
      <c r="K162" s="363">
        <v>250</v>
      </c>
      <c r="L162" s="356">
        <f>J162+K162</f>
        <v>250</v>
      </c>
      <c r="M162" s="356">
        <v>250</v>
      </c>
    </row>
    <row r="163" spans="1:13" s="154" customFormat="1" ht="39.75" x14ac:dyDescent="0.3">
      <c r="A163" s="157"/>
      <c r="B163" s="439" t="s">
        <v>920</v>
      </c>
      <c r="C163" s="342" t="s">
        <v>90</v>
      </c>
      <c r="D163" s="342" t="s">
        <v>87</v>
      </c>
      <c r="E163" s="342" t="s">
        <v>921</v>
      </c>
      <c r="F163" s="342"/>
      <c r="G163" s="351">
        <f>G164</f>
        <v>0</v>
      </c>
      <c r="H163" s="351">
        <f t="shared" ref="H163:M163" si="89">H164</f>
        <v>21.2</v>
      </c>
      <c r="I163" s="356">
        <f t="shared" si="89"/>
        <v>21.2</v>
      </c>
      <c r="J163" s="440">
        <f t="shared" si="89"/>
        <v>0</v>
      </c>
      <c r="K163" s="363">
        <f t="shared" si="89"/>
        <v>21.2</v>
      </c>
      <c r="L163" s="356">
        <f t="shared" si="89"/>
        <v>21.2</v>
      </c>
      <c r="M163" s="356">
        <f t="shared" si="89"/>
        <v>21.2</v>
      </c>
    </row>
    <row r="164" spans="1:13" ht="25.5" x14ac:dyDescent="0.2">
      <c r="B164" s="343" t="s">
        <v>779</v>
      </c>
      <c r="C164" s="342" t="s">
        <v>90</v>
      </c>
      <c r="D164" s="342" t="s">
        <v>87</v>
      </c>
      <c r="E164" s="342" t="s">
        <v>922</v>
      </c>
      <c r="F164" s="342" t="s">
        <v>780</v>
      </c>
      <c r="G164" s="351"/>
      <c r="H164" s="351">
        <v>21.2</v>
      </c>
      <c r="I164" s="356">
        <f>G164+H164</f>
        <v>21.2</v>
      </c>
      <c r="J164" s="440"/>
      <c r="K164" s="363">
        <v>21.2</v>
      </c>
      <c r="L164" s="356">
        <f>J164+K164</f>
        <v>21.2</v>
      </c>
      <c r="M164" s="356">
        <v>21.2</v>
      </c>
    </row>
    <row r="165" spans="1:13" x14ac:dyDescent="0.2">
      <c r="B165" s="347" t="s">
        <v>923</v>
      </c>
      <c r="C165" s="487" t="s">
        <v>90</v>
      </c>
      <c r="D165" s="487" t="s">
        <v>88</v>
      </c>
      <c r="E165" s="487"/>
      <c r="F165" s="487"/>
      <c r="G165" s="351">
        <f>G166</f>
        <v>424244</v>
      </c>
      <c r="H165" s="351">
        <f t="shared" ref="H165:M168" si="90">H166</f>
        <v>970</v>
      </c>
      <c r="I165" s="356">
        <f t="shared" si="90"/>
        <v>3227.5</v>
      </c>
      <c r="J165" s="440">
        <f t="shared" si="90"/>
        <v>0</v>
      </c>
      <c r="K165" s="363">
        <f t="shared" si="90"/>
        <v>970</v>
      </c>
      <c r="L165" s="356">
        <f t="shared" si="90"/>
        <v>537</v>
      </c>
      <c r="M165" s="356">
        <f t="shared" si="90"/>
        <v>537</v>
      </c>
    </row>
    <row r="166" spans="1:13" ht="38.25" x14ac:dyDescent="0.2">
      <c r="B166" s="442" t="s">
        <v>863</v>
      </c>
      <c r="C166" s="487" t="s">
        <v>90</v>
      </c>
      <c r="D166" s="487" t="s">
        <v>88</v>
      </c>
      <c r="E166" s="487" t="s">
        <v>881</v>
      </c>
      <c r="F166" s="487"/>
      <c r="G166" s="351">
        <f>G167</f>
        <v>424244</v>
      </c>
      <c r="H166" s="351">
        <f t="shared" si="90"/>
        <v>970</v>
      </c>
      <c r="I166" s="356">
        <f t="shared" si="90"/>
        <v>3227.5</v>
      </c>
      <c r="J166" s="447">
        <f t="shared" si="90"/>
        <v>0</v>
      </c>
      <c r="K166" s="351">
        <f t="shared" si="90"/>
        <v>970</v>
      </c>
      <c r="L166" s="356">
        <f t="shared" si="90"/>
        <v>537</v>
      </c>
      <c r="M166" s="356">
        <f t="shared" si="90"/>
        <v>537</v>
      </c>
    </row>
    <row r="167" spans="1:13" x14ac:dyDescent="0.2">
      <c r="B167" s="442" t="s">
        <v>882</v>
      </c>
      <c r="C167" s="487" t="s">
        <v>90</v>
      </c>
      <c r="D167" s="487" t="s">
        <v>88</v>
      </c>
      <c r="E167" s="487" t="s">
        <v>883</v>
      </c>
      <c r="F167" s="487"/>
      <c r="G167" s="351">
        <f>G168+G170</f>
        <v>424244</v>
      </c>
      <c r="H167" s="351">
        <f t="shared" ref="H167:M167" si="91">H168+H170</f>
        <v>970</v>
      </c>
      <c r="I167" s="356">
        <f t="shared" si="91"/>
        <v>3227.5</v>
      </c>
      <c r="J167" s="447">
        <f t="shared" si="91"/>
        <v>0</v>
      </c>
      <c r="K167" s="351">
        <f t="shared" si="91"/>
        <v>970</v>
      </c>
      <c r="L167" s="356">
        <f t="shared" si="91"/>
        <v>537</v>
      </c>
      <c r="M167" s="356">
        <f t="shared" si="91"/>
        <v>537</v>
      </c>
    </row>
    <row r="168" spans="1:13" ht="25.5" x14ac:dyDescent="0.2">
      <c r="B168" s="448" t="s">
        <v>1165</v>
      </c>
      <c r="C168" s="487" t="s">
        <v>90</v>
      </c>
      <c r="D168" s="487" t="s">
        <v>88</v>
      </c>
      <c r="E168" s="487" t="s">
        <v>925</v>
      </c>
      <c r="F168" s="487"/>
      <c r="G168" s="351">
        <f>G169</f>
        <v>424244</v>
      </c>
      <c r="H168" s="351">
        <f t="shared" si="90"/>
        <v>570</v>
      </c>
      <c r="I168" s="356">
        <f t="shared" si="90"/>
        <v>70</v>
      </c>
      <c r="J168" s="440">
        <f t="shared" si="90"/>
        <v>0</v>
      </c>
      <c r="K168" s="363">
        <f t="shared" si="90"/>
        <v>570</v>
      </c>
      <c r="L168" s="356">
        <f t="shared" si="90"/>
        <v>70</v>
      </c>
      <c r="M168" s="356">
        <f t="shared" si="90"/>
        <v>70</v>
      </c>
    </row>
    <row r="169" spans="1:13" ht="25.5" x14ac:dyDescent="0.2">
      <c r="B169" s="343" t="s">
        <v>779</v>
      </c>
      <c r="C169" s="487" t="s">
        <v>90</v>
      </c>
      <c r="D169" s="487" t="s">
        <v>88</v>
      </c>
      <c r="E169" s="487" t="s">
        <v>925</v>
      </c>
      <c r="F169" s="487" t="s">
        <v>780</v>
      </c>
      <c r="G169" s="351">
        <f>E169+F169</f>
        <v>424244</v>
      </c>
      <c r="H169" s="351">
        <v>570</v>
      </c>
      <c r="I169" s="356">
        <v>70</v>
      </c>
      <c r="J169" s="440"/>
      <c r="K169" s="363">
        <v>570</v>
      </c>
      <c r="L169" s="356">
        <v>70</v>
      </c>
      <c r="M169" s="356">
        <v>70</v>
      </c>
    </row>
    <row r="170" spans="1:13" ht="25.5" x14ac:dyDescent="0.2">
      <c r="B170" s="448" t="s">
        <v>1166</v>
      </c>
      <c r="C170" s="487" t="s">
        <v>90</v>
      </c>
      <c r="D170" s="487" t="s">
        <v>88</v>
      </c>
      <c r="E170" s="487" t="s">
        <v>927</v>
      </c>
      <c r="F170" s="487"/>
      <c r="G170" s="351">
        <f>G171</f>
        <v>0</v>
      </c>
      <c r="H170" s="351">
        <f t="shared" ref="H170:M170" si="92">H171</f>
        <v>400</v>
      </c>
      <c r="I170" s="356">
        <f t="shared" si="92"/>
        <v>3157.5</v>
      </c>
      <c r="J170" s="447">
        <f t="shared" si="92"/>
        <v>0</v>
      </c>
      <c r="K170" s="351">
        <f t="shared" si="92"/>
        <v>400</v>
      </c>
      <c r="L170" s="356">
        <f t="shared" si="92"/>
        <v>467</v>
      </c>
      <c r="M170" s="356">
        <f t="shared" si="92"/>
        <v>467</v>
      </c>
    </row>
    <row r="171" spans="1:13" ht="25.5" x14ac:dyDescent="0.2">
      <c r="B171" s="343" t="s">
        <v>779</v>
      </c>
      <c r="C171" s="487" t="s">
        <v>90</v>
      </c>
      <c r="D171" s="487" t="s">
        <v>88</v>
      </c>
      <c r="E171" s="487" t="s">
        <v>927</v>
      </c>
      <c r="F171" s="487" t="s">
        <v>780</v>
      </c>
      <c r="G171" s="351"/>
      <c r="H171" s="351">
        <v>400</v>
      </c>
      <c r="I171" s="356">
        <v>3157.5</v>
      </c>
      <c r="J171" s="440"/>
      <c r="K171" s="363">
        <v>400</v>
      </c>
      <c r="L171" s="356">
        <v>467</v>
      </c>
      <c r="M171" s="356">
        <v>467</v>
      </c>
    </row>
    <row r="172" spans="1:13" x14ac:dyDescent="0.2">
      <c r="B172" s="343" t="s">
        <v>738</v>
      </c>
      <c r="C172" s="342" t="s">
        <v>92</v>
      </c>
      <c r="D172" s="342"/>
      <c r="E172" s="342"/>
      <c r="F172" s="342"/>
      <c r="G172" s="350" t="e">
        <f>#REF!+G211+G216+G228+G173</f>
        <v>#REF!</v>
      </c>
      <c r="H172" s="350" t="e">
        <f>#REF!+H211+H216+H228+H173</f>
        <v>#REF!</v>
      </c>
      <c r="I172" s="354">
        <f>I173+I180+I211+I216+I228</f>
        <v>266998.73</v>
      </c>
      <c r="J172" s="437" t="e">
        <f t="shared" ref="J172:M172" si="93">J173+J180+J211+J216+J228</f>
        <v>#REF!</v>
      </c>
      <c r="K172" s="354" t="e">
        <f t="shared" si="93"/>
        <v>#REF!</v>
      </c>
      <c r="L172" s="354">
        <f t="shared" si="93"/>
        <v>249188.13000000003</v>
      </c>
      <c r="M172" s="354">
        <f t="shared" si="93"/>
        <v>246672.95</v>
      </c>
    </row>
    <row r="173" spans="1:13" x14ac:dyDescent="0.2">
      <c r="B173" s="343" t="s">
        <v>55</v>
      </c>
      <c r="C173" s="342" t="s">
        <v>92</v>
      </c>
      <c r="D173" s="342" t="s">
        <v>86</v>
      </c>
      <c r="E173" s="342"/>
      <c r="F173" s="342"/>
      <c r="G173" s="350" t="e">
        <f>#REF!+#REF!+G174</f>
        <v>#REF!</v>
      </c>
      <c r="H173" s="350" t="e">
        <f>#REF!+#REF!+H174</f>
        <v>#REF!</v>
      </c>
      <c r="I173" s="354">
        <f>I174</f>
        <v>17164.080000000002</v>
      </c>
      <c r="J173" s="441">
        <f>J174</f>
        <v>0</v>
      </c>
      <c r="K173" s="350">
        <f>K174</f>
        <v>122.08</v>
      </c>
      <c r="L173" s="354">
        <f>L174</f>
        <v>17164.080000000002</v>
      </c>
      <c r="M173" s="354">
        <f>M174</f>
        <v>15164.08</v>
      </c>
    </row>
    <row r="174" spans="1:13" ht="25.5" x14ac:dyDescent="0.2">
      <c r="B174" s="442" t="s">
        <v>739</v>
      </c>
      <c r="C174" s="342" t="s">
        <v>92</v>
      </c>
      <c r="D174" s="342" t="s">
        <v>86</v>
      </c>
      <c r="E174" s="443" t="s">
        <v>740</v>
      </c>
      <c r="F174" s="342"/>
      <c r="G174" s="350" t="e">
        <f>G175</f>
        <v>#REF!</v>
      </c>
      <c r="H174" s="350" t="e">
        <f t="shared" ref="H174:M175" si="94">H175</f>
        <v>#REF!</v>
      </c>
      <c r="I174" s="354">
        <f t="shared" si="94"/>
        <v>17164.080000000002</v>
      </c>
      <c r="J174" s="438">
        <f t="shared" si="94"/>
        <v>0</v>
      </c>
      <c r="K174" s="362">
        <f t="shared" si="94"/>
        <v>122.08</v>
      </c>
      <c r="L174" s="354">
        <f t="shared" si="94"/>
        <v>17164.080000000002</v>
      </c>
      <c r="M174" s="354">
        <f t="shared" si="94"/>
        <v>15164.08</v>
      </c>
    </row>
    <row r="175" spans="1:13" s="156" customFormat="1" ht="26.25" x14ac:dyDescent="0.25">
      <c r="A175" s="157"/>
      <c r="B175" s="442" t="s">
        <v>741</v>
      </c>
      <c r="C175" s="342" t="s">
        <v>92</v>
      </c>
      <c r="D175" s="342" t="s">
        <v>86</v>
      </c>
      <c r="E175" s="342" t="s">
        <v>742</v>
      </c>
      <c r="F175" s="342"/>
      <c r="G175" s="350" t="e">
        <f>G176</f>
        <v>#REF!</v>
      </c>
      <c r="H175" s="350" t="e">
        <f t="shared" si="94"/>
        <v>#REF!</v>
      </c>
      <c r="I175" s="354">
        <f t="shared" si="94"/>
        <v>17164.080000000002</v>
      </c>
      <c r="J175" s="438">
        <f t="shared" si="94"/>
        <v>0</v>
      </c>
      <c r="K175" s="362">
        <f t="shared" si="94"/>
        <v>122.08</v>
      </c>
      <c r="L175" s="354">
        <f t="shared" si="94"/>
        <v>17164.080000000002</v>
      </c>
      <c r="M175" s="354">
        <f t="shared" si="94"/>
        <v>15164.08</v>
      </c>
    </row>
    <row r="176" spans="1:13" s="154" customFormat="1" ht="39.75" x14ac:dyDescent="0.3">
      <c r="A176" s="157"/>
      <c r="B176" s="442" t="s">
        <v>1167</v>
      </c>
      <c r="C176" s="342" t="s">
        <v>92</v>
      </c>
      <c r="D176" s="342" t="s">
        <v>86</v>
      </c>
      <c r="E176" s="342" t="s">
        <v>744</v>
      </c>
      <c r="F176" s="342"/>
      <c r="G176" s="350" t="e">
        <f>G177+#REF!</f>
        <v>#REF!</v>
      </c>
      <c r="H176" s="350" t="e">
        <f>H177+#REF!</f>
        <v>#REF!</v>
      </c>
      <c r="I176" s="354">
        <f>I177+I178</f>
        <v>17164.080000000002</v>
      </c>
      <c r="J176" s="354">
        <f t="shared" ref="J176:M176" si="95">J177+J178</f>
        <v>0</v>
      </c>
      <c r="K176" s="354">
        <f t="shared" si="95"/>
        <v>122.08</v>
      </c>
      <c r="L176" s="354">
        <f t="shared" si="95"/>
        <v>17164.080000000002</v>
      </c>
      <c r="M176" s="354">
        <f t="shared" si="95"/>
        <v>15164.08</v>
      </c>
    </row>
    <row r="177" spans="1:13" s="156" customFormat="1" ht="39" x14ac:dyDescent="0.25">
      <c r="A177" s="157"/>
      <c r="B177" s="343" t="s">
        <v>745</v>
      </c>
      <c r="C177" s="342" t="s">
        <v>92</v>
      </c>
      <c r="D177" s="342" t="s">
        <v>86</v>
      </c>
      <c r="E177" s="342" t="s">
        <v>746</v>
      </c>
      <c r="F177" s="342" t="s">
        <v>747</v>
      </c>
      <c r="G177" s="350"/>
      <c r="H177" s="350">
        <v>122.08</v>
      </c>
      <c r="I177" s="354">
        <f>G177+H177</f>
        <v>122.08</v>
      </c>
      <c r="J177" s="438"/>
      <c r="K177" s="362">
        <v>122.08</v>
      </c>
      <c r="L177" s="354">
        <f>J177+K177</f>
        <v>122.08</v>
      </c>
      <c r="M177" s="354">
        <v>122.08</v>
      </c>
    </row>
    <row r="178" spans="1:13" ht="51" x14ac:dyDescent="0.2">
      <c r="B178" s="483" t="s">
        <v>1168</v>
      </c>
      <c r="C178" s="342" t="s">
        <v>92</v>
      </c>
      <c r="D178" s="342" t="s">
        <v>86</v>
      </c>
      <c r="E178" s="342" t="s">
        <v>1086</v>
      </c>
      <c r="F178" s="342"/>
      <c r="G178" s="350"/>
      <c r="H178" s="350"/>
      <c r="I178" s="354">
        <f>I179</f>
        <v>17042</v>
      </c>
      <c r="J178" s="354">
        <f t="shared" ref="J178:M178" si="96">J179</f>
        <v>0</v>
      </c>
      <c r="K178" s="354">
        <f t="shared" si="96"/>
        <v>0</v>
      </c>
      <c r="L178" s="354">
        <f t="shared" si="96"/>
        <v>17042</v>
      </c>
      <c r="M178" s="354">
        <f t="shared" si="96"/>
        <v>15042</v>
      </c>
    </row>
    <row r="179" spans="1:13" ht="38.25" x14ac:dyDescent="0.2">
      <c r="B179" s="343" t="s">
        <v>745</v>
      </c>
      <c r="C179" s="342" t="s">
        <v>92</v>
      </c>
      <c r="D179" s="342" t="s">
        <v>86</v>
      </c>
      <c r="E179" s="342" t="s">
        <v>1086</v>
      </c>
      <c r="F179" s="342" t="s">
        <v>747</v>
      </c>
      <c r="G179" s="350"/>
      <c r="H179" s="350"/>
      <c r="I179" s="354">
        <v>17042</v>
      </c>
      <c r="J179" s="438"/>
      <c r="K179" s="362"/>
      <c r="L179" s="354">
        <v>17042</v>
      </c>
      <c r="M179" s="354">
        <v>15042</v>
      </c>
    </row>
    <row r="180" spans="1:13" ht="18.75" x14ac:dyDescent="0.2">
      <c r="A180" s="341"/>
      <c r="B180" s="343" t="s">
        <v>54</v>
      </c>
      <c r="C180" s="342" t="s">
        <v>92</v>
      </c>
      <c r="D180" s="342" t="s">
        <v>87</v>
      </c>
      <c r="E180" s="342"/>
      <c r="F180" s="342"/>
      <c r="G180" s="351" t="e">
        <f>#REF!+G181+G185</f>
        <v>#REF!</v>
      </c>
      <c r="H180" s="351" t="e">
        <f>#REF!+H181+H185</f>
        <v>#REF!</v>
      </c>
      <c r="I180" s="356">
        <f>I181+I185</f>
        <v>237503.71999999997</v>
      </c>
      <c r="J180" s="444">
        <f t="shared" ref="J180:M180" si="97">J181+J185</f>
        <v>2839</v>
      </c>
      <c r="K180" s="356">
        <f t="shared" si="97"/>
        <v>203964.63</v>
      </c>
      <c r="L180" s="356">
        <f t="shared" si="97"/>
        <v>219406.12</v>
      </c>
      <c r="M180" s="356">
        <f t="shared" si="97"/>
        <v>218890.94</v>
      </c>
    </row>
    <row r="181" spans="1:13" ht="25.5" hidden="1" x14ac:dyDescent="0.2">
      <c r="B181" s="442" t="s">
        <v>847</v>
      </c>
      <c r="C181" s="342" t="s">
        <v>92</v>
      </c>
      <c r="D181" s="342" t="s">
        <v>87</v>
      </c>
      <c r="E181" s="342" t="s">
        <v>848</v>
      </c>
      <c r="F181" s="342"/>
      <c r="G181" s="351">
        <f>G182</f>
        <v>0</v>
      </c>
      <c r="H181" s="351">
        <f t="shared" ref="H181:M183" si="98">H182</f>
        <v>2790</v>
      </c>
      <c r="I181" s="356">
        <f t="shared" si="98"/>
        <v>1400</v>
      </c>
      <c r="J181" s="440">
        <f t="shared" si="98"/>
        <v>0</v>
      </c>
      <c r="K181" s="363">
        <f t="shared" si="98"/>
        <v>2790</v>
      </c>
      <c r="L181" s="356">
        <f t="shared" si="98"/>
        <v>0</v>
      </c>
      <c r="M181" s="356">
        <f t="shared" si="98"/>
        <v>0</v>
      </c>
    </row>
    <row r="182" spans="1:13" ht="38.25" hidden="1" x14ac:dyDescent="0.2">
      <c r="B182" s="442" t="s">
        <v>878</v>
      </c>
      <c r="C182" s="342" t="s">
        <v>92</v>
      </c>
      <c r="D182" s="342" t="s">
        <v>87</v>
      </c>
      <c r="E182" s="342" t="s">
        <v>879</v>
      </c>
      <c r="F182" s="342"/>
      <c r="G182" s="351">
        <f>G183</f>
        <v>0</v>
      </c>
      <c r="H182" s="351">
        <f t="shared" si="98"/>
        <v>2790</v>
      </c>
      <c r="I182" s="356">
        <f t="shared" si="98"/>
        <v>1400</v>
      </c>
      <c r="J182" s="440">
        <f t="shared" si="98"/>
        <v>0</v>
      </c>
      <c r="K182" s="363">
        <f t="shared" si="98"/>
        <v>2790</v>
      </c>
      <c r="L182" s="356">
        <f t="shared" si="98"/>
        <v>0</v>
      </c>
      <c r="M182" s="356">
        <f t="shared" si="98"/>
        <v>0</v>
      </c>
    </row>
    <row r="183" spans="1:13" ht="25.5" hidden="1" x14ac:dyDescent="0.2">
      <c r="B183" s="442" t="s">
        <v>912</v>
      </c>
      <c r="C183" s="342" t="s">
        <v>92</v>
      </c>
      <c r="D183" s="342" t="s">
        <v>87</v>
      </c>
      <c r="E183" s="342" t="s">
        <v>914</v>
      </c>
      <c r="F183" s="342"/>
      <c r="G183" s="351">
        <f>G184</f>
        <v>0</v>
      </c>
      <c r="H183" s="351">
        <f t="shared" si="98"/>
        <v>2790</v>
      </c>
      <c r="I183" s="356">
        <f t="shared" si="98"/>
        <v>1400</v>
      </c>
      <c r="J183" s="440">
        <f t="shared" si="98"/>
        <v>0</v>
      </c>
      <c r="K183" s="363">
        <f t="shared" si="98"/>
        <v>2790</v>
      </c>
      <c r="L183" s="356">
        <f t="shared" si="98"/>
        <v>0</v>
      </c>
      <c r="M183" s="356">
        <f t="shared" si="98"/>
        <v>0</v>
      </c>
    </row>
    <row r="184" spans="1:13" ht="25.5" hidden="1" x14ac:dyDescent="0.2">
      <c r="B184" s="343" t="s">
        <v>890</v>
      </c>
      <c r="C184" s="342" t="s">
        <v>92</v>
      </c>
      <c r="D184" s="342" t="s">
        <v>87</v>
      </c>
      <c r="E184" s="342" t="s">
        <v>914</v>
      </c>
      <c r="F184" s="342" t="s">
        <v>891</v>
      </c>
      <c r="G184" s="351"/>
      <c r="H184" s="351">
        <v>2790</v>
      </c>
      <c r="I184" s="356">
        <v>1400</v>
      </c>
      <c r="J184" s="440"/>
      <c r="K184" s="363">
        <v>2790</v>
      </c>
      <c r="L184" s="356">
        <v>0</v>
      </c>
      <c r="M184" s="356">
        <v>0</v>
      </c>
    </row>
    <row r="185" spans="1:13" ht="25.5" x14ac:dyDescent="0.2">
      <c r="B185" s="442" t="s">
        <v>739</v>
      </c>
      <c r="C185" s="342" t="s">
        <v>92</v>
      </c>
      <c r="D185" s="342" t="s">
        <v>87</v>
      </c>
      <c r="E185" s="342" t="s">
        <v>762</v>
      </c>
      <c r="F185" s="342"/>
      <c r="G185" s="351" t="e">
        <f>G186</f>
        <v>#REF!</v>
      </c>
      <c r="H185" s="351" t="e">
        <f t="shared" ref="H185:M185" si="99">H186</f>
        <v>#REF!</v>
      </c>
      <c r="I185" s="356">
        <f t="shared" si="99"/>
        <v>236103.71999999997</v>
      </c>
      <c r="J185" s="440">
        <f t="shared" si="99"/>
        <v>2839</v>
      </c>
      <c r="K185" s="363">
        <f t="shared" si="99"/>
        <v>201174.63</v>
      </c>
      <c r="L185" s="356">
        <f t="shared" si="99"/>
        <v>219406.12</v>
      </c>
      <c r="M185" s="356">
        <f t="shared" si="99"/>
        <v>218890.94</v>
      </c>
    </row>
    <row r="186" spans="1:13" ht="25.5" x14ac:dyDescent="0.2">
      <c r="B186" s="442" t="s">
        <v>741</v>
      </c>
      <c r="C186" s="342" t="s">
        <v>92</v>
      </c>
      <c r="D186" s="342" t="s">
        <v>87</v>
      </c>
      <c r="E186" s="342" t="s">
        <v>763</v>
      </c>
      <c r="F186" s="342"/>
      <c r="G186" s="351" t="e">
        <f t="shared" ref="G186:H186" si="100">G187+G189</f>
        <v>#REF!</v>
      </c>
      <c r="H186" s="351" t="e">
        <f t="shared" si="100"/>
        <v>#REF!</v>
      </c>
      <c r="I186" s="356">
        <f>I187+I189+I191+I196+I201+I203+I205+I207+I209</f>
        <v>236103.71999999997</v>
      </c>
      <c r="J186" s="444">
        <f t="shared" ref="J186:M186" si="101">J187+J189+J191+J196+J201+J203+J205+J207+J209</f>
        <v>2839</v>
      </c>
      <c r="K186" s="356">
        <f t="shared" si="101"/>
        <v>201174.63</v>
      </c>
      <c r="L186" s="356">
        <f t="shared" si="101"/>
        <v>219406.12</v>
      </c>
      <c r="M186" s="356">
        <f t="shared" si="101"/>
        <v>218890.94</v>
      </c>
    </row>
    <row r="187" spans="1:13" ht="51" x14ac:dyDescent="0.2">
      <c r="B187" s="442" t="s">
        <v>1169</v>
      </c>
      <c r="C187" s="342" t="s">
        <v>92</v>
      </c>
      <c r="D187" s="342" t="s">
        <v>87</v>
      </c>
      <c r="E187" s="446" t="s">
        <v>930</v>
      </c>
      <c r="F187" s="342"/>
      <c r="G187" s="351" t="e">
        <f>G188+#REF!</f>
        <v>#REF!</v>
      </c>
      <c r="H187" s="351" t="e">
        <f>H188+#REF!</f>
        <v>#REF!</v>
      </c>
      <c r="I187" s="356">
        <f>I188</f>
        <v>4441.01</v>
      </c>
      <c r="J187" s="447">
        <f t="shared" ref="J187:M187" si="102">J188</f>
        <v>0</v>
      </c>
      <c r="K187" s="351">
        <f t="shared" si="102"/>
        <v>4585.05</v>
      </c>
      <c r="L187" s="356">
        <f t="shared" si="102"/>
        <v>4441.01</v>
      </c>
      <c r="M187" s="356">
        <f t="shared" si="102"/>
        <v>4441.01</v>
      </c>
    </row>
    <row r="188" spans="1:13" ht="25.5" x14ac:dyDescent="0.2">
      <c r="B188" s="347" t="s">
        <v>900</v>
      </c>
      <c r="C188" s="342" t="s">
        <v>92</v>
      </c>
      <c r="D188" s="342" t="s">
        <v>87</v>
      </c>
      <c r="E188" s="342" t="s">
        <v>931</v>
      </c>
      <c r="F188" s="342" t="s">
        <v>901</v>
      </c>
      <c r="G188" s="351"/>
      <c r="H188" s="351">
        <v>4585.05</v>
      </c>
      <c r="I188" s="356">
        <v>4441.01</v>
      </c>
      <c r="J188" s="440"/>
      <c r="K188" s="363">
        <v>4585.05</v>
      </c>
      <c r="L188" s="356">
        <v>4441.01</v>
      </c>
      <c r="M188" s="356">
        <v>4441.01</v>
      </c>
    </row>
    <row r="189" spans="1:13" ht="63.75" x14ac:dyDescent="0.2">
      <c r="B189" s="448" t="s">
        <v>1170</v>
      </c>
      <c r="C189" s="488" t="s">
        <v>92</v>
      </c>
      <c r="D189" s="488" t="s">
        <v>87</v>
      </c>
      <c r="E189" s="489" t="s">
        <v>933</v>
      </c>
      <c r="F189" s="488"/>
      <c r="G189" s="490" t="e">
        <f>G190+#REF!</f>
        <v>#REF!</v>
      </c>
      <c r="H189" s="490" t="e">
        <f>H190+#REF!</f>
        <v>#REF!</v>
      </c>
      <c r="I189" s="491">
        <f>I190</f>
        <v>10220.34</v>
      </c>
      <c r="J189" s="504">
        <f t="shared" ref="J189:M189" si="103">J190</f>
        <v>0</v>
      </c>
      <c r="K189" s="505">
        <f t="shared" si="103"/>
        <v>9981.5300000000007</v>
      </c>
      <c r="L189" s="491">
        <f t="shared" si="103"/>
        <v>10220.34</v>
      </c>
      <c r="M189" s="491">
        <f t="shared" si="103"/>
        <v>10220.34</v>
      </c>
    </row>
    <row r="190" spans="1:13" ht="25.5" x14ac:dyDescent="0.2">
      <c r="B190" s="347" t="s">
        <v>900</v>
      </c>
      <c r="C190" s="342" t="s">
        <v>92</v>
      </c>
      <c r="D190" s="342" t="s">
        <v>87</v>
      </c>
      <c r="E190" s="446" t="s">
        <v>933</v>
      </c>
      <c r="F190" s="342" t="s">
        <v>901</v>
      </c>
      <c r="G190" s="351"/>
      <c r="H190" s="351">
        <v>10285.67</v>
      </c>
      <c r="I190" s="356">
        <v>10220.34</v>
      </c>
      <c r="J190" s="440"/>
      <c r="K190" s="363">
        <f>10285.67-104.14-200</f>
        <v>9981.5300000000007</v>
      </c>
      <c r="L190" s="356">
        <v>10220.34</v>
      </c>
      <c r="M190" s="356">
        <v>10220.34</v>
      </c>
    </row>
    <row r="191" spans="1:13" ht="25.5" x14ac:dyDescent="0.2">
      <c r="B191" s="442" t="s">
        <v>1171</v>
      </c>
      <c r="C191" s="342" t="s">
        <v>92</v>
      </c>
      <c r="D191" s="342" t="s">
        <v>87</v>
      </c>
      <c r="E191" s="342" t="s">
        <v>749</v>
      </c>
      <c r="F191" s="342"/>
      <c r="G191" s="350">
        <f>SUM(G192:G193)</f>
        <v>0</v>
      </c>
      <c r="H191" s="350">
        <f t="shared" ref="H191" si="104">SUM(H192:H193)</f>
        <v>33632.75</v>
      </c>
      <c r="I191" s="354">
        <f>SUM(I192:I194)</f>
        <v>62016.49</v>
      </c>
      <c r="J191" s="354">
        <f t="shared" ref="J191:M191" si="105">SUM(J192:J194)</f>
        <v>0</v>
      </c>
      <c r="K191" s="354">
        <f t="shared" si="105"/>
        <v>33632.75</v>
      </c>
      <c r="L191" s="354">
        <f t="shared" si="105"/>
        <v>45401.89</v>
      </c>
      <c r="M191" s="354">
        <f t="shared" si="105"/>
        <v>44886.71</v>
      </c>
    </row>
    <row r="192" spans="1:13" ht="38.25" x14ac:dyDescent="0.2">
      <c r="B192" s="343" t="s">
        <v>745</v>
      </c>
      <c r="C192" s="342" t="s">
        <v>92</v>
      </c>
      <c r="D192" s="342" t="s">
        <v>87</v>
      </c>
      <c r="E192" s="342" t="s">
        <v>749</v>
      </c>
      <c r="F192" s="342" t="s">
        <v>747</v>
      </c>
      <c r="G192" s="350"/>
      <c r="H192" s="350">
        <v>31842.75</v>
      </c>
      <c r="I192" s="354">
        <v>33150.089999999997</v>
      </c>
      <c r="J192" s="438"/>
      <c r="K192" s="362">
        <v>31842.75</v>
      </c>
      <c r="L192" s="354">
        <v>20017.189999999999</v>
      </c>
      <c r="M192" s="354">
        <v>20017.189999999999</v>
      </c>
    </row>
    <row r="193" spans="2:13" x14ac:dyDescent="0.2">
      <c r="B193" s="343" t="s">
        <v>750</v>
      </c>
      <c r="C193" s="342" t="s">
        <v>92</v>
      </c>
      <c r="D193" s="342" t="s">
        <v>87</v>
      </c>
      <c r="E193" s="342" t="s">
        <v>749</v>
      </c>
      <c r="F193" s="342" t="s">
        <v>751</v>
      </c>
      <c r="G193" s="350"/>
      <c r="H193" s="350">
        <v>1790</v>
      </c>
      <c r="I193" s="354">
        <v>1435</v>
      </c>
      <c r="J193" s="438"/>
      <c r="K193" s="362">
        <v>1790</v>
      </c>
      <c r="L193" s="354">
        <v>0</v>
      </c>
      <c r="M193" s="354">
        <v>0</v>
      </c>
    </row>
    <row r="194" spans="2:13" ht="51" x14ac:dyDescent="0.2">
      <c r="B194" s="483" t="s">
        <v>1172</v>
      </c>
      <c r="C194" s="342" t="s">
        <v>92</v>
      </c>
      <c r="D194" s="342" t="s">
        <v>87</v>
      </c>
      <c r="E194" s="342" t="s">
        <v>1088</v>
      </c>
      <c r="F194" s="342"/>
      <c r="G194" s="350"/>
      <c r="H194" s="350"/>
      <c r="I194" s="354">
        <f>I195</f>
        <v>27431.4</v>
      </c>
      <c r="J194" s="354">
        <f t="shared" ref="J194:M194" si="106">J195</f>
        <v>0</v>
      </c>
      <c r="K194" s="354">
        <f t="shared" si="106"/>
        <v>0</v>
      </c>
      <c r="L194" s="354">
        <f t="shared" si="106"/>
        <v>25384.7</v>
      </c>
      <c r="M194" s="354">
        <f t="shared" si="106"/>
        <v>24869.52</v>
      </c>
    </row>
    <row r="195" spans="2:13" ht="38.25" x14ac:dyDescent="0.2">
      <c r="B195" s="343" t="s">
        <v>745</v>
      </c>
      <c r="C195" s="342" t="s">
        <v>92</v>
      </c>
      <c r="D195" s="342" t="s">
        <v>87</v>
      </c>
      <c r="E195" s="342" t="s">
        <v>749</v>
      </c>
      <c r="F195" s="342" t="s">
        <v>747</v>
      </c>
      <c r="G195" s="350"/>
      <c r="H195" s="350"/>
      <c r="I195" s="354">
        <v>27431.4</v>
      </c>
      <c r="J195" s="438"/>
      <c r="K195" s="362"/>
      <c r="L195" s="354">
        <f>25734.7-350</f>
        <v>25384.7</v>
      </c>
      <c r="M195" s="354">
        <v>24869.52</v>
      </c>
    </row>
    <row r="196" spans="2:13" ht="38.25" x14ac:dyDescent="0.2">
      <c r="B196" s="442" t="s">
        <v>1173</v>
      </c>
      <c r="C196" s="342" t="s">
        <v>92</v>
      </c>
      <c r="D196" s="342" t="s">
        <v>87</v>
      </c>
      <c r="E196" s="342" t="s">
        <v>753</v>
      </c>
      <c r="F196" s="342"/>
      <c r="G196" s="350">
        <f>SUM(G197:G198)</f>
        <v>0</v>
      </c>
      <c r="H196" s="350">
        <f t="shared" ref="H196" si="107">SUM(H197:H198)</f>
        <v>4587.6000000000004</v>
      </c>
      <c r="I196" s="354">
        <f>SUM(I197:I199)</f>
        <v>5331.58</v>
      </c>
      <c r="J196" s="354">
        <f t="shared" ref="J196:M196" si="108">SUM(J197:J199)</f>
        <v>0</v>
      </c>
      <c r="K196" s="354">
        <f t="shared" si="108"/>
        <v>4587.6000000000004</v>
      </c>
      <c r="L196" s="354">
        <f t="shared" si="108"/>
        <v>5248.58</v>
      </c>
      <c r="M196" s="354">
        <f t="shared" si="108"/>
        <v>5248.58</v>
      </c>
    </row>
    <row r="197" spans="2:13" ht="38.25" x14ac:dyDescent="0.2">
      <c r="B197" s="343" t="s">
        <v>745</v>
      </c>
      <c r="C197" s="342" t="s">
        <v>92</v>
      </c>
      <c r="D197" s="342" t="s">
        <v>87</v>
      </c>
      <c r="E197" s="342" t="s">
        <v>753</v>
      </c>
      <c r="F197" s="342" t="s">
        <v>747</v>
      </c>
      <c r="G197" s="350"/>
      <c r="H197" s="350">
        <v>4557.6000000000004</v>
      </c>
      <c r="I197" s="354">
        <v>4782.04</v>
      </c>
      <c r="J197" s="438"/>
      <c r="K197" s="350">
        <v>4557.6000000000004</v>
      </c>
      <c r="L197" s="354">
        <v>4782.04</v>
      </c>
      <c r="M197" s="354">
        <v>4782.04</v>
      </c>
    </row>
    <row r="198" spans="2:13" x14ac:dyDescent="0.2">
      <c r="B198" s="343" t="s">
        <v>750</v>
      </c>
      <c r="C198" s="342" t="s">
        <v>92</v>
      </c>
      <c r="D198" s="342" t="s">
        <v>87</v>
      </c>
      <c r="E198" s="342" t="s">
        <v>753</v>
      </c>
      <c r="F198" s="342" t="s">
        <v>751</v>
      </c>
      <c r="G198" s="350"/>
      <c r="H198" s="350">
        <v>30</v>
      </c>
      <c r="I198" s="354">
        <v>133</v>
      </c>
      <c r="J198" s="438"/>
      <c r="K198" s="350">
        <v>30</v>
      </c>
      <c r="L198" s="354">
        <v>50</v>
      </c>
      <c r="M198" s="354">
        <v>50</v>
      </c>
    </row>
    <row r="199" spans="2:13" ht="25.5" x14ac:dyDescent="0.2">
      <c r="B199" s="492" t="s">
        <v>1089</v>
      </c>
      <c r="C199" s="342" t="s">
        <v>92</v>
      </c>
      <c r="D199" s="342" t="s">
        <v>87</v>
      </c>
      <c r="E199" s="342" t="s">
        <v>1090</v>
      </c>
      <c r="F199" s="342"/>
      <c r="G199" s="350"/>
      <c r="H199" s="350"/>
      <c r="I199" s="354">
        <f>I200</f>
        <v>416.54</v>
      </c>
      <c r="J199" s="354">
        <f t="shared" ref="J199:M199" si="109">J200</f>
        <v>0</v>
      </c>
      <c r="K199" s="354">
        <f t="shared" si="109"/>
        <v>0</v>
      </c>
      <c r="L199" s="354">
        <f t="shared" si="109"/>
        <v>416.54</v>
      </c>
      <c r="M199" s="354">
        <f t="shared" si="109"/>
        <v>416.54</v>
      </c>
    </row>
    <row r="200" spans="2:13" ht="38.25" x14ac:dyDescent="0.2">
      <c r="B200" s="343" t="s">
        <v>745</v>
      </c>
      <c r="C200" s="342" t="s">
        <v>92</v>
      </c>
      <c r="D200" s="342" t="s">
        <v>87</v>
      </c>
      <c r="E200" s="342" t="s">
        <v>1090</v>
      </c>
      <c r="F200" s="342" t="s">
        <v>747</v>
      </c>
      <c r="G200" s="350"/>
      <c r="H200" s="350"/>
      <c r="I200" s="354">
        <v>416.54</v>
      </c>
      <c r="J200" s="438"/>
      <c r="K200" s="350"/>
      <c r="L200" s="354">
        <v>416.54</v>
      </c>
      <c r="M200" s="354">
        <v>416.54</v>
      </c>
    </row>
    <row r="201" spans="2:13" ht="51" x14ac:dyDescent="0.2">
      <c r="B201" s="442" t="s">
        <v>1174</v>
      </c>
      <c r="C201" s="342" t="s">
        <v>92</v>
      </c>
      <c r="D201" s="342" t="s">
        <v>87</v>
      </c>
      <c r="E201" s="342" t="s">
        <v>755</v>
      </c>
      <c r="F201" s="342"/>
      <c r="G201" s="350">
        <f>G202</f>
        <v>0</v>
      </c>
      <c r="H201" s="350">
        <f t="shared" ref="H201:M201" si="110">H202</f>
        <v>5581</v>
      </c>
      <c r="I201" s="354">
        <f t="shared" si="110"/>
        <v>5081</v>
      </c>
      <c r="J201" s="438">
        <f t="shared" si="110"/>
        <v>0</v>
      </c>
      <c r="K201" s="362">
        <f t="shared" si="110"/>
        <v>5581</v>
      </c>
      <c r="L201" s="354">
        <f t="shared" si="110"/>
        <v>5081</v>
      </c>
      <c r="M201" s="354">
        <f t="shared" si="110"/>
        <v>5081</v>
      </c>
    </row>
    <row r="202" spans="2:13" ht="38.25" x14ac:dyDescent="0.2">
      <c r="B202" s="343" t="s">
        <v>745</v>
      </c>
      <c r="C202" s="342" t="s">
        <v>92</v>
      </c>
      <c r="D202" s="342" t="s">
        <v>87</v>
      </c>
      <c r="E202" s="342" t="s">
        <v>755</v>
      </c>
      <c r="F202" s="342" t="s">
        <v>747</v>
      </c>
      <c r="G202" s="350"/>
      <c r="H202" s="350">
        <v>5581</v>
      </c>
      <c r="I202" s="354">
        <v>5081</v>
      </c>
      <c r="J202" s="438"/>
      <c r="K202" s="362">
        <v>5581</v>
      </c>
      <c r="L202" s="354">
        <v>5081</v>
      </c>
      <c r="M202" s="354">
        <v>5081</v>
      </c>
    </row>
    <row r="203" spans="2:13" ht="25.5" x14ac:dyDescent="0.2">
      <c r="B203" s="442" t="s">
        <v>1175</v>
      </c>
      <c r="C203" s="342" t="s">
        <v>92</v>
      </c>
      <c r="D203" s="342" t="s">
        <v>87</v>
      </c>
      <c r="E203" s="342" t="s">
        <v>757</v>
      </c>
      <c r="F203" s="342"/>
      <c r="G203" s="350">
        <f>G204</f>
        <v>0</v>
      </c>
      <c r="H203" s="350">
        <f t="shared" ref="H203:M203" si="111">H204</f>
        <v>1130</v>
      </c>
      <c r="I203" s="354">
        <f t="shared" si="111"/>
        <v>970</v>
      </c>
      <c r="J203" s="438">
        <f t="shared" si="111"/>
        <v>0</v>
      </c>
      <c r="K203" s="362">
        <f t="shared" si="111"/>
        <v>1130</v>
      </c>
      <c r="L203" s="354">
        <f t="shared" si="111"/>
        <v>970</v>
      </c>
      <c r="M203" s="354">
        <f t="shared" si="111"/>
        <v>970</v>
      </c>
    </row>
    <row r="204" spans="2:13" ht="38.25" x14ac:dyDescent="0.2">
      <c r="B204" s="343" t="s">
        <v>745</v>
      </c>
      <c r="C204" s="342" t="s">
        <v>92</v>
      </c>
      <c r="D204" s="342" t="s">
        <v>87</v>
      </c>
      <c r="E204" s="342" t="s">
        <v>757</v>
      </c>
      <c r="F204" s="342" t="s">
        <v>747</v>
      </c>
      <c r="G204" s="350"/>
      <c r="H204" s="350">
        <v>1130</v>
      </c>
      <c r="I204" s="354">
        <v>970</v>
      </c>
      <c r="J204" s="438"/>
      <c r="K204" s="362">
        <v>1130</v>
      </c>
      <c r="L204" s="354">
        <v>970</v>
      </c>
      <c r="M204" s="354">
        <v>970</v>
      </c>
    </row>
    <row r="205" spans="2:13" ht="127.5" x14ac:dyDescent="0.2">
      <c r="B205" s="442" t="s">
        <v>758</v>
      </c>
      <c r="C205" s="342" t="s">
        <v>92</v>
      </c>
      <c r="D205" s="342" t="s">
        <v>87</v>
      </c>
      <c r="E205" s="528" t="s">
        <v>1127</v>
      </c>
      <c r="F205" s="342"/>
      <c r="G205" s="350">
        <f>G206</f>
        <v>0</v>
      </c>
      <c r="H205" s="350">
        <f t="shared" ref="H205:M205" si="112">H206</f>
        <v>135049.20000000001</v>
      </c>
      <c r="I205" s="354">
        <f t="shared" si="112"/>
        <v>144254.79999999999</v>
      </c>
      <c r="J205" s="438">
        <f t="shared" si="112"/>
        <v>0</v>
      </c>
      <c r="K205" s="362">
        <f t="shared" si="112"/>
        <v>135049.20000000001</v>
      </c>
      <c r="L205" s="354">
        <f t="shared" si="112"/>
        <v>144254.79999999999</v>
      </c>
      <c r="M205" s="354">
        <f t="shared" si="112"/>
        <v>144254.79999999999</v>
      </c>
    </row>
    <row r="206" spans="2:13" ht="38.25" x14ac:dyDescent="0.2">
      <c r="B206" s="343" t="s">
        <v>745</v>
      </c>
      <c r="C206" s="342" t="s">
        <v>92</v>
      </c>
      <c r="D206" s="342" t="s">
        <v>87</v>
      </c>
      <c r="E206" s="528" t="s">
        <v>1127</v>
      </c>
      <c r="F206" s="342" t="s">
        <v>747</v>
      </c>
      <c r="G206" s="350"/>
      <c r="H206" s="350">
        <v>135049.20000000001</v>
      </c>
      <c r="I206" s="354">
        <v>144254.79999999999</v>
      </c>
      <c r="J206" s="438"/>
      <c r="K206" s="362">
        <v>135049.20000000001</v>
      </c>
      <c r="L206" s="354">
        <v>144254.79999999999</v>
      </c>
      <c r="M206" s="354">
        <v>144254.79999999999</v>
      </c>
    </row>
    <row r="207" spans="2:13" ht="38.25" x14ac:dyDescent="0.2">
      <c r="B207" s="442" t="s">
        <v>759</v>
      </c>
      <c r="C207" s="342" t="s">
        <v>92</v>
      </c>
      <c r="D207" s="342" t="s">
        <v>87</v>
      </c>
      <c r="E207" s="528" t="s">
        <v>1128</v>
      </c>
      <c r="F207" s="342"/>
      <c r="G207" s="350">
        <f>G208</f>
        <v>0</v>
      </c>
      <c r="H207" s="350">
        <f t="shared" ref="H207:M207" si="113">H208</f>
        <v>2369</v>
      </c>
      <c r="I207" s="354">
        <f t="shared" si="113"/>
        <v>2369</v>
      </c>
      <c r="J207" s="438">
        <f t="shared" si="113"/>
        <v>0</v>
      </c>
      <c r="K207" s="362">
        <f t="shared" si="113"/>
        <v>2369</v>
      </c>
      <c r="L207" s="354">
        <f t="shared" si="113"/>
        <v>2369</v>
      </c>
      <c r="M207" s="354">
        <f t="shared" si="113"/>
        <v>2369</v>
      </c>
    </row>
    <row r="208" spans="2:13" ht="38.25" x14ac:dyDescent="0.2">
      <c r="B208" s="343" t="s">
        <v>745</v>
      </c>
      <c r="C208" s="342" t="s">
        <v>92</v>
      </c>
      <c r="D208" s="342" t="s">
        <v>87</v>
      </c>
      <c r="E208" s="528" t="s">
        <v>1128</v>
      </c>
      <c r="F208" s="342" t="s">
        <v>747</v>
      </c>
      <c r="G208" s="350"/>
      <c r="H208" s="350">
        <v>2369</v>
      </c>
      <c r="I208" s="354">
        <f>G208+H208</f>
        <v>2369</v>
      </c>
      <c r="J208" s="438"/>
      <c r="K208" s="362">
        <v>2369</v>
      </c>
      <c r="L208" s="354">
        <f>J208+K208</f>
        <v>2369</v>
      </c>
      <c r="M208" s="354">
        <v>2369</v>
      </c>
    </row>
    <row r="209" spans="2:13" ht="51" x14ac:dyDescent="0.2">
      <c r="B209" s="442" t="s">
        <v>760</v>
      </c>
      <c r="C209" s="342" t="s">
        <v>92</v>
      </c>
      <c r="D209" s="342" t="s">
        <v>87</v>
      </c>
      <c r="E209" s="528" t="s">
        <v>1129</v>
      </c>
      <c r="F209" s="342"/>
      <c r="G209" s="350">
        <f>G210</f>
        <v>0</v>
      </c>
      <c r="H209" s="350">
        <f t="shared" ref="H209:M209" si="114">H210</f>
        <v>1419.5</v>
      </c>
      <c r="I209" s="354">
        <f t="shared" si="114"/>
        <v>1419.5</v>
      </c>
      <c r="J209" s="438">
        <f t="shared" si="114"/>
        <v>2839</v>
      </c>
      <c r="K209" s="362">
        <f t="shared" si="114"/>
        <v>4258.5</v>
      </c>
      <c r="L209" s="354">
        <f t="shared" si="114"/>
        <v>1419.5</v>
      </c>
      <c r="M209" s="354">
        <f t="shared" si="114"/>
        <v>1419.5</v>
      </c>
    </row>
    <row r="210" spans="2:13" ht="38.25" x14ac:dyDescent="0.2">
      <c r="B210" s="343" t="s">
        <v>745</v>
      </c>
      <c r="C210" s="342" t="s">
        <v>92</v>
      </c>
      <c r="D210" s="342" t="s">
        <v>87</v>
      </c>
      <c r="E210" s="528" t="s">
        <v>1129</v>
      </c>
      <c r="F210" s="342" t="s">
        <v>747</v>
      </c>
      <c r="G210" s="350"/>
      <c r="H210" s="350">
        <v>1419.5</v>
      </c>
      <c r="I210" s="354">
        <f>G210+H210</f>
        <v>1419.5</v>
      </c>
      <c r="J210" s="441">
        <f t="shared" ref="J210:K210" si="115">H210+I210</f>
        <v>2839</v>
      </c>
      <c r="K210" s="350">
        <f t="shared" si="115"/>
        <v>4258.5</v>
      </c>
      <c r="L210" s="354">
        <v>1419.5</v>
      </c>
      <c r="M210" s="354">
        <v>1419.5</v>
      </c>
    </row>
    <row r="211" spans="2:13" x14ac:dyDescent="0.2">
      <c r="B211" s="343" t="s">
        <v>761</v>
      </c>
      <c r="C211" s="342" t="s">
        <v>92</v>
      </c>
      <c r="D211" s="342" t="s">
        <v>90</v>
      </c>
      <c r="E211" s="342"/>
      <c r="F211" s="342"/>
      <c r="G211" s="350" t="e">
        <f>#REF!+G212</f>
        <v>#REF!</v>
      </c>
      <c r="H211" s="350" t="e">
        <f>#REF!+H212</f>
        <v>#REF!</v>
      </c>
      <c r="I211" s="354">
        <f>I212</f>
        <v>800</v>
      </c>
      <c r="J211" s="441">
        <f t="shared" ref="J211:M214" si="116">J212</f>
        <v>0</v>
      </c>
      <c r="K211" s="350">
        <f t="shared" si="116"/>
        <v>800</v>
      </c>
      <c r="L211" s="354">
        <f t="shared" si="116"/>
        <v>800</v>
      </c>
      <c r="M211" s="354">
        <f t="shared" si="116"/>
        <v>800</v>
      </c>
    </row>
    <row r="212" spans="2:13" ht="25.5" hidden="1" x14ac:dyDescent="0.2">
      <c r="B212" s="442" t="s">
        <v>739</v>
      </c>
      <c r="C212" s="342" t="s">
        <v>92</v>
      </c>
      <c r="D212" s="342" t="s">
        <v>90</v>
      </c>
      <c r="E212" s="342" t="s">
        <v>762</v>
      </c>
      <c r="F212" s="342"/>
      <c r="G212" s="350" t="e">
        <f>G213</f>
        <v>#REF!</v>
      </c>
      <c r="H212" s="350" t="e">
        <f t="shared" ref="H212:I213" si="117">H213</f>
        <v>#REF!</v>
      </c>
      <c r="I212" s="354">
        <f t="shared" si="117"/>
        <v>800</v>
      </c>
      <c r="J212" s="438">
        <f t="shared" si="116"/>
        <v>0</v>
      </c>
      <c r="K212" s="362">
        <f t="shared" si="116"/>
        <v>800</v>
      </c>
      <c r="L212" s="354">
        <f t="shared" si="116"/>
        <v>800</v>
      </c>
      <c r="M212" s="354">
        <f t="shared" si="116"/>
        <v>800</v>
      </c>
    </row>
    <row r="213" spans="2:13" ht="25.5" hidden="1" x14ac:dyDescent="0.2">
      <c r="B213" s="442" t="s">
        <v>741</v>
      </c>
      <c r="C213" s="342" t="s">
        <v>92</v>
      </c>
      <c r="D213" s="342" t="s">
        <v>90</v>
      </c>
      <c r="E213" s="342" t="s">
        <v>763</v>
      </c>
      <c r="F213" s="342"/>
      <c r="G213" s="350" t="e">
        <f>G214</f>
        <v>#REF!</v>
      </c>
      <c r="H213" s="350" t="e">
        <f t="shared" si="117"/>
        <v>#REF!</v>
      </c>
      <c r="I213" s="354">
        <f t="shared" si="117"/>
        <v>800</v>
      </c>
      <c r="J213" s="438">
        <f t="shared" si="116"/>
        <v>0</v>
      </c>
      <c r="K213" s="362">
        <f t="shared" si="116"/>
        <v>800</v>
      </c>
      <c r="L213" s="354">
        <f t="shared" si="116"/>
        <v>800</v>
      </c>
      <c r="M213" s="354">
        <f t="shared" si="116"/>
        <v>800</v>
      </c>
    </row>
    <row r="214" spans="2:13" ht="25.5" hidden="1" x14ac:dyDescent="0.2">
      <c r="B214" s="442" t="s">
        <v>748</v>
      </c>
      <c r="C214" s="342" t="s">
        <v>92</v>
      </c>
      <c r="D214" s="342" t="s">
        <v>90</v>
      </c>
      <c r="E214" s="342" t="s">
        <v>746</v>
      </c>
      <c r="F214" s="342"/>
      <c r="G214" s="350" t="e">
        <f>G215+#REF!</f>
        <v>#REF!</v>
      </c>
      <c r="H214" s="350" t="e">
        <f>H215+#REF!</f>
        <v>#REF!</v>
      </c>
      <c r="I214" s="354">
        <f>I215</f>
        <v>800</v>
      </c>
      <c r="J214" s="441">
        <f t="shared" si="116"/>
        <v>0</v>
      </c>
      <c r="K214" s="350">
        <f t="shared" si="116"/>
        <v>800</v>
      </c>
      <c r="L214" s="354">
        <f t="shared" si="116"/>
        <v>800</v>
      </c>
      <c r="M214" s="354">
        <f t="shared" si="116"/>
        <v>800</v>
      </c>
    </row>
    <row r="215" spans="2:13" ht="38.25" hidden="1" x14ac:dyDescent="0.2">
      <c r="B215" s="343" t="s">
        <v>745</v>
      </c>
      <c r="C215" s="342" t="s">
        <v>92</v>
      </c>
      <c r="D215" s="342" t="s">
        <v>90</v>
      </c>
      <c r="E215" s="342" t="s">
        <v>746</v>
      </c>
      <c r="F215" s="342" t="s">
        <v>747</v>
      </c>
      <c r="G215" s="350"/>
      <c r="H215" s="350">
        <v>800</v>
      </c>
      <c r="I215" s="354">
        <f>G215+H215</f>
        <v>800</v>
      </c>
      <c r="J215" s="438"/>
      <c r="K215" s="362">
        <v>800</v>
      </c>
      <c r="L215" s="354">
        <f>J215+K215</f>
        <v>800</v>
      </c>
      <c r="M215" s="354">
        <v>800</v>
      </c>
    </row>
    <row r="216" spans="2:13" hidden="1" x14ac:dyDescent="0.2">
      <c r="B216" s="343" t="s">
        <v>53</v>
      </c>
      <c r="C216" s="342" t="s">
        <v>92</v>
      </c>
      <c r="D216" s="342" t="s">
        <v>92</v>
      </c>
      <c r="E216" s="342"/>
      <c r="F216" s="342"/>
      <c r="G216" s="350" t="e">
        <f>#REF!+#REF!+#REF!+G217</f>
        <v>#REF!</v>
      </c>
      <c r="H216" s="350" t="e">
        <f>#REF!+#REF!+#REF!+H217</f>
        <v>#REF!</v>
      </c>
      <c r="I216" s="354">
        <f>I217</f>
        <v>3232.95</v>
      </c>
      <c r="J216" s="441" t="e">
        <f t="shared" ref="J216:M216" si="118">J217</f>
        <v>#REF!</v>
      </c>
      <c r="K216" s="350" t="e">
        <f t="shared" si="118"/>
        <v>#REF!</v>
      </c>
      <c r="L216" s="354">
        <f t="shared" si="118"/>
        <v>3519.95</v>
      </c>
      <c r="M216" s="354">
        <f t="shared" si="118"/>
        <v>3519.95</v>
      </c>
    </row>
    <row r="217" spans="2:13" ht="25.5" hidden="1" x14ac:dyDescent="0.2">
      <c r="B217" s="442" t="s">
        <v>739</v>
      </c>
      <c r="C217" s="342" t="s">
        <v>92</v>
      </c>
      <c r="D217" s="342" t="s">
        <v>92</v>
      </c>
      <c r="E217" s="342" t="s">
        <v>762</v>
      </c>
      <c r="F217" s="342"/>
      <c r="G217" s="350">
        <f>G218</f>
        <v>0</v>
      </c>
      <c r="H217" s="350">
        <f t="shared" ref="H217" si="119">H218</f>
        <v>3089.95</v>
      </c>
      <c r="I217" s="354">
        <f>I218+I223</f>
        <v>3232.95</v>
      </c>
      <c r="J217" s="437" t="e">
        <f t="shared" ref="J217:M217" si="120">J218+J223</f>
        <v>#REF!</v>
      </c>
      <c r="K217" s="354" t="e">
        <f t="shared" si="120"/>
        <v>#REF!</v>
      </c>
      <c r="L217" s="354">
        <f t="shared" si="120"/>
        <v>3519.95</v>
      </c>
      <c r="M217" s="354">
        <f t="shared" si="120"/>
        <v>3519.95</v>
      </c>
    </row>
    <row r="218" spans="2:13" ht="25.5" x14ac:dyDescent="0.2">
      <c r="B218" s="442" t="s">
        <v>741</v>
      </c>
      <c r="C218" s="342" t="s">
        <v>92</v>
      </c>
      <c r="D218" s="342" t="s">
        <v>92</v>
      </c>
      <c r="E218" s="342" t="s">
        <v>763</v>
      </c>
      <c r="F218" s="342"/>
      <c r="G218" s="350">
        <f>G219+G221</f>
        <v>0</v>
      </c>
      <c r="H218" s="350">
        <f t="shared" ref="H218:M218" si="121">H219+H221</f>
        <v>3089.95</v>
      </c>
      <c r="I218" s="354">
        <f>I219+I221</f>
        <v>3102.95</v>
      </c>
      <c r="J218" s="438">
        <f t="shared" si="121"/>
        <v>0</v>
      </c>
      <c r="K218" s="362">
        <f t="shared" si="121"/>
        <v>3089.95</v>
      </c>
      <c r="L218" s="354">
        <f t="shared" si="121"/>
        <v>3389.95</v>
      </c>
      <c r="M218" s="354">
        <f t="shared" si="121"/>
        <v>3389.95</v>
      </c>
    </row>
    <row r="219" spans="2:13" ht="38.25" x14ac:dyDescent="0.2">
      <c r="B219" s="442" t="s">
        <v>764</v>
      </c>
      <c r="C219" s="342" t="s">
        <v>92</v>
      </c>
      <c r="D219" s="342" t="s">
        <v>92</v>
      </c>
      <c r="E219" s="342" t="s">
        <v>765</v>
      </c>
      <c r="F219" s="342"/>
      <c r="G219" s="350">
        <f>G220</f>
        <v>0</v>
      </c>
      <c r="H219" s="350">
        <f t="shared" ref="H219:M219" si="122">H220</f>
        <v>1170.95</v>
      </c>
      <c r="I219" s="354">
        <f t="shared" si="122"/>
        <v>1470.95</v>
      </c>
      <c r="J219" s="438">
        <f t="shared" si="122"/>
        <v>0</v>
      </c>
      <c r="K219" s="362">
        <f t="shared" si="122"/>
        <v>1170.95</v>
      </c>
      <c r="L219" s="354">
        <f t="shared" si="122"/>
        <v>1470.95</v>
      </c>
      <c r="M219" s="354">
        <f t="shared" si="122"/>
        <v>1470.95</v>
      </c>
    </row>
    <row r="220" spans="2:13" x14ac:dyDescent="0.2">
      <c r="B220" s="343" t="s">
        <v>750</v>
      </c>
      <c r="C220" s="342" t="s">
        <v>92</v>
      </c>
      <c r="D220" s="342" t="s">
        <v>92</v>
      </c>
      <c r="E220" s="342" t="s">
        <v>765</v>
      </c>
      <c r="F220" s="342" t="s">
        <v>751</v>
      </c>
      <c r="G220" s="350"/>
      <c r="H220" s="350">
        <v>1170.95</v>
      </c>
      <c r="I220" s="354">
        <v>1470.95</v>
      </c>
      <c r="J220" s="438"/>
      <c r="K220" s="362">
        <v>1170.95</v>
      </c>
      <c r="L220" s="354">
        <v>1470.95</v>
      </c>
      <c r="M220" s="354">
        <v>1470.95</v>
      </c>
    </row>
    <row r="221" spans="2:13" ht="51" x14ac:dyDescent="0.2">
      <c r="B221" s="439" t="s">
        <v>1091</v>
      </c>
      <c r="C221" s="342" t="s">
        <v>92</v>
      </c>
      <c r="D221" s="342" t="s">
        <v>92</v>
      </c>
      <c r="E221" s="342" t="s">
        <v>767</v>
      </c>
      <c r="F221" s="342"/>
      <c r="G221" s="350">
        <f>G222</f>
        <v>0</v>
      </c>
      <c r="H221" s="350">
        <f t="shared" ref="H221:M221" si="123">H222</f>
        <v>1919</v>
      </c>
      <c r="I221" s="354">
        <f t="shared" si="123"/>
        <v>1632</v>
      </c>
      <c r="J221" s="438">
        <f t="shared" si="123"/>
        <v>0</v>
      </c>
      <c r="K221" s="362">
        <f t="shared" si="123"/>
        <v>1919</v>
      </c>
      <c r="L221" s="354">
        <f t="shared" si="123"/>
        <v>1919</v>
      </c>
      <c r="M221" s="354">
        <f t="shared" si="123"/>
        <v>1919</v>
      </c>
    </row>
    <row r="222" spans="2:13" x14ac:dyDescent="0.2">
      <c r="B222" s="343" t="s">
        <v>750</v>
      </c>
      <c r="C222" s="342" t="s">
        <v>92</v>
      </c>
      <c r="D222" s="342" t="s">
        <v>92</v>
      </c>
      <c r="E222" s="342" t="s">
        <v>767</v>
      </c>
      <c r="F222" s="342" t="s">
        <v>751</v>
      </c>
      <c r="G222" s="350"/>
      <c r="H222" s="350">
        <v>1919</v>
      </c>
      <c r="I222" s="354">
        <v>1632</v>
      </c>
      <c r="J222" s="438"/>
      <c r="K222" s="362">
        <v>1919</v>
      </c>
      <c r="L222" s="354">
        <v>1919</v>
      </c>
      <c r="M222" s="354">
        <v>1919</v>
      </c>
    </row>
    <row r="223" spans="2:13" ht="25.5" x14ac:dyDescent="0.2">
      <c r="B223" s="442" t="s">
        <v>940</v>
      </c>
      <c r="C223" s="342" t="s">
        <v>92</v>
      </c>
      <c r="D223" s="342" t="s">
        <v>92</v>
      </c>
      <c r="E223" s="342" t="s">
        <v>941</v>
      </c>
      <c r="F223" s="342"/>
      <c r="G223" s="350">
        <f>G224</f>
        <v>0</v>
      </c>
      <c r="H223" s="350">
        <f t="shared" ref="H223:M223" si="124">H224</f>
        <v>1275.76</v>
      </c>
      <c r="I223" s="354">
        <f t="shared" si="124"/>
        <v>130</v>
      </c>
      <c r="J223" s="438" t="e">
        <f t="shared" si="124"/>
        <v>#REF!</v>
      </c>
      <c r="K223" s="362" t="e">
        <f t="shared" si="124"/>
        <v>#REF!</v>
      </c>
      <c r="L223" s="354">
        <f t="shared" si="124"/>
        <v>130</v>
      </c>
      <c r="M223" s="354">
        <f t="shared" si="124"/>
        <v>130</v>
      </c>
    </row>
    <row r="224" spans="2:13" ht="25.5" x14ac:dyDescent="0.2">
      <c r="B224" s="442" t="s">
        <v>1176</v>
      </c>
      <c r="C224" s="342" t="s">
        <v>92</v>
      </c>
      <c r="D224" s="342" t="s">
        <v>92</v>
      </c>
      <c r="E224" s="342" t="s">
        <v>958</v>
      </c>
      <c r="F224" s="342"/>
      <c r="G224" s="350">
        <f>G225+G226+G227</f>
        <v>0</v>
      </c>
      <c r="H224" s="350">
        <f t="shared" ref="H224" si="125">H225+H226+H227</f>
        <v>1275.76</v>
      </c>
      <c r="I224" s="354">
        <f>I225+I226+I227</f>
        <v>130</v>
      </c>
      <c r="J224" s="437" t="e">
        <f t="shared" ref="J224:M224" si="126">J225+J226+J227</f>
        <v>#REF!</v>
      </c>
      <c r="K224" s="354" t="e">
        <f t="shared" si="126"/>
        <v>#REF!</v>
      </c>
      <c r="L224" s="354">
        <f t="shared" si="126"/>
        <v>130</v>
      </c>
      <c r="M224" s="354">
        <f t="shared" si="126"/>
        <v>130</v>
      </c>
    </row>
    <row r="225" spans="2:13" hidden="1" x14ac:dyDescent="0.2">
      <c r="B225" s="344" t="s">
        <v>771</v>
      </c>
      <c r="C225" s="342" t="s">
        <v>92</v>
      </c>
      <c r="D225" s="342" t="s">
        <v>92</v>
      </c>
      <c r="E225" s="342" t="s">
        <v>958</v>
      </c>
      <c r="F225" s="342" t="s">
        <v>772</v>
      </c>
      <c r="G225" s="350"/>
      <c r="H225" s="350">
        <v>1145.76</v>
      </c>
      <c r="I225" s="354"/>
      <c r="J225" s="438" t="e">
        <f>J226+J227+#REF!</f>
        <v>#REF!</v>
      </c>
      <c r="K225" s="362" t="e">
        <f>K226+K227+#REF!</f>
        <v>#REF!</v>
      </c>
      <c r="L225" s="354"/>
      <c r="M225" s="354"/>
    </row>
    <row r="226" spans="2:13" ht="25.5" x14ac:dyDescent="0.2">
      <c r="B226" s="343" t="s">
        <v>773</v>
      </c>
      <c r="C226" s="342" t="s">
        <v>92</v>
      </c>
      <c r="D226" s="342" t="s">
        <v>92</v>
      </c>
      <c r="E226" s="342" t="s">
        <v>958</v>
      </c>
      <c r="F226" s="342" t="s">
        <v>774</v>
      </c>
      <c r="G226" s="350"/>
      <c r="H226" s="350">
        <v>5</v>
      </c>
      <c r="I226" s="354">
        <f>G226+H226</f>
        <v>5</v>
      </c>
      <c r="J226" s="438"/>
      <c r="K226" s="350">
        <v>1145.76</v>
      </c>
      <c r="L226" s="354">
        <v>5</v>
      </c>
      <c r="M226" s="354">
        <v>5</v>
      </c>
    </row>
    <row r="227" spans="2:13" ht="25.5" x14ac:dyDescent="0.2">
      <c r="B227" s="343" t="s">
        <v>779</v>
      </c>
      <c r="C227" s="342" t="s">
        <v>92</v>
      </c>
      <c r="D227" s="342" t="s">
        <v>92</v>
      </c>
      <c r="E227" s="342" t="s">
        <v>958</v>
      </c>
      <c r="F227" s="342" t="s">
        <v>780</v>
      </c>
      <c r="G227" s="350"/>
      <c r="H227" s="350">
        <v>125</v>
      </c>
      <c r="I227" s="354">
        <f>G227+H227</f>
        <v>125</v>
      </c>
      <c r="J227" s="438"/>
      <c r="K227" s="350">
        <v>5</v>
      </c>
      <c r="L227" s="354">
        <v>125</v>
      </c>
      <c r="M227" s="354">
        <v>125</v>
      </c>
    </row>
    <row r="228" spans="2:13" x14ac:dyDescent="0.2">
      <c r="B228" s="343" t="s">
        <v>52</v>
      </c>
      <c r="C228" s="342" t="s">
        <v>92</v>
      </c>
      <c r="D228" s="342" t="s">
        <v>768</v>
      </c>
      <c r="E228" s="342"/>
      <c r="F228" s="342"/>
      <c r="G228" s="350" t="e">
        <f>#REF!+#REF!+G229</f>
        <v>#REF!</v>
      </c>
      <c r="H228" s="350" t="e">
        <f>#REF!+#REF!+H229</f>
        <v>#REF!</v>
      </c>
      <c r="I228" s="354">
        <f>I229</f>
        <v>8297.98</v>
      </c>
      <c r="J228" s="441">
        <f t="shared" ref="J228:M228" si="127">J229</f>
        <v>5488.4</v>
      </c>
      <c r="K228" s="350">
        <f t="shared" si="127"/>
        <v>6569.0599999999995</v>
      </c>
      <c r="L228" s="354">
        <f t="shared" si="127"/>
        <v>8297.98</v>
      </c>
      <c r="M228" s="354">
        <f t="shared" si="127"/>
        <v>8297.98</v>
      </c>
    </row>
    <row r="229" spans="2:13" ht="25.5" x14ac:dyDescent="0.2">
      <c r="B229" s="442" t="s">
        <v>739</v>
      </c>
      <c r="C229" s="342" t="s">
        <v>92</v>
      </c>
      <c r="D229" s="342" t="s">
        <v>768</v>
      </c>
      <c r="E229" s="342" t="s">
        <v>762</v>
      </c>
      <c r="F229" s="342"/>
      <c r="G229" s="350">
        <f t="shared" ref="G229:M229" si="128">G230+G239</f>
        <v>0</v>
      </c>
      <c r="H229" s="350">
        <f t="shared" si="128"/>
        <v>7984.9699999999993</v>
      </c>
      <c r="I229" s="354">
        <f>I230+I239</f>
        <v>8297.98</v>
      </c>
      <c r="J229" s="438">
        <f t="shared" si="128"/>
        <v>5488.4</v>
      </c>
      <c r="K229" s="362">
        <f t="shared" si="128"/>
        <v>6569.0599999999995</v>
      </c>
      <c r="L229" s="354">
        <f t="shared" si="128"/>
        <v>8297.98</v>
      </c>
      <c r="M229" s="354">
        <f t="shared" si="128"/>
        <v>8297.98</v>
      </c>
    </row>
    <row r="230" spans="2:13" ht="51" x14ac:dyDescent="0.2">
      <c r="B230" s="442" t="s">
        <v>1177</v>
      </c>
      <c r="C230" s="342" t="s">
        <v>92</v>
      </c>
      <c r="D230" s="342" t="s">
        <v>768</v>
      </c>
      <c r="E230" s="342" t="s">
        <v>770</v>
      </c>
      <c r="F230" s="342"/>
      <c r="G230" s="350">
        <f>SUM(G231:G237)</f>
        <v>0</v>
      </c>
      <c r="H230" s="350">
        <f t="shared" ref="H230" si="129">SUM(H231:H237)</f>
        <v>1080.6600000000001</v>
      </c>
      <c r="I230" s="354">
        <f>SUM(I231:I237)</f>
        <v>1080.6600000000001</v>
      </c>
      <c r="J230" s="438">
        <f t="shared" ref="J230:M230" si="130">SUM(J231:J237)</f>
        <v>0</v>
      </c>
      <c r="K230" s="362">
        <f t="shared" si="130"/>
        <v>1080.6600000000001</v>
      </c>
      <c r="L230" s="354">
        <f t="shared" si="130"/>
        <v>1080.6600000000001</v>
      </c>
      <c r="M230" s="354">
        <f t="shared" si="130"/>
        <v>1080.6600000000001</v>
      </c>
    </row>
    <row r="231" spans="2:13" x14ac:dyDescent="0.2">
      <c r="B231" s="344" t="s">
        <v>771</v>
      </c>
      <c r="C231" s="342" t="s">
        <v>92</v>
      </c>
      <c r="D231" s="342" t="s">
        <v>768</v>
      </c>
      <c r="E231" s="342" t="s">
        <v>770</v>
      </c>
      <c r="F231" s="342" t="s">
        <v>772</v>
      </c>
      <c r="G231" s="350"/>
      <c r="H231" s="350">
        <v>1080.6600000000001</v>
      </c>
      <c r="I231" s="354">
        <v>1080.6600000000001</v>
      </c>
      <c r="J231" s="438"/>
      <c r="K231" s="362">
        <v>1080.6600000000001</v>
      </c>
      <c r="L231" s="354">
        <v>1080.6600000000001</v>
      </c>
      <c r="M231" s="354">
        <v>1080.6600000000001</v>
      </c>
    </row>
    <row r="232" spans="2:13" ht="25.5" hidden="1" x14ac:dyDescent="0.2">
      <c r="B232" s="343" t="s">
        <v>773</v>
      </c>
      <c r="C232" s="342" t="s">
        <v>92</v>
      </c>
      <c r="D232" s="342" t="s">
        <v>768</v>
      </c>
      <c r="E232" s="342" t="s">
        <v>770</v>
      </c>
      <c r="F232" s="342" t="s">
        <v>774</v>
      </c>
      <c r="G232" s="350"/>
      <c r="H232" s="350"/>
      <c r="I232" s="354"/>
      <c r="J232" s="438"/>
      <c r="K232" s="362"/>
      <c r="L232" s="354"/>
      <c r="M232" s="354"/>
    </row>
    <row r="233" spans="2:13" ht="38.25" hidden="1" x14ac:dyDescent="0.2">
      <c r="B233" s="343" t="s">
        <v>775</v>
      </c>
      <c r="C233" s="342" t="s">
        <v>92</v>
      </c>
      <c r="D233" s="342" t="s">
        <v>768</v>
      </c>
      <c r="E233" s="342" t="s">
        <v>770</v>
      </c>
      <c r="F233" s="342" t="s">
        <v>776</v>
      </c>
      <c r="G233" s="350"/>
      <c r="H233" s="350"/>
      <c r="I233" s="354"/>
      <c r="J233" s="438"/>
      <c r="K233" s="362"/>
      <c r="L233" s="354"/>
      <c r="M233" s="354"/>
    </row>
    <row r="234" spans="2:13" ht="25.5" hidden="1" x14ac:dyDescent="0.2">
      <c r="B234" s="345" t="s">
        <v>777</v>
      </c>
      <c r="C234" s="342" t="s">
        <v>92</v>
      </c>
      <c r="D234" s="342" t="s">
        <v>768</v>
      </c>
      <c r="E234" s="342" t="s">
        <v>770</v>
      </c>
      <c r="F234" s="342" t="s">
        <v>778</v>
      </c>
      <c r="G234" s="350"/>
      <c r="H234" s="350"/>
      <c r="I234" s="354"/>
      <c r="J234" s="438"/>
      <c r="K234" s="362"/>
      <c r="L234" s="354"/>
      <c r="M234" s="354"/>
    </row>
    <row r="235" spans="2:13" ht="25.5" hidden="1" x14ac:dyDescent="0.2">
      <c r="B235" s="343" t="s">
        <v>779</v>
      </c>
      <c r="C235" s="342" t="s">
        <v>92</v>
      </c>
      <c r="D235" s="342" t="s">
        <v>768</v>
      </c>
      <c r="E235" s="342" t="s">
        <v>770</v>
      </c>
      <c r="F235" s="342" t="s">
        <v>780</v>
      </c>
      <c r="G235" s="350"/>
      <c r="H235" s="350"/>
      <c r="I235" s="354"/>
      <c r="J235" s="438"/>
      <c r="K235" s="362"/>
      <c r="L235" s="354"/>
      <c r="M235" s="354"/>
    </row>
    <row r="236" spans="2:13" ht="25.5" hidden="1" x14ac:dyDescent="0.2">
      <c r="B236" s="476" t="s">
        <v>781</v>
      </c>
      <c r="C236" s="342" t="s">
        <v>92</v>
      </c>
      <c r="D236" s="342" t="s">
        <v>768</v>
      </c>
      <c r="E236" s="342" t="s">
        <v>770</v>
      </c>
      <c r="F236" s="342" t="s">
        <v>782</v>
      </c>
      <c r="G236" s="350"/>
      <c r="H236" s="350"/>
      <c r="I236" s="354"/>
      <c r="J236" s="438"/>
      <c r="K236" s="362"/>
      <c r="L236" s="354"/>
      <c r="M236" s="354"/>
    </row>
    <row r="237" spans="2:13" hidden="1" x14ac:dyDescent="0.2">
      <c r="B237" s="476" t="s">
        <v>783</v>
      </c>
      <c r="C237" s="342" t="s">
        <v>92</v>
      </c>
      <c r="D237" s="342" t="s">
        <v>768</v>
      </c>
      <c r="E237" s="342" t="s">
        <v>770</v>
      </c>
      <c r="F237" s="342" t="s">
        <v>784</v>
      </c>
      <c r="G237" s="350"/>
      <c r="H237" s="350"/>
      <c r="I237" s="354"/>
      <c r="J237" s="438"/>
      <c r="K237" s="362"/>
      <c r="L237" s="354"/>
      <c r="M237" s="354"/>
    </row>
    <row r="238" spans="2:13" ht="25.5" x14ac:dyDescent="0.2">
      <c r="B238" s="442" t="s">
        <v>741</v>
      </c>
      <c r="C238" s="342" t="s">
        <v>92</v>
      </c>
      <c r="D238" s="342" t="s">
        <v>768</v>
      </c>
      <c r="E238" s="342" t="s">
        <v>763</v>
      </c>
      <c r="F238" s="342"/>
      <c r="G238" s="350">
        <f>G239</f>
        <v>0</v>
      </c>
      <c r="H238" s="350">
        <f t="shared" ref="H238:M238" si="131">H239</f>
        <v>6904.3099999999995</v>
      </c>
      <c r="I238" s="354">
        <f t="shared" si="131"/>
        <v>7217.32</v>
      </c>
      <c r="J238" s="438">
        <f t="shared" si="131"/>
        <v>5488.4</v>
      </c>
      <c r="K238" s="362">
        <f t="shared" si="131"/>
        <v>5488.4</v>
      </c>
      <c r="L238" s="354">
        <f t="shared" si="131"/>
        <v>7217.32</v>
      </c>
      <c r="M238" s="354">
        <f t="shared" si="131"/>
        <v>7217.32</v>
      </c>
    </row>
    <row r="239" spans="2:13" ht="51" x14ac:dyDescent="0.2">
      <c r="B239" s="343" t="s">
        <v>1178</v>
      </c>
      <c r="C239" s="342" t="s">
        <v>92</v>
      </c>
      <c r="D239" s="342" t="s">
        <v>768</v>
      </c>
      <c r="E239" s="342" t="s">
        <v>1126</v>
      </c>
      <c r="F239" s="342"/>
      <c r="G239" s="350">
        <f>SUM(G240:G245)</f>
        <v>0</v>
      </c>
      <c r="H239" s="350">
        <f>SUM(H240:H245)</f>
        <v>6904.3099999999995</v>
      </c>
      <c r="I239" s="354">
        <f>SUM(I240:I245)</f>
        <v>7217.32</v>
      </c>
      <c r="J239" s="437">
        <f t="shared" ref="J239:M239" si="132">SUM(J240:J245)</f>
        <v>5488.4</v>
      </c>
      <c r="K239" s="354">
        <f t="shared" si="132"/>
        <v>5488.4</v>
      </c>
      <c r="L239" s="354">
        <f t="shared" si="132"/>
        <v>7217.32</v>
      </c>
      <c r="M239" s="354">
        <f t="shared" si="132"/>
        <v>7217.32</v>
      </c>
    </row>
    <row r="240" spans="2:13" x14ac:dyDescent="0.2">
      <c r="B240" s="344" t="s">
        <v>771</v>
      </c>
      <c r="C240" s="342" t="s">
        <v>92</v>
      </c>
      <c r="D240" s="342" t="s">
        <v>768</v>
      </c>
      <c r="E240" s="342" t="s">
        <v>1126</v>
      </c>
      <c r="F240" s="342" t="s">
        <v>772</v>
      </c>
      <c r="G240" s="350"/>
      <c r="H240" s="350">
        <v>5149.41</v>
      </c>
      <c r="I240" s="354">
        <v>5468.4</v>
      </c>
      <c r="J240" s="354">
        <v>5468.4</v>
      </c>
      <c r="K240" s="354">
        <v>5468.4</v>
      </c>
      <c r="L240" s="354">
        <v>5468.4</v>
      </c>
      <c r="M240" s="354">
        <v>5468.4</v>
      </c>
    </row>
    <row r="241" spans="2:13" ht="25.5" x14ac:dyDescent="0.2">
      <c r="B241" s="343" t="s">
        <v>773</v>
      </c>
      <c r="C241" s="342" t="s">
        <v>92</v>
      </c>
      <c r="D241" s="342" t="s">
        <v>768</v>
      </c>
      <c r="E241" s="342" t="s">
        <v>1126</v>
      </c>
      <c r="F241" s="342" t="s">
        <v>774</v>
      </c>
      <c r="G241" s="350"/>
      <c r="H241" s="350">
        <v>20</v>
      </c>
      <c r="I241" s="354">
        <v>20</v>
      </c>
      <c r="J241" s="354">
        <v>20</v>
      </c>
      <c r="K241" s="354">
        <v>20</v>
      </c>
      <c r="L241" s="354">
        <v>20</v>
      </c>
      <c r="M241" s="354">
        <v>20</v>
      </c>
    </row>
    <row r="242" spans="2:13" ht="25.5" x14ac:dyDescent="0.2">
      <c r="B242" s="345" t="s">
        <v>777</v>
      </c>
      <c r="C242" s="342" t="s">
        <v>92</v>
      </c>
      <c r="D242" s="342" t="s">
        <v>768</v>
      </c>
      <c r="E242" s="342" t="s">
        <v>1126</v>
      </c>
      <c r="F242" s="342" t="s">
        <v>778</v>
      </c>
      <c r="G242" s="350"/>
      <c r="H242" s="350">
        <v>38</v>
      </c>
      <c r="I242" s="354">
        <v>145</v>
      </c>
      <c r="J242" s="438"/>
      <c r="K242" s="362"/>
      <c r="L242" s="354">
        <v>145</v>
      </c>
      <c r="M242" s="354">
        <v>145</v>
      </c>
    </row>
    <row r="243" spans="2:13" ht="25.5" x14ac:dyDescent="0.2">
      <c r="B243" s="343" t="s">
        <v>779</v>
      </c>
      <c r="C243" s="342" t="s">
        <v>92</v>
      </c>
      <c r="D243" s="342" t="s">
        <v>768</v>
      </c>
      <c r="E243" s="342" t="s">
        <v>1126</v>
      </c>
      <c r="F243" s="342" t="s">
        <v>780</v>
      </c>
      <c r="G243" s="350"/>
      <c r="H243" s="350">
        <v>1686.36</v>
      </c>
      <c r="I243" s="354">
        <v>1573.37</v>
      </c>
      <c r="J243" s="438"/>
      <c r="K243" s="362"/>
      <c r="L243" s="354">
        <v>1573.37</v>
      </c>
      <c r="M243" s="354">
        <v>1573.37</v>
      </c>
    </row>
    <row r="244" spans="2:13" ht="25.5" x14ac:dyDescent="0.2">
      <c r="B244" s="476" t="s">
        <v>781</v>
      </c>
      <c r="C244" s="342" t="s">
        <v>92</v>
      </c>
      <c r="D244" s="342" t="s">
        <v>768</v>
      </c>
      <c r="E244" s="342" t="s">
        <v>1126</v>
      </c>
      <c r="F244" s="342" t="s">
        <v>782</v>
      </c>
      <c r="G244" s="350"/>
      <c r="H244" s="350"/>
      <c r="I244" s="354">
        <v>1.55</v>
      </c>
      <c r="J244" s="438"/>
      <c r="K244" s="362"/>
      <c r="L244" s="354">
        <v>1.55</v>
      </c>
      <c r="M244" s="354">
        <v>1.55</v>
      </c>
    </row>
    <row r="245" spans="2:13" x14ac:dyDescent="0.2">
      <c r="B245" s="476" t="s">
        <v>783</v>
      </c>
      <c r="C245" s="342" t="s">
        <v>92</v>
      </c>
      <c r="D245" s="342" t="s">
        <v>768</v>
      </c>
      <c r="E245" s="342" t="s">
        <v>1126</v>
      </c>
      <c r="F245" s="342" t="s">
        <v>784</v>
      </c>
      <c r="G245" s="350"/>
      <c r="H245" s="350">
        <v>10.54</v>
      </c>
      <c r="I245" s="354">
        <v>9</v>
      </c>
      <c r="J245" s="438"/>
      <c r="K245" s="362"/>
      <c r="L245" s="354">
        <v>9</v>
      </c>
      <c r="M245" s="354">
        <v>9</v>
      </c>
    </row>
    <row r="246" spans="2:13" x14ac:dyDescent="0.2">
      <c r="B246" s="347" t="s">
        <v>959</v>
      </c>
      <c r="C246" s="342" t="s">
        <v>93</v>
      </c>
      <c r="D246" s="342"/>
      <c r="E246" s="342"/>
      <c r="F246" s="342"/>
      <c r="G246" s="350" t="e">
        <f>G247+G260</f>
        <v>#REF!</v>
      </c>
      <c r="H246" s="350" t="e">
        <f>H247+H260</f>
        <v>#REF!</v>
      </c>
      <c r="I246" s="354">
        <f>I247+I260</f>
        <v>20448.929999999997</v>
      </c>
      <c r="J246" s="438"/>
      <c r="K246" s="350">
        <v>125</v>
      </c>
      <c r="L246" s="354">
        <f>L247+L260</f>
        <v>20448.93</v>
      </c>
      <c r="M246" s="354">
        <f>M247+M260</f>
        <v>20448.89</v>
      </c>
    </row>
    <row r="247" spans="2:13" x14ac:dyDescent="0.2">
      <c r="B247" s="347" t="s">
        <v>51</v>
      </c>
      <c r="C247" s="342" t="s">
        <v>93</v>
      </c>
      <c r="D247" s="342" t="s">
        <v>86</v>
      </c>
      <c r="E247" s="342"/>
      <c r="F247" s="342"/>
      <c r="G247" s="350" t="e">
        <f>#REF!+G248</f>
        <v>#REF!</v>
      </c>
      <c r="H247" s="350" t="e">
        <f>#REF!+H248</f>
        <v>#REF!</v>
      </c>
      <c r="I247" s="354">
        <f>I248</f>
        <v>18546.849999999999</v>
      </c>
      <c r="J247" s="438">
        <f>J248+J261</f>
        <v>36059</v>
      </c>
      <c r="K247" s="362">
        <f>K248+K261</f>
        <v>87045.59</v>
      </c>
      <c r="L247" s="354">
        <f>L248</f>
        <v>18546.849999999999</v>
      </c>
      <c r="M247" s="354">
        <f>M248</f>
        <v>18546.809999999998</v>
      </c>
    </row>
    <row r="248" spans="2:13" ht="25.5" x14ac:dyDescent="0.2">
      <c r="B248" s="442" t="s">
        <v>739</v>
      </c>
      <c r="C248" s="342" t="s">
        <v>93</v>
      </c>
      <c r="D248" s="342" t="s">
        <v>86</v>
      </c>
      <c r="E248" s="342" t="s">
        <v>762</v>
      </c>
      <c r="F248" s="342"/>
      <c r="G248" s="350">
        <f>G249</f>
        <v>0</v>
      </c>
      <c r="H248" s="350">
        <f t="shared" ref="H248:M249" si="133">H249</f>
        <v>18040.830000000002</v>
      </c>
      <c r="I248" s="354">
        <f t="shared" si="133"/>
        <v>18546.849999999999</v>
      </c>
      <c r="J248" s="441">
        <f t="shared" si="133"/>
        <v>36059</v>
      </c>
      <c r="K248" s="350">
        <f t="shared" si="133"/>
        <v>79587.37</v>
      </c>
      <c r="L248" s="354">
        <f t="shared" si="133"/>
        <v>18546.849999999999</v>
      </c>
      <c r="M248" s="354">
        <f t="shared" si="133"/>
        <v>18546.809999999998</v>
      </c>
    </row>
    <row r="249" spans="2:13" ht="25.5" x14ac:dyDescent="0.2">
      <c r="B249" s="442" t="s">
        <v>940</v>
      </c>
      <c r="C249" s="342" t="s">
        <v>93</v>
      </c>
      <c r="D249" s="342" t="s">
        <v>86</v>
      </c>
      <c r="E249" s="342" t="s">
        <v>941</v>
      </c>
      <c r="F249" s="342"/>
      <c r="G249" s="350">
        <f>G250+G253+G256+G258</f>
        <v>0</v>
      </c>
      <c r="H249" s="350">
        <f t="shared" ref="H249" si="134">H250+H253+H256+H258</f>
        <v>18040.830000000002</v>
      </c>
      <c r="I249" s="354">
        <f t="shared" si="133"/>
        <v>18546.849999999999</v>
      </c>
      <c r="J249" s="354">
        <f t="shared" si="133"/>
        <v>36059</v>
      </c>
      <c r="K249" s="354">
        <f t="shared" si="133"/>
        <v>79587.37</v>
      </c>
      <c r="L249" s="354">
        <f>L250</f>
        <v>18546.849999999999</v>
      </c>
      <c r="M249" s="354">
        <f>M250</f>
        <v>18546.809999999998</v>
      </c>
    </row>
    <row r="250" spans="2:13" ht="25.5" x14ac:dyDescent="0.2">
      <c r="B250" s="442" t="s">
        <v>1179</v>
      </c>
      <c r="C250" s="342" t="s">
        <v>93</v>
      </c>
      <c r="D250" s="342" t="s">
        <v>86</v>
      </c>
      <c r="E250" s="342" t="s">
        <v>961</v>
      </c>
      <c r="F250" s="342"/>
      <c r="G250" s="350">
        <f>G251+G252</f>
        <v>0</v>
      </c>
      <c r="H250" s="350">
        <f t="shared" ref="H250" si="135">H251+H252</f>
        <v>9023.44</v>
      </c>
      <c r="I250" s="354">
        <f t="shared" ref="I250:K250" si="136">I251+I254+I257+I259</f>
        <v>18546.849999999999</v>
      </c>
      <c r="J250" s="354">
        <f t="shared" si="136"/>
        <v>36059</v>
      </c>
      <c r="K250" s="354">
        <f t="shared" si="136"/>
        <v>79587.37</v>
      </c>
      <c r="L250" s="354">
        <f>L251+L254+L257+L259</f>
        <v>18546.849999999999</v>
      </c>
      <c r="M250" s="354">
        <f t="shared" ref="M250" si="137">M251+M254+M257+M259</f>
        <v>18546.809999999998</v>
      </c>
    </row>
    <row r="251" spans="2:13" ht="38.25" x14ac:dyDescent="0.2">
      <c r="B251" s="343" t="s">
        <v>745</v>
      </c>
      <c r="C251" s="342" t="s">
        <v>93</v>
      </c>
      <c r="D251" s="342" t="s">
        <v>86</v>
      </c>
      <c r="E251" s="342" t="s">
        <v>961</v>
      </c>
      <c r="F251" s="342" t="s">
        <v>747</v>
      </c>
      <c r="G251" s="350"/>
      <c r="H251" s="350">
        <v>9023.44</v>
      </c>
      <c r="I251" s="354">
        <v>9174.5400000000009</v>
      </c>
      <c r="J251" s="438">
        <f t="shared" ref="J251:K251" si="138">J252+J253</f>
        <v>18029.5</v>
      </c>
      <c r="K251" s="362">
        <f t="shared" si="138"/>
        <v>45082.44</v>
      </c>
      <c r="L251" s="354">
        <v>9174.5400000000009</v>
      </c>
      <c r="M251" s="354">
        <v>9174.5</v>
      </c>
    </row>
    <row r="252" spans="2:13" hidden="1" x14ac:dyDescent="0.2">
      <c r="B252" s="343" t="s">
        <v>962</v>
      </c>
      <c r="C252" s="342" t="s">
        <v>93</v>
      </c>
      <c r="D252" s="342" t="s">
        <v>86</v>
      </c>
      <c r="E252" s="342" t="s">
        <v>961</v>
      </c>
      <c r="F252" s="342" t="s">
        <v>751</v>
      </c>
      <c r="G252" s="350"/>
      <c r="H252" s="350"/>
      <c r="I252" s="354">
        <f>G252+H252</f>
        <v>0</v>
      </c>
      <c r="J252" s="438"/>
      <c r="K252" s="362">
        <v>9023.44</v>
      </c>
      <c r="L252" s="354">
        <v>0</v>
      </c>
      <c r="M252" s="354">
        <v>0</v>
      </c>
    </row>
    <row r="253" spans="2:13" ht="25.5" x14ac:dyDescent="0.2">
      <c r="B253" s="442" t="s">
        <v>963</v>
      </c>
      <c r="C253" s="342" t="s">
        <v>93</v>
      </c>
      <c r="D253" s="342" t="s">
        <v>86</v>
      </c>
      <c r="E253" s="342" t="s">
        <v>964</v>
      </c>
      <c r="F253" s="342"/>
      <c r="G253" s="350">
        <f>G254+G255</f>
        <v>0</v>
      </c>
      <c r="H253" s="350">
        <f t="shared" ref="H253" si="139">H254+H255</f>
        <v>9012.2900000000009</v>
      </c>
      <c r="I253" s="354">
        <f>I254+I255+I256</f>
        <v>9367.2099999999991</v>
      </c>
      <c r="J253" s="354">
        <f t="shared" ref="J253:M253" si="140">J254+J255+J256</f>
        <v>18029.5</v>
      </c>
      <c r="K253" s="354">
        <f t="shared" si="140"/>
        <v>36059</v>
      </c>
      <c r="L253" s="354">
        <f t="shared" si="140"/>
        <v>9367.2099999999991</v>
      </c>
      <c r="M253" s="354">
        <f t="shared" si="140"/>
        <v>9367.2099999999991</v>
      </c>
    </row>
    <row r="254" spans="2:13" ht="38.25" x14ac:dyDescent="0.2">
      <c r="B254" s="343" t="s">
        <v>745</v>
      </c>
      <c r="C254" s="342" t="s">
        <v>93</v>
      </c>
      <c r="D254" s="342" t="s">
        <v>86</v>
      </c>
      <c r="E254" s="342" t="s">
        <v>964</v>
      </c>
      <c r="F254" s="342" t="s">
        <v>747</v>
      </c>
      <c r="G254" s="350"/>
      <c r="H254" s="350">
        <v>9012.2900000000009</v>
      </c>
      <c r="I254" s="354">
        <v>9017.2099999999991</v>
      </c>
      <c r="J254" s="437">
        <f t="shared" ref="J254:K254" si="141">H254+I254</f>
        <v>18029.5</v>
      </c>
      <c r="K254" s="354">
        <f t="shared" si="141"/>
        <v>27046.71</v>
      </c>
      <c r="L254" s="354">
        <v>9017.2099999999991</v>
      </c>
      <c r="M254" s="354">
        <v>9017.2099999999991</v>
      </c>
    </row>
    <row r="255" spans="2:13" hidden="1" x14ac:dyDescent="0.2">
      <c r="B255" s="343" t="s">
        <v>962</v>
      </c>
      <c r="C255" s="342" t="s">
        <v>93</v>
      </c>
      <c r="D255" s="342" t="s">
        <v>86</v>
      </c>
      <c r="E255" s="342" t="s">
        <v>964</v>
      </c>
      <c r="F255" s="342" t="s">
        <v>751</v>
      </c>
      <c r="G255" s="350"/>
      <c r="H255" s="350"/>
      <c r="I255" s="354">
        <f>G255+H255</f>
        <v>0</v>
      </c>
      <c r="J255" s="438"/>
      <c r="K255" s="362">
        <v>9012.2900000000009</v>
      </c>
      <c r="L255" s="354">
        <v>0</v>
      </c>
      <c r="M255" s="354">
        <v>0</v>
      </c>
    </row>
    <row r="256" spans="2:13" ht="25.5" x14ac:dyDescent="0.2">
      <c r="B256" s="492" t="s">
        <v>1089</v>
      </c>
      <c r="C256" s="342" t="s">
        <v>93</v>
      </c>
      <c r="D256" s="342" t="s">
        <v>86</v>
      </c>
      <c r="E256" s="442" t="s">
        <v>1092</v>
      </c>
      <c r="F256" s="342"/>
      <c r="G256" s="350">
        <f>G257</f>
        <v>0</v>
      </c>
      <c r="H256" s="350">
        <f t="shared" ref="H256:M256" si="142">H257</f>
        <v>0</v>
      </c>
      <c r="I256" s="354">
        <f t="shared" si="142"/>
        <v>350</v>
      </c>
      <c r="J256" s="354">
        <f t="shared" si="142"/>
        <v>0</v>
      </c>
      <c r="K256" s="354">
        <f t="shared" si="142"/>
        <v>0</v>
      </c>
      <c r="L256" s="354">
        <f t="shared" si="142"/>
        <v>350</v>
      </c>
      <c r="M256" s="354">
        <f t="shared" si="142"/>
        <v>350</v>
      </c>
    </row>
    <row r="257" spans="2:13" ht="38.25" x14ac:dyDescent="0.2">
      <c r="B257" s="343" t="s">
        <v>745</v>
      </c>
      <c r="C257" s="342" t="s">
        <v>93</v>
      </c>
      <c r="D257" s="342" t="s">
        <v>86</v>
      </c>
      <c r="E257" s="442" t="s">
        <v>1092</v>
      </c>
      <c r="F257" s="342" t="s">
        <v>747</v>
      </c>
      <c r="G257" s="350"/>
      <c r="H257" s="350"/>
      <c r="I257" s="354">
        <v>350</v>
      </c>
      <c r="J257" s="437"/>
      <c r="K257" s="354"/>
      <c r="L257" s="354">
        <v>350</v>
      </c>
      <c r="M257" s="354">
        <v>350</v>
      </c>
    </row>
    <row r="258" spans="2:13" ht="63.75" x14ac:dyDescent="0.2">
      <c r="B258" s="451" t="s">
        <v>965</v>
      </c>
      <c r="C258" s="342" t="s">
        <v>93</v>
      </c>
      <c r="D258" s="342" t="s">
        <v>86</v>
      </c>
      <c r="E258" s="452" t="s">
        <v>966</v>
      </c>
      <c r="F258" s="342"/>
      <c r="G258" s="350">
        <f>G259</f>
        <v>0</v>
      </c>
      <c r="H258" s="350">
        <f t="shared" ref="H258:M262" si="143">H259</f>
        <v>5.0999999999999996</v>
      </c>
      <c r="I258" s="354">
        <f t="shared" si="143"/>
        <v>5.0999999999999996</v>
      </c>
      <c r="J258" s="437">
        <f t="shared" si="143"/>
        <v>0</v>
      </c>
      <c r="K258" s="354">
        <f t="shared" si="143"/>
        <v>7458.22</v>
      </c>
      <c r="L258" s="354">
        <f t="shared" si="143"/>
        <v>5.0999999999999996</v>
      </c>
      <c r="M258" s="354">
        <f t="shared" si="143"/>
        <v>5.0999999999999996</v>
      </c>
    </row>
    <row r="259" spans="2:13" ht="38.25" x14ac:dyDescent="0.2">
      <c r="B259" s="343" t="s">
        <v>745</v>
      </c>
      <c r="C259" s="342" t="s">
        <v>93</v>
      </c>
      <c r="D259" s="342" t="s">
        <v>86</v>
      </c>
      <c r="E259" s="452" t="s">
        <v>966</v>
      </c>
      <c r="F259" s="342" t="s">
        <v>747</v>
      </c>
      <c r="G259" s="350"/>
      <c r="H259" s="350">
        <v>5.0999999999999996</v>
      </c>
      <c r="I259" s="354">
        <f>G259+H259</f>
        <v>5.0999999999999996</v>
      </c>
      <c r="J259" s="441">
        <f t="shared" si="143"/>
        <v>0</v>
      </c>
      <c r="K259" s="350">
        <f t="shared" si="143"/>
        <v>7458.22</v>
      </c>
      <c r="L259" s="354">
        <v>5.0999999999999996</v>
      </c>
      <c r="M259" s="354">
        <v>5.0999999999999996</v>
      </c>
    </row>
    <row r="260" spans="2:13" x14ac:dyDescent="0.2">
      <c r="B260" s="347" t="s">
        <v>74</v>
      </c>
      <c r="C260" s="342" t="s">
        <v>93</v>
      </c>
      <c r="D260" s="342" t="s">
        <v>89</v>
      </c>
      <c r="E260" s="342"/>
      <c r="F260" s="342"/>
      <c r="G260" s="350" t="e">
        <f>#REF!+G261</f>
        <v>#REF!</v>
      </c>
      <c r="H260" s="350" t="e">
        <f>#REF!+H261</f>
        <v>#REF!</v>
      </c>
      <c r="I260" s="354">
        <f>I261+I271</f>
        <v>1902.0799999999997</v>
      </c>
      <c r="J260" s="354">
        <f t="shared" ref="J260:M260" si="144">J261+J271</f>
        <v>0</v>
      </c>
      <c r="K260" s="354">
        <f t="shared" si="144"/>
        <v>7458.22</v>
      </c>
      <c r="L260" s="354">
        <f t="shared" si="144"/>
        <v>1902.08</v>
      </c>
      <c r="M260" s="354">
        <f t="shared" si="144"/>
        <v>1902.08</v>
      </c>
    </row>
    <row r="261" spans="2:13" ht="25.5" x14ac:dyDescent="0.2">
      <c r="B261" s="442" t="s">
        <v>739</v>
      </c>
      <c r="C261" s="342" t="s">
        <v>93</v>
      </c>
      <c r="D261" s="342" t="s">
        <v>89</v>
      </c>
      <c r="E261" s="342" t="s">
        <v>762</v>
      </c>
      <c r="F261" s="342"/>
      <c r="G261" s="350">
        <f>G262</f>
        <v>0</v>
      </c>
      <c r="H261" s="350">
        <f t="shared" ref="H261:K262" si="145">H262</f>
        <v>2039.47</v>
      </c>
      <c r="I261" s="354">
        <f t="shared" si="145"/>
        <v>1702.0799999999997</v>
      </c>
      <c r="J261" s="441">
        <f t="shared" si="145"/>
        <v>0</v>
      </c>
      <c r="K261" s="350">
        <f t="shared" si="145"/>
        <v>7458.22</v>
      </c>
      <c r="L261" s="354">
        <f t="shared" si="143"/>
        <v>1902.08</v>
      </c>
      <c r="M261" s="354">
        <f t="shared" si="143"/>
        <v>1902.08</v>
      </c>
    </row>
    <row r="262" spans="2:13" ht="25.5" x14ac:dyDescent="0.2">
      <c r="B262" s="442" t="s">
        <v>940</v>
      </c>
      <c r="C262" s="342" t="s">
        <v>93</v>
      </c>
      <c r="D262" s="342" t="s">
        <v>89</v>
      </c>
      <c r="E262" s="342" t="s">
        <v>941</v>
      </c>
      <c r="F262" s="342"/>
      <c r="G262" s="350">
        <f>G263</f>
        <v>0</v>
      </c>
      <c r="H262" s="350">
        <f t="shared" si="145"/>
        <v>2039.47</v>
      </c>
      <c r="I262" s="354">
        <f t="shared" si="145"/>
        <v>1702.0799999999997</v>
      </c>
      <c r="J262" s="438">
        <f t="shared" si="145"/>
        <v>0</v>
      </c>
      <c r="K262" s="362">
        <f t="shared" si="145"/>
        <v>7458.22</v>
      </c>
      <c r="L262" s="354">
        <f t="shared" si="143"/>
        <v>1902.08</v>
      </c>
      <c r="M262" s="354">
        <f t="shared" si="143"/>
        <v>1902.08</v>
      </c>
    </row>
    <row r="263" spans="2:13" ht="38.25" x14ac:dyDescent="0.2">
      <c r="B263" s="343" t="s">
        <v>967</v>
      </c>
      <c r="C263" s="342" t="s">
        <v>93</v>
      </c>
      <c r="D263" s="342" t="s">
        <v>89</v>
      </c>
      <c r="E263" s="446" t="s">
        <v>1124</v>
      </c>
      <c r="F263" s="342"/>
      <c r="G263" s="350">
        <f>SUM(G264:G270)</f>
        <v>0</v>
      </c>
      <c r="H263" s="350">
        <f t="shared" ref="H263" si="146">SUM(H264:H270)</f>
        <v>2039.47</v>
      </c>
      <c r="I263" s="354">
        <f>SUM(I264:I270)</f>
        <v>1702.0799999999997</v>
      </c>
      <c r="J263" s="437">
        <f t="shared" ref="J263:K263" si="147">SUM(J264:J270)</f>
        <v>0</v>
      </c>
      <c r="K263" s="354">
        <f t="shared" si="147"/>
        <v>7458.22</v>
      </c>
      <c r="L263" s="354">
        <f>SUM(L264:L270)</f>
        <v>1902.08</v>
      </c>
      <c r="M263" s="354">
        <f t="shared" ref="M263" si="148">SUM(M264:M270)</f>
        <v>1902.08</v>
      </c>
    </row>
    <row r="264" spans="2:13" x14ac:dyDescent="0.2">
      <c r="B264" s="344" t="s">
        <v>771</v>
      </c>
      <c r="C264" s="342" t="s">
        <v>93</v>
      </c>
      <c r="D264" s="342" t="s">
        <v>89</v>
      </c>
      <c r="E264" s="446" t="s">
        <v>1125</v>
      </c>
      <c r="F264" s="342" t="s">
        <v>772</v>
      </c>
      <c r="G264" s="350"/>
      <c r="H264" s="350">
        <v>347.89</v>
      </c>
      <c r="I264" s="354">
        <v>325.5</v>
      </c>
      <c r="J264" s="438">
        <f>SUM(J265:J280)</f>
        <v>0</v>
      </c>
      <c r="K264" s="362">
        <f>SUM(K265:K280)</f>
        <v>5536.51</v>
      </c>
      <c r="L264" s="502">
        <v>325.5</v>
      </c>
      <c r="M264" s="354">
        <v>325.5</v>
      </c>
    </row>
    <row r="265" spans="2:13" ht="25.5" x14ac:dyDescent="0.2">
      <c r="B265" s="343" t="s">
        <v>773</v>
      </c>
      <c r="C265" s="342" t="s">
        <v>93</v>
      </c>
      <c r="D265" s="342" t="s">
        <v>89</v>
      </c>
      <c r="E265" s="446" t="s">
        <v>1125</v>
      </c>
      <c r="F265" s="342" t="s">
        <v>774</v>
      </c>
      <c r="G265" s="350"/>
      <c r="H265" s="350">
        <v>33.6</v>
      </c>
      <c r="I265" s="354">
        <f t="shared" ref="I265" si="149">G265+H265</f>
        <v>33.6</v>
      </c>
      <c r="J265" s="438"/>
      <c r="K265" s="350">
        <v>347.89</v>
      </c>
      <c r="L265" s="502">
        <v>33.6</v>
      </c>
      <c r="M265" s="354">
        <v>33.6</v>
      </c>
    </row>
    <row r="266" spans="2:13" ht="38.25" x14ac:dyDescent="0.2">
      <c r="B266" s="343" t="s">
        <v>775</v>
      </c>
      <c r="C266" s="342" t="s">
        <v>93</v>
      </c>
      <c r="D266" s="342" t="s">
        <v>89</v>
      </c>
      <c r="E266" s="446" t="s">
        <v>1125</v>
      </c>
      <c r="F266" s="342" t="s">
        <v>776</v>
      </c>
      <c r="G266" s="350"/>
      <c r="H266" s="350">
        <v>400</v>
      </c>
      <c r="I266" s="354">
        <v>305</v>
      </c>
      <c r="J266" s="438"/>
      <c r="K266" s="350">
        <v>33.6</v>
      </c>
      <c r="L266" s="502">
        <v>305</v>
      </c>
      <c r="M266" s="354">
        <v>305</v>
      </c>
    </row>
    <row r="267" spans="2:13" ht="25.5" x14ac:dyDescent="0.2">
      <c r="B267" s="345" t="s">
        <v>777</v>
      </c>
      <c r="C267" s="342" t="s">
        <v>93</v>
      </c>
      <c r="D267" s="342" t="s">
        <v>89</v>
      </c>
      <c r="E267" s="446" t="s">
        <v>1125</v>
      </c>
      <c r="F267" s="342" t="s">
        <v>778</v>
      </c>
      <c r="G267" s="350"/>
      <c r="H267" s="350">
        <v>68.400000000000006</v>
      </c>
      <c r="I267" s="354">
        <f t="shared" ref="I267" si="150">G267+H267</f>
        <v>68.400000000000006</v>
      </c>
      <c r="J267" s="438"/>
      <c r="K267" s="350">
        <v>400</v>
      </c>
      <c r="L267" s="502">
        <v>68.400000000000006</v>
      </c>
      <c r="M267" s="354">
        <v>68.400000000000006</v>
      </c>
    </row>
    <row r="268" spans="2:13" ht="25.5" x14ac:dyDescent="0.2">
      <c r="B268" s="343" t="s">
        <v>779</v>
      </c>
      <c r="C268" s="342" t="s">
        <v>93</v>
      </c>
      <c r="D268" s="342" t="s">
        <v>89</v>
      </c>
      <c r="E268" s="446" t="s">
        <v>1125</v>
      </c>
      <c r="F268" s="342" t="s">
        <v>780</v>
      </c>
      <c r="G268" s="350"/>
      <c r="H268" s="350">
        <v>1149.18</v>
      </c>
      <c r="I268" s="354">
        <v>929.18</v>
      </c>
      <c r="J268" s="438"/>
      <c r="K268" s="350">
        <v>68.400000000000006</v>
      </c>
      <c r="L268" s="502">
        <v>1129.18</v>
      </c>
      <c r="M268" s="354">
        <v>1129.18</v>
      </c>
    </row>
    <row r="269" spans="2:13" x14ac:dyDescent="0.2">
      <c r="B269" s="343" t="s">
        <v>969</v>
      </c>
      <c r="C269" s="342" t="s">
        <v>93</v>
      </c>
      <c r="D269" s="342" t="s">
        <v>89</v>
      </c>
      <c r="E269" s="446" t="s">
        <v>1125</v>
      </c>
      <c r="F269" s="342" t="s">
        <v>782</v>
      </c>
      <c r="G269" s="350"/>
      <c r="H269" s="350">
        <v>17.3</v>
      </c>
      <c r="I269" s="354">
        <f>G269+H269</f>
        <v>17.3</v>
      </c>
      <c r="J269" s="438"/>
      <c r="K269" s="350">
        <f>1149.18-94.66</f>
        <v>1054.52</v>
      </c>
      <c r="L269" s="502">
        <v>17.3</v>
      </c>
      <c r="M269" s="354">
        <v>17.3</v>
      </c>
    </row>
    <row r="270" spans="2:13" x14ac:dyDescent="0.2">
      <c r="B270" s="476" t="s">
        <v>783</v>
      </c>
      <c r="C270" s="342" t="s">
        <v>93</v>
      </c>
      <c r="D270" s="342" t="s">
        <v>89</v>
      </c>
      <c r="E270" s="446" t="s">
        <v>1125</v>
      </c>
      <c r="F270" s="342" t="s">
        <v>784</v>
      </c>
      <c r="G270" s="350"/>
      <c r="H270" s="350">
        <v>23.1</v>
      </c>
      <c r="I270" s="354">
        <f t="shared" ref="I270" si="151">G270+H270</f>
        <v>23.1</v>
      </c>
      <c r="J270" s="438"/>
      <c r="K270" s="350">
        <v>17.3</v>
      </c>
      <c r="L270" s="502">
        <v>23.1</v>
      </c>
      <c r="M270" s="354">
        <v>23.1</v>
      </c>
    </row>
    <row r="271" spans="2:13" ht="25.5" hidden="1" x14ac:dyDescent="0.2">
      <c r="B271" s="439" t="s">
        <v>839</v>
      </c>
      <c r="C271" s="342" t="s">
        <v>93</v>
      </c>
      <c r="D271" s="342" t="s">
        <v>89</v>
      </c>
      <c r="E271" s="342" t="s">
        <v>801</v>
      </c>
      <c r="F271" s="342"/>
      <c r="G271" s="350"/>
      <c r="H271" s="350"/>
      <c r="I271" s="354">
        <f>I272</f>
        <v>200</v>
      </c>
      <c r="J271" s="354">
        <f t="shared" ref="J271:M272" si="152">J272</f>
        <v>0</v>
      </c>
      <c r="K271" s="354">
        <f t="shared" si="152"/>
        <v>0</v>
      </c>
      <c r="L271" s="354">
        <f t="shared" si="152"/>
        <v>0</v>
      </c>
      <c r="M271" s="354">
        <f t="shared" si="152"/>
        <v>0</v>
      </c>
    </row>
    <row r="272" spans="2:13" ht="25.5" hidden="1" x14ac:dyDescent="0.2">
      <c r="B272" s="483" t="s">
        <v>1093</v>
      </c>
      <c r="C272" s="342" t="s">
        <v>93</v>
      </c>
      <c r="D272" s="342" t="s">
        <v>89</v>
      </c>
      <c r="E272" s="342" t="s">
        <v>946</v>
      </c>
      <c r="F272" s="342"/>
      <c r="G272" s="350"/>
      <c r="H272" s="350"/>
      <c r="I272" s="354">
        <f>I273</f>
        <v>200</v>
      </c>
      <c r="J272" s="354">
        <f t="shared" si="152"/>
        <v>0</v>
      </c>
      <c r="K272" s="354">
        <f t="shared" si="152"/>
        <v>0</v>
      </c>
      <c r="L272" s="354">
        <f t="shared" si="152"/>
        <v>0</v>
      </c>
      <c r="M272" s="354">
        <f t="shared" si="152"/>
        <v>0</v>
      </c>
    </row>
    <row r="273" spans="2:13" ht="25.5" hidden="1" x14ac:dyDescent="0.2">
      <c r="B273" s="343" t="s">
        <v>779</v>
      </c>
      <c r="C273" s="342" t="s">
        <v>93</v>
      </c>
      <c r="D273" s="342" t="s">
        <v>89</v>
      </c>
      <c r="E273" s="342" t="s">
        <v>946</v>
      </c>
      <c r="F273" s="342" t="s">
        <v>780</v>
      </c>
      <c r="G273" s="350"/>
      <c r="H273" s="350"/>
      <c r="I273" s="354">
        <v>200</v>
      </c>
      <c r="J273" s="438"/>
      <c r="K273" s="350"/>
      <c r="L273" s="502">
        <v>0</v>
      </c>
      <c r="M273" s="354">
        <v>0</v>
      </c>
    </row>
    <row r="274" spans="2:13" x14ac:dyDescent="0.2">
      <c r="B274" s="346" t="s">
        <v>1094</v>
      </c>
      <c r="C274" s="342" t="s">
        <v>768</v>
      </c>
      <c r="D274" s="342"/>
      <c r="E274" s="342"/>
      <c r="F274" s="342"/>
      <c r="G274" s="350"/>
      <c r="H274" s="350"/>
      <c r="I274" s="354">
        <f>I275</f>
        <v>475</v>
      </c>
      <c r="J274" s="354">
        <f t="shared" ref="J274:M278" si="153">J275</f>
        <v>0</v>
      </c>
      <c r="K274" s="354">
        <f t="shared" si="153"/>
        <v>0</v>
      </c>
      <c r="L274" s="354">
        <f t="shared" si="153"/>
        <v>475</v>
      </c>
      <c r="M274" s="354">
        <f t="shared" si="153"/>
        <v>475</v>
      </c>
    </row>
    <row r="275" spans="2:13" x14ac:dyDescent="0.2">
      <c r="B275" s="343" t="s">
        <v>1095</v>
      </c>
      <c r="C275" s="342" t="s">
        <v>768</v>
      </c>
      <c r="D275" s="342" t="s">
        <v>768</v>
      </c>
      <c r="E275" s="342"/>
      <c r="F275" s="342"/>
      <c r="G275" s="350"/>
      <c r="H275" s="350"/>
      <c r="I275" s="354">
        <f>I276</f>
        <v>475</v>
      </c>
      <c r="J275" s="354">
        <f t="shared" si="153"/>
        <v>0</v>
      </c>
      <c r="K275" s="354">
        <f t="shared" si="153"/>
        <v>0</v>
      </c>
      <c r="L275" s="354">
        <f t="shared" si="153"/>
        <v>475</v>
      </c>
      <c r="M275" s="354">
        <f t="shared" si="153"/>
        <v>475</v>
      </c>
    </row>
    <row r="276" spans="2:13" ht="25.5" x14ac:dyDescent="0.2">
      <c r="B276" s="442" t="s">
        <v>739</v>
      </c>
      <c r="C276" s="342" t="s">
        <v>768</v>
      </c>
      <c r="D276" s="342" t="s">
        <v>768</v>
      </c>
      <c r="E276" s="342" t="s">
        <v>762</v>
      </c>
      <c r="F276" s="342"/>
      <c r="G276" s="350"/>
      <c r="H276" s="350"/>
      <c r="I276" s="354">
        <f>I277</f>
        <v>475</v>
      </c>
      <c r="J276" s="354">
        <f t="shared" si="153"/>
        <v>0</v>
      </c>
      <c r="K276" s="354">
        <f t="shared" si="153"/>
        <v>0</v>
      </c>
      <c r="L276" s="354">
        <f t="shared" si="153"/>
        <v>475</v>
      </c>
      <c r="M276" s="354">
        <f t="shared" si="153"/>
        <v>475</v>
      </c>
    </row>
    <row r="277" spans="2:13" ht="38.25" x14ac:dyDescent="0.2">
      <c r="B277" s="455" t="s">
        <v>970</v>
      </c>
      <c r="C277" s="342" t="s">
        <v>768</v>
      </c>
      <c r="D277" s="342" t="s">
        <v>768</v>
      </c>
      <c r="E277" s="342" t="s">
        <v>1121</v>
      </c>
      <c r="F277" s="342"/>
      <c r="G277" s="350"/>
      <c r="H277" s="350"/>
      <c r="I277" s="354">
        <f>I278</f>
        <v>475</v>
      </c>
      <c r="J277" s="354">
        <f t="shared" si="153"/>
        <v>0</v>
      </c>
      <c r="K277" s="354">
        <f t="shared" si="153"/>
        <v>0</v>
      </c>
      <c r="L277" s="354">
        <f t="shared" si="153"/>
        <v>475</v>
      </c>
      <c r="M277" s="354">
        <f t="shared" si="153"/>
        <v>475</v>
      </c>
    </row>
    <row r="278" spans="2:13" ht="38.25" x14ac:dyDescent="0.2">
      <c r="B278" s="455" t="s">
        <v>1180</v>
      </c>
      <c r="C278" s="342" t="s">
        <v>768</v>
      </c>
      <c r="D278" s="342" t="s">
        <v>768</v>
      </c>
      <c r="E278" s="446" t="s">
        <v>1123</v>
      </c>
      <c r="F278" s="342"/>
      <c r="G278" s="350"/>
      <c r="H278" s="350"/>
      <c r="I278" s="354">
        <f>I279</f>
        <v>475</v>
      </c>
      <c r="J278" s="354">
        <f t="shared" si="153"/>
        <v>0</v>
      </c>
      <c r="K278" s="354">
        <f t="shared" si="153"/>
        <v>0</v>
      </c>
      <c r="L278" s="354">
        <f t="shared" si="153"/>
        <v>475</v>
      </c>
      <c r="M278" s="354">
        <f t="shared" si="153"/>
        <v>475</v>
      </c>
    </row>
    <row r="279" spans="2:13" ht="25.5" x14ac:dyDescent="0.2">
      <c r="B279" s="343" t="s">
        <v>779</v>
      </c>
      <c r="C279" s="342" t="s">
        <v>768</v>
      </c>
      <c r="D279" s="342" t="s">
        <v>768</v>
      </c>
      <c r="E279" s="446" t="s">
        <v>1123</v>
      </c>
      <c r="F279" s="342" t="s">
        <v>780</v>
      </c>
      <c r="G279" s="350"/>
      <c r="H279" s="350"/>
      <c r="I279" s="354">
        <v>475</v>
      </c>
      <c r="J279" s="438"/>
      <c r="K279" s="350"/>
      <c r="L279" s="502">
        <v>475</v>
      </c>
      <c r="M279" s="354">
        <v>475</v>
      </c>
    </row>
    <row r="280" spans="2:13" x14ac:dyDescent="0.2">
      <c r="B280" s="348" t="s">
        <v>787</v>
      </c>
      <c r="C280" s="342" t="s">
        <v>788</v>
      </c>
      <c r="D280" s="342" t="s">
        <v>819</v>
      </c>
      <c r="E280" s="342"/>
      <c r="F280" s="342"/>
      <c r="G280" s="350" t="e">
        <f>G285+G281+#REF!</f>
        <v>#REF!</v>
      </c>
      <c r="H280" s="350" t="e">
        <f>H285+H281+#REF!</f>
        <v>#REF!</v>
      </c>
      <c r="I280" s="354">
        <f>I285+I281+I299+I304</f>
        <v>4454.29</v>
      </c>
      <c r="J280" s="437">
        <f t="shared" ref="J280:M280" si="154">J285+J281+J299+J304</f>
        <v>0</v>
      </c>
      <c r="K280" s="354">
        <f t="shared" si="154"/>
        <v>3614.8</v>
      </c>
      <c r="L280" s="354">
        <f t="shared" si="154"/>
        <v>3934.79</v>
      </c>
      <c r="M280" s="354">
        <f t="shared" si="154"/>
        <v>3966.69</v>
      </c>
    </row>
    <row r="281" spans="2:13" x14ac:dyDescent="0.2">
      <c r="B281" s="347" t="s">
        <v>934</v>
      </c>
      <c r="C281" s="342" t="s">
        <v>788</v>
      </c>
      <c r="D281" s="342" t="s">
        <v>86</v>
      </c>
      <c r="E281" s="342"/>
      <c r="F281" s="342"/>
      <c r="G281" s="350" t="e">
        <f>G282+#REF!</f>
        <v>#REF!</v>
      </c>
      <c r="H281" s="350" t="e">
        <f>H282+#REF!</f>
        <v>#REF!</v>
      </c>
      <c r="I281" s="354">
        <f>I282</f>
        <v>196.69</v>
      </c>
      <c r="J281" s="441">
        <f t="shared" ref="J281:M283" si="155">J282</f>
        <v>0</v>
      </c>
      <c r="K281" s="350">
        <f t="shared" si="155"/>
        <v>196.7</v>
      </c>
      <c r="L281" s="354">
        <f t="shared" si="155"/>
        <v>196.69</v>
      </c>
      <c r="M281" s="354">
        <f t="shared" si="155"/>
        <v>196.69</v>
      </c>
    </row>
    <row r="282" spans="2:13" ht="25.5" x14ac:dyDescent="0.2">
      <c r="B282" s="439" t="s">
        <v>839</v>
      </c>
      <c r="C282" s="342" t="s">
        <v>788</v>
      </c>
      <c r="D282" s="342" t="s">
        <v>86</v>
      </c>
      <c r="E282" s="342" t="s">
        <v>801</v>
      </c>
      <c r="F282" s="342"/>
      <c r="G282" s="350">
        <f>G283</f>
        <v>0</v>
      </c>
      <c r="H282" s="350">
        <f t="shared" ref="H282:I283" si="156">H283</f>
        <v>196.7</v>
      </c>
      <c r="I282" s="354">
        <f t="shared" si="156"/>
        <v>196.69</v>
      </c>
      <c r="J282" s="438">
        <f t="shared" si="155"/>
        <v>0</v>
      </c>
      <c r="K282" s="362">
        <f t="shared" si="155"/>
        <v>196.7</v>
      </c>
      <c r="L282" s="354">
        <f t="shared" si="155"/>
        <v>196.69</v>
      </c>
      <c r="M282" s="354">
        <f t="shared" si="155"/>
        <v>196.69</v>
      </c>
    </row>
    <row r="283" spans="2:13" x14ac:dyDescent="0.2">
      <c r="B283" s="439" t="s">
        <v>935</v>
      </c>
      <c r="C283" s="342" t="s">
        <v>788</v>
      </c>
      <c r="D283" s="342" t="s">
        <v>86</v>
      </c>
      <c r="E283" s="342" t="s">
        <v>936</v>
      </c>
      <c r="F283" s="342"/>
      <c r="G283" s="350">
        <f>G284</f>
        <v>0</v>
      </c>
      <c r="H283" s="350">
        <f t="shared" si="156"/>
        <v>196.7</v>
      </c>
      <c r="I283" s="354">
        <f t="shared" si="156"/>
        <v>196.69</v>
      </c>
      <c r="J283" s="438">
        <f t="shared" si="155"/>
        <v>0</v>
      </c>
      <c r="K283" s="362">
        <f t="shared" si="155"/>
        <v>196.7</v>
      </c>
      <c r="L283" s="354">
        <f t="shared" si="155"/>
        <v>196.69</v>
      </c>
      <c r="M283" s="354">
        <f t="shared" si="155"/>
        <v>196.69</v>
      </c>
    </row>
    <row r="284" spans="2:13" x14ac:dyDescent="0.2">
      <c r="B284" s="343" t="s">
        <v>937</v>
      </c>
      <c r="C284" s="342" t="s">
        <v>788</v>
      </c>
      <c r="D284" s="342" t="s">
        <v>86</v>
      </c>
      <c r="E284" s="342" t="s">
        <v>936</v>
      </c>
      <c r="F284" s="342" t="s">
        <v>938</v>
      </c>
      <c r="G284" s="350"/>
      <c r="H284" s="350">
        <v>196.7</v>
      </c>
      <c r="I284" s="354">
        <v>196.69</v>
      </c>
      <c r="J284" s="438"/>
      <c r="K284" s="362">
        <v>196.7</v>
      </c>
      <c r="L284" s="354">
        <v>196.69</v>
      </c>
      <c r="M284" s="354">
        <v>196.69</v>
      </c>
    </row>
    <row r="285" spans="2:13" x14ac:dyDescent="0.2">
      <c r="B285" s="348" t="s">
        <v>49</v>
      </c>
      <c r="C285" s="342" t="s">
        <v>788</v>
      </c>
      <c r="D285" s="342" t="s">
        <v>88</v>
      </c>
      <c r="E285" s="342"/>
      <c r="F285" s="342"/>
      <c r="G285" s="350" t="e">
        <f>#REF!+#REF!+G286+G290+G294</f>
        <v>#REF!</v>
      </c>
      <c r="H285" s="350" t="e">
        <f>#REF!+#REF!+H286+H290+H294</f>
        <v>#REF!</v>
      </c>
      <c r="I285" s="354">
        <f>I286+I290+I294</f>
        <v>1329.2</v>
      </c>
      <c r="J285" s="437">
        <f t="shared" ref="J285:M285" si="157">J286+J290+J294</f>
        <v>0</v>
      </c>
      <c r="K285" s="354">
        <f t="shared" si="157"/>
        <v>1359.7</v>
      </c>
      <c r="L285" s="354">
        <f t="shared" si="157"/>
        <v>1359.7</v>
      </c>
      <c r="M285" s="354">
        <f t="shared" si="157"/>
        <v>1391.6</v>
      </c>
    </row>
    <row r="286" spans="2:13" ht="25.5" x14ac:dyDescent="0.2">
      <c r="B286" s="442" t="s">
        <v>847</v>
      </c>
      <c r="C286" s="342" t="s">
        <v>788</v>
      </c>
      <c r="D286" s="342" t="s">
        <v>88</v>
      </c>
      <c r="E286" s="342" t="s">
        <v>848</v>
      </c>
      <c r="F286" s="342"/>
      <c r="G286" s="350">
        <f>G287</f>
        <v>0</v>
      </c>
      <c r="H286" s="350">
        <f t="shared" ref="H286:M288" si="158">H287</f>
        <v>320</v>
      </c>
      <c r="I286" s="354">
        <f t="shared" si="158"/>
        <v>320</v>
      </c>
      <c r="J286" s="438">
        <f t="shared" si="158"/>
        <v>0</v>
      </c>
      <c r="K286" s="362">
        <f t="shared" si="158"/>
        <v>320</v>
      </c>
      <c r="L286" s="354">
        <f t="shared" si="158"/>
        <v>320</v>
      </c>
      <c r="M286" s="354">
        <f t="shared" si="158"/>
        <v>320</v>
      </c>
    </row>
    <row r="287" spans="2:13" ht="38.25" x14ac:dyDescent="0.2">
      <c r="B287" s="442" t="s">
        <v>878</v>
      </c>
      <c r="C287" s="342" t="s">
        <v>788</v>
      </c>
      <c r="D287" s="342" t="s">
        <v>88</v>
      </c>
      <c r="E287" s="342" t="s">
        <v>879</v>
      </c>
      <c r="F287" s="342"/>
      <c r="G287" s="350">
        <f>G288</f>
        <v>0</v>
      </c>
      <c r="H287" s="350">
        <f t="shared" si="158"/>
        <v>320</v>
      </c>
      <c r="I287" s="354">
        <f t="shared" si="158"/>
        <v>320</v>
      </c>
      <c r="J287" s="438">
        <f t="shared" si="158"/>
        <v>0</v>
      </c>
      <c r="K287" s="362">
        <f t="shared" si="158"/>
        <v>320</v>
      </c>
      <c r="L287" s="354">
        <f t="shared" si="158"/>
        <v>320</v>
      </c>
      <c r="M287" s="354">
        <f t="shared" si="158"/>
        <v>320</v>
      </c>
    </row>
    <row r="288" spans="2:13" ht="25.5" x14ac:dyDescent="0.2">
      <c r="B288" s="442" t="s">
        <v>1162</v>
      </c>
      <c r="C288" s="342" t="s">
        <v>788</v>
      </c>
      <c r="D288" s="342" t="s">
        <v>88</v>
      </c>
      <c r="E288" s="342" t="s">
        <v>914</v>
      </c>
      <c r="F288" s="342"/>
      <c r="G288" s="350">
        <f>G289</f>
        <v>0</v>
      </c>
      <c r="H288" s="350">
        <f t="shared" si="158"/>
        <v>320</v>
      </c>
      <c r="I288" s="354">
        <f t="shared" si="158"/>
        <v>320</v>
      </c>
      <c r="J288" s="438">
        <f t="shared" si="158"/>
        <v>0</v>
      </c>
      <c r="K288" s="362">
        <f t="shared" si="158"/>
        <v>320</v>
      </c>
      <c r="L288" s="354">
        <f t="shared" si="158"/>
        <v>320</v>
      </c>
      <c r="M288" s="354">
        <f t="shared" si="158"/>
        <v>320</v>
      </c>
    </row>
    <row r="289" spans="2:13" ht="25.5" x14ac:dyDescent="0.2">
      <c r="B289" s="343" t="s">
        <v>948</v>
      </c>
      <c r="C289" s="342" t="s">
        <v>788</v>
      </c>
      <c r="D289" s="342" t="s">
        <v>88</v>
      </c>
      <c r="E289" s="342" t="s">
        <v>939</v>
      </c>
      <c r="F289" s="342" t="s">
        <v>949</v>
      </c>
      <c r="G289" s="350"/>
      <c r="H289" s="350">
        <v>320</v>
      </c>
      <c r="I289" s="354">
        <f>G289+H289</f>
        <v>320</v>
      </c>
      <c r="J289" s="438"/>
      <c r="K289" s="362">
        <v>320</v>
      </c>
      <c r="L289" s="354">
        <f>J289+K289</f>
        <v>320</v>
      </c>
      <c r="M289" s="354">
        <v>320</v>
      </c>
    </row>
    <row r="290" spans="2:13" ht="25.5" x14ac:dyDescent="0.2">
      <c r="B290" s="442" t="s">
        <v>739</v>
      </c>
      <c r="C290" s="342" t="s">
        <v>788</v>
      </c>
      <c r="D290" s="342" t="s">
        <v>88</v>
      </c>
      <c r="E290" s="342" t="s">
        <v>762</v>
      </c>
      <c r="F290" s="342"/>
      <c r="G290" s="350">
        <f>G291</f>
        <v>0</v>
      </c>
      <c r="H290" s="350">
        <f t="shared" ref="H290:M292" si="159">H291</f>
        <v>200</v>
      </c>
      <c r="I290" s="354">
        <f t="shared" si="159"/>
        <v>200</v>
      </c>
      <c r="J290" s="438">
        <f t="shared" si="159"/>
        <v>0</v>
      </c>
      <c r="K290" s="362">
        <f t="shared" si="159"/>
        <v>200</v>
      </c>
      <c r="L290" s="354">
        <f t="shared" si="159"/>
        <v>200</v>
      </c>
      <c r="M290" s="354">
        <f t="shared" si="159"/>
        <v>200</v>
      </c>
    </row>
    <row r="291" spans="2:13" ht="25.5" x14ac:dyDescent="0.2">
      <c r="B291" s="442" t="s">
        <v>940</v>
      </c>
      <c r="C291" s="342" t="s">
        <v>788</v>
      </c>
      <c r="D291" s="342" t="s">
        <v>88</v>
      </c>
      <c r="E291" s="342" t="s">
        <v>941</v>
      </c>
      <c r="F291" s="342"/>
      <c r="G291" s="350">
        <f>G292</f>
        <v>0</v>
      </c>
      <c r="H291" s="350">
        <f t="shared" si="159"/>
        <v>200</v>
      </c>
      <c r="I291" s="354">
        <f t="shared" si="159"/>
        <v>200</v>
      </c>
      <c r="J291" s="438">
        <f t="shared" si="159"/>
        <v>0</v>
      </c>
      <c r="K291" s="362">
        <f t="shared" si="159"/>
        <v>200</v>
      </c>
      <c r="L291" s="354">
        <f t="shared" si="159"/>
        <v>200</v>
      </c>
      <c r="M291" s="354">
        <f t="shared" si="159"/>
        <v>200</v>
      </c>
    </row>
    <row r="292" spans="2:13" ht="25.5" x14ac:dyDescent="0.2">
      <c r="B292" s="442" t="s">
        <v>1176</v>
      </c>
      <c r="C292" s="342" t="s">
        <v>788</v>
      </c>
      <c r="D292" s="342" t="s">
        <v>88</v>
      </c>
      <c r="E292" s="446" t="s">
        <v>958</v>
      </c>
      <c r="F292" s="342"/>
      <c r="G292" s="350">
        <f>G293</f>
        <v>0</v>
      </c>
      <c r="H292" s="350">
        <f t="shared" si="159"/>
        <v>200</v>
      </c>
      <c r="I292" s="354">
        <f t="shared" si="159"/>
        <v>200</v>
      </c>
      <c r="J292" s="438">
        <f t="shared" si="159"/>
        <v>0</v>
      </c>
      <c r="K292" s="362">
        <f t="shared" si="159"/>
        <v>200</v>
      </c>
      <c r="L292" s="354">
        <f t="shared" si="159"/>
        <v>200</v>
      </c>
      <c r="M292" s="354">
        <f t="shared" si="159"/>
        <v>200</v>
      </c>
    </row>
    <row r="293" spans="2:13" ht="25.5" x14ac:dyDescent="0.2">
      <c r="B293" s="343" t="s">
        <v>948</v>
      </c>
      <c r="C293" s="342" t="s">
        <v>788</v>
      </c>
      <c r="D293" s="342" t="s">
        <v>88</v>
      </c>
      <c r="E293" s="342" t="s">
        <v>944</v>
      </c>
      <c r="F293" s="342" t="s">
        <v>949</v>
      </c>
      <c r="G293" s="350"/>
      <c r="H293" s="350">
        <v>200</v>
      </c>
      <c r="I293" s="354">
        <f>G293+H293</f>
        <v>200</v>
      </c>
      <c r="J293" s="438"/>
      <c r="K293" s="362">
        <v>200</v>
      </c>
      <c r="L293" s="354">
        <f>J293+K293</f>
        <v>200</v>
      </c>
      <c r="M293" s="354">
        <v>200</v>
      </c>
    </row>
    <row r="294" spans="2:13" ht="25.5" x14ac:dyDescent="0.2">
      <c r="B294" s="439" t="s">
        <v>839</v>
      </c>
      <c r="C294" s="342" t="s">
        <v>788</v>
      </c>
      <c r="D294" s="342" t="s">
        <v>88</v>
      </c>
      <c r="E294" s="342" t="s">
        <v>801</v>
      </c>
      <c r="F294" s="342"/>
      <c r="G294" s="350">
        <f t="shared" ref="G294:M294" si="160">G297+G295</f>
        <v>0</v>
      </c>
      <c r="H294" s="350">
        <f t="shared" si="160"/>
        <v>809.2</v>
      </c>
      <c r="I294" s="354">
        <f>I297+I295</f>
        <v>809.2</v>
      </c>
      <c r="J294" s="441">
        <f t="shared" si="160"/>
        <v>0</v>
      </c>
      <c r="K294" s="350">
        <f t="shared" si="160"/>
        <v>839.7</v>
      </c>
      <c r="L294" s="354">
        <f t="shared" si="160"/>
        <v>839.7</v>
      </c>
      <c r="M294" s="354">
        <f t="shared" si="160"/>
        <v>871.6</v>
      </c>
    </row>
    <row r="295" spans="2:13" ht="25.5" x14ac:dyDescent="0.2">
      <c r="B295" s="451" t="s">
        <v>945</v>
      </c>
      <c r="C295" s="342" t="s">
        <v>788</v>
      </c>
      <c r="D295" s="342" t="s">
        <v>88</v>
      </c>
      <c r="E295" s="342" t="s">
        <v>946</v>
      </c>
      <c r="F295" s="342"/>
      <c r="G295" s="350">
        <f>G296</f>
        <v>0</v>
      </c>
      <c r="H295" s="350">
        <f t="shared" ref="H295:M295" si="161">H296</f>
        <v>200</v>
      </c>
      <c r="I295" s="354">
        <f t="shared" si="161"/>
        <v>200</v>
      </c>
      <c r="J295" s="441">
        <f t="shared" si="161"/>
        <v>0</v>
      </c>
      <c r="K295" s="350">
        <f t="shared" si="161"/>
        <v>200</v>
      </c>
      <c r="L295" s="354">
        <f t="shared" si="161"/>
        <v>200</v>
      </c>
      <c r="M295" s="354">
        <f t="shared" si="161"/>
        <v>200</v>
      </c>
    </row>
    <row r="296" spans="2:13" ht="25.5" x14ac:dyDescent="0.2">
      <c r="B296" s="343" t="s">
        <v>791</v>
      </c>
      <c r="C296" s="342" t="s">
        <v>788</v>
      </c>
      <c r="D296" s="342" t="s">
        <v>88</v>
      </c>
      <c r="E296" s="342" t="s">
        <v>946</v>
      </c>
      <c r="F296" s="342" t="s">
        <v>792</v>
      </c>
      <c r="G296" s="350"/>
      <c r="H296" s="350">
        <v>200</v>
      </c>
      <c r="I296" s="354">
        <f>G296+H296</f>
        <v>200</v>
      </c>
      <c r="J296" s="438"/>
      <c r="K296" s="362">
        <v>200</v>
      </c>
      <c r="L296" s="354">
        <f>J296+K296</f>
        <v>200</v>
      </c>
      <c r="M296" s="354">
        <v>200</v>
      </c>
    </row>
    <row r="297" spans="2:13" ht="89.25" x14ac:dyDescent="0.2">
      <c r="B297" s="439" t="s">
        <v>1039</v>
      </c>
      <c r="C297" s="342" t="s">
        <v>788</v>
      </c>
      <c r="D297" s="342" t="s">
        <v>88</v>
      </c>
      <c r="E297" s="342" t="s">
        <v>947</v>
      </c>
      <c r="F297" s="342"/>
      <c r="G297" s="350">
        <f>G298</f>
        <v>0</v>
      </c>
      <c r="H297" s="350">
        <f t="shared" ref="H297:M297" si="162">H298</f>
        <v>609.20000000000005</v>
      </c>
      <c r="I297" s="354">
        <f t="shared" si="162"/>
        <v>609.20000000000005</v>
      </c>
      <c r="J297" s="438">
        <f t="shared" si="162"/>
        <v>0</v>
      </c>
      <c r="K297" s="362">
        <f t="shared" si="162"/>
        <v>639.70000000000005</v>
      </c>
      <c r="L297" s="354">
        <f t="shared" si="162"/>
        <v>639.70000000000005</v>
      </c>
      <c r="M297" s="354">
        <f t="shared" si="162"/>
        <v>671.6</v>
      </c>
    </row>
    <row r="298" spans="2:13" ht="25.5" x14ac:dyDescent="0.2">
      <c r="B298" s="343" t="s">
        <v>948</v>
      </c>
      <c r="C298" s="342" t="s">
        <v>788</v>
      </c>
      <c r="D298" s="342" t="s">
        <v>88</v>
      </c>
      <c r="E298" s="342" t="s">
        <v>947</v>
      </c>
      <c r="F298" s="342" t="s">
        <v>949</v>
      </c>
      <c r="G298" s="350"/>
      <c r="H298" s="350">
        <v>609.20000000000005</v>
      </c>
      <c r="I298" s="354">
        <f>G298+H298</f>
        <v>609.20000000000005</v>
      </c>
      <c r="J298" s="438"/>
      <c r="K298" s="362">
        <v>639.70000000000005</v>
      </c>
      <c r="L298" s="354">
        <f>J298+K298</f>
        <v>639.70000000000005</v>
      </c>
      <c r="M298" s="354">
        <v>671.6</v>
      </c>
    </row>
    <row r="299" spans="2:13" x14ac:dyDescent="0.2">
      <c r="B299" s="343" t="s">
        <v>48</v>
      </c>
      <c r="C299" s="342" t="s">
        <v>788</v>
      </c>
      <c r="D299" s="342" t="s">
        <v>89</v>
      </c>
      <c r="E299" s="342"/>
      <c r="F299" s="342"/>
      <c r="G299" s="350" t="e">
        <f>#REF!+G300</f>
        <v>#REF!</v>
      </c>
      <c r="H299" s="350" t="e">
        <f>#REF!+H300</f>
        <v>#REF!</v>
      </c>
      <c r="I299" s="354">
        <f>I300</f>
        <v>2005.4</v>
      </c>
      <c r="J299" s="441">
        <f t="shared" ref="J299:M302" si="163">J300</f>
        <v>0</v>
      </c>
      <c r="K299" s="350">
        <f t="shared" si="163"/>
        <v>2005.4</v>
      </c>
      <c r="L299" s="354">
        <f t="shared" si="163"/>
        <v>2005.4</v>
      </c>
      <c r="M299" s="354">
        <f t="shared" si="163"/>
        <v>2005.4</v>
      </c>
    </row>
    <row r="300" spans="2:13" ht="25.5" x14ac:dyDescent="0.2">
      <c r="B300" s="442" t="s">
        <v>739</v>
      </c>
      <c r="C300" s="342" t="s">
        <v>788</v>
      </c>
      <c r="D300" s="342" t="s">
        <v>89</v>
      </c>
      <c r="E300" s="342" t="s">
        <v>762</v>
      </c>
      <c r="F300" s="342"/>
      <c r="G300" s="350">
        <f>G301</f>
        <v>0</v>
      </c>
      <c r="H300" s="350">
        <f t="shared" ref="H300:I302" si="164">H301</f>
        <v>2005.4</v>
      </c>
      <c r="I300" s="354">
        <f t="shared" si="164"/>
        <v>2005.4</v>
      </c>
      <c r="J300" s="438">
        <f t="shared" si="163"/>
        <v>0</v>
      </c>
      <c r="K300" s="362">
        <f t="shared" si="163"/>
        <v>2005.4</v>
      </c>
      <c r="L300" s="354">
        <f t="shared" si="163"/>
        <v>2005.4</v>
      </c>
      <c r="M300" s="354">
        <f t="shared" si="163"/>
        <v>2005.4</v>
      </c>
    </row>
    <row r="301" spans="2:13" ht="25.5" x14ac:dyDescent="0.2">
      <c r="B301" s="442" t="s">
        <v>741</v>
      </c>
      <c r="C301" s="342" t="s">
        <v>788</v>
      </c>
      <c r="D301" s="342" t="s">
        <v>89</v>
      </c>
      <c r="E301" s="342" t="s">
        <v>763</v>
      </c>
      <c r="F301" s="342"/>
      <c r="G301" s="350">
        <f>G302</f>
        <v>0</v>
      </c>
      <c r="H301" s="350">
        <f t="shared" si="164"/>
        <v>2005.4</v>
      </c>
      <c r="I301" s="354">
        <f t="shared" si="164"/>
        <v>2005.4</v>
      </c>
      <c r="J301" s="438">
        <f t="shared" si="163"/>
        <v>0</v>
      </c>
      <c r="K301" s="362">
        <f t="shared" si="163"/>
        <v>2005.4</v>
      </c>
      <c r="L301" s="354">
        <f t="shared" si="163"/>
        <v>2005.4</v>
      </c>
      <c r="M301" s="354">
        <f t="shared" si="163"/>
        <v>2005.4</v>
      </c>
    </row>
    <row r="302" spans="2:13" ht="76.5" x14ac:dyDescent="0.2">
      <c r="B302" s="442" t="s">
        <v>789</v>
      </c>
      <c r="C302" s="342" t="s">
        <v>788</v>
      </c>
      <c r="D302" s="342" t="s">
        <v>89</v>
      </c>
      <c r="E302" s="342" t="s">
        <v>1130</v>
      </c>
      <c r="F302" s="342"/>
      <c r="G302" s="350">
        <f>G303</f>
        <v>0</v>
      </c>
      <c r="H302" s="350">
        <f t="shared" si="164"/>
        <v>2005.4</v>
      </c>
      <c r="I302" s="354">
        <f t="shared" si="164"/>
        <v>2005.4</v>
      </c>
      <c r="J302" s="438">
        <f t="shared" si="163"/>
        <v>0</v>
      </c>
      <c r="K302" s="362">
        <f t="shared" si="163"/>
        <v>2005.4</v>
      </c>
      <c r="L302" s="354">
        <f t="shared" si="163"/>
        <v>2005.4</v>
      </c>
      <c r="M302" s="354">
        <f t="shared" si="163"/>
        <v>2005.4</v>
      </c>
    </row>
    <row r="303" spans="2:13" ht="25.5" x14ac:dyDescent="0.2">
      <c r="B303" s="343" t="s">
        <v>791</v>
      </c>
      <c r="C303" s="342" t="s">
        <v>788</v>
      </c>
      <c r="D303" s="342" t="s">
        <v>89</v>
      </c>
      <c r="E303" s="342" t="s">
        <v>1130</v>
      </c>
      <c r="F303" s="342" t="s">
        <v>792</v>
      </c>
      <c r="G303" s="350"/>
      <c r="H303" s="350">
        <v>2005.4</v>
      </c>
      <c r="I303" s="354">
        <f>G303+H303</f>
        <v>2005.4</v>
      </c>
      <c r="J303" s="438"/>
      <c r="K303" s="362">
        <v>2005.4</v>
      </c>
      <c r="L303" s="354">
        <f>J303+K303</f>
        <v>2005.4</v>
      </c>
      <c r="M303" s="354">
        <v>2005.4</v>
      </c>
    </row>
    <row r="304" spans="2:13" x14ac:dyDescent="0.2">
      <c r="B304" s="347" t="s">
        <v>47</v>
      </c>
      <c r="C304" s="342" t="s">
        <v>788</v>
      </c>
      <c r="D304" s="342" t="s">
        <v>91</v>
      </c>
      <c r="E304" s="342"/>
      <c r="F304" s="342"/>
      <c r="G304" s="350">
        <f>G308</f>
        <v>0</v>
      </c>
      <c r="H304" s="350">
        <f>H308</f>
        <v>53</v>
      </c>
      <c r="I304" s="354">
        <f>I305+I310</f>
        <v>923</v>
      </c>
      <c r="J304" s="354">
        <f t="shared" ref="J304:M304" si="165">J305+J310</f>
        <v>0</v>
      </c>
      <c r="K304" s="354">
        <f t="shared" si="165"/>
        <v>53</v>
      </c>
      <c r="L304" s="354">
        <f t="shared" si="165"/>
        <v>373</v>
      </c>
      <c r="M304" s="354">
        <f t="shared" si="165"/>
        <v>373</v>
      </c>
    </row>
    <row r="305" spans="2:13" x14ac:dyDescent="0.2">
      <c r="B305" s="439" t="s">
        <v>1099</v>
      </c>
      <c r="C305" s="342" t="s">
        <v>788</v>
      </c>
      <c r="D305" s="342" t="s">
        <v>91</v>
      </c>
      <c r="E305" s="342" t="s">
        <v>801</v>
      </c>
      <c r="F305" s="342"/>
      <c r="G305" s="350"/>
      <c r="H305" s="350"/>
      <c r="I305" s="354">
        <f>I306+I308</f>
        <v>603</v>
      </c>
      <c r="J305" s="354">
        <f t="shared" ref="J305:M305" si="166">J306+J308</f>
        <v>0</v>
      </c>
      <c r="K305" s="354">
        <f t="shared" si="166"/>
        <v>53</v>
      </c>
      <c r="L305" s="354">
        <f t="shared" si="166"/>
        <v>53</v>
      </c>
      <c r="M305" s="354">
        <f t="shared" si="166"/>
        <v>53</v>
      </c>
    </row>
    <row r="306" spans="2:13" ht="25.5" hidden="1" x14ac:dyDescent="0.2">
      <c r="B306" s="483" t="s">
        <v>1093</v>
      </c>
      <c r="C306" s="342" t="s">
        <v>788</v>
      </c>
      <c r="D306" s="342" t="s">
        <v>91</v>
      </c>
      <c r="E306" s="342" t="s">
        <v>1100</v>
      </c>
      <c r="F306" s="342"/>
      <c r="G306" s="350"/>
      <c r="H306" s="350"/>
      <c r="I306" s="354">
        <f>I307</f>
        <v>550</v>
      </c>
      <c r="J306" s="354">
        <f t="shared" ref="J306:M306" si="167">J307</f>
        <v>0</v>
      </c>
      <c r="K306" s="354">
        <f t="shared" si="167"/>
        <v>0</v>
      </c>
      <c r="L306" s="354">
        <f t="shared" si="167"/>
        <v>0</v>
      </c>
      <c r="M306" s="354">
        <f t="shared" si="167"/>
        <v>0</v>
      </c>
    </row>
    <row r="307" spans="2:13" ht="25.5" hidden="1" x14ac:dyDescent="0.2">
      <c r="B307" s="343" t="s">
        <v>779</v>
      </c>
      <c r="C307" s="342" t="s">
        <v>788</v>
      </c>
      <c r="D307" s="342" t="s">
        <v>91</v>
      </c>
      <c r="E307" s="342" t="s">
        <v>1100</v>
      </c>
      <c r="F307" s="342" t="s">
        <v>780</v>
      </c>
      <c r="G307" s="350"/>
      <c r="H307" s="350"/>
      <c r="I307" s="354">
        <v>550</v>
      </c>
      <c r="J307" s="438"/>
      <c r="K307" s="362"/>
      <c r="L307" s="354"/>
      <c r="M307" s="354"/>
    </row>
    <row r="308" spans="2:13" ht="25.5" x14ac:dyDescent="0.2">
      <c r="B308" s="451" t="s">
        <v>950</v>
      </c>
      <c r="C308" s="342" t="s">
        <v>788</v>
      </c>
      <c r="D308" s="342" t="s">
        <v>91</v>
      </c>
      <c r="E308" s="342" t="s">
        <v>951</v>
      </c>
      <c r="F308" s="342"/>
      <c r="G308" s="350">
        <f>G309</f>
        <v>0</v>
      </c>
      <c r="H308" s="350">
        <f t="shared" ref="H308:M308" si="168">H309</f>
        <v>53</v>
      </c>
      <c r="I308" s="354">
        <f t="shared" si="168"/>
        <v>53</v>
      </c>
      <c r="J308" s="438">
        <f t="shared" si="168"/>
        <v>0</v>
      </c>
      <c r="K308" s="362">
        <f t="shared" si="168"/>
        <v>53</v>
      </c>
      <c r="L308" s="354">
        <f t="shared" si="168"/>
        <v>53</v>
      </c>
      <c r="M308" s="354">
        <f t="shared" si="168"/>
        <v>53</v>
      </c>
    </row>
    <row r="309" spans="2:13" ht="25.5" x14ac:dyDescent="0.2">
      <c r="B309" s="343" t="s">
        <v>771</v>
      </c>
      <c r="C309" s="342" t="s">
        <v>788</v>
      </c>
      <c r="D309" s="342" t="s">
        <v>91</v>
      </c>
      <c r="E309" s="342" t="s">
        <v>951</v>
      </c>
      <c r="F309" s="342" t="s">
        <v>772</v>
      </c>
      <c r="G309" s="350"/>
      <c r="H309" s="350">
        <v>53</v>
      </c>
      <c r="I309" s="354">
        <f>H309+G309</f>
        <v>53</v>
      </c>
      <c r="J309" s="438"/>
      <c r="K309" s="362">
        <v>53</v>
      </c>
      <c r="L309" s="354">
        <f>K309+J309</f>
        <v>53</v>
      </c>
      <c r="M309" s="354">
        <v>53</v>
      </c>
    </row>
    <row r="310" spans="2:13" ht="25.5" x14ac:dyDescent="0.2">
      <c r="B310" s="442" t="s">
        <v>739</v>
      </c>
      <c r="C310" s="342" t="s">
        <v>788</v>
      </c>
      <c r="D310" s="342" t="s">
        <v>91</v>
      </c>
      <c r="E310" s="342" t="s">
        <v>762</v>
      </c>
      <c r="F310" s="342"/>
      <c r="G310" s="350"/>
      <c r="H310" s="350"/>
      <c r="I310" s="354">
        <f>I311</f>
        <v>320</v>
      </c>
      <c r="J310" s="437">
        <f t="shared" ref="J310:M312" si="169">J311</f>
        <v>0</v>
      </c>
      <c r="K310" s="354">
        <f t="shared" si="169"/>
        <v>0</v>
      </c>
      <c r="L310" s="354">
        <f t="shared" si="169"/>
        <v>320</v>
      </c>
      <c r="M310" s="354">
        <f t="shared" si="169"/>
        <v>320</v>
      </c>
    </row>
    <row r="311" spans="2:13" ht="38.25" x14ac:dyDescent="0.2">
      <c r="B311" s="442" t="s">
        <v>970</v>
      </c>
      <c r="C311" s="342" t="s">
        <v>788</v>
      </c>
      <c r="D311" s="342" t="s">
        <v>91</v>
      </c>
      <c r="E311" s="443" t="s">
        <v>1121</v>
      </c>
      <c r="F311" s="342"/>
      <c r="G311" s="350"/>
      <c r="H311" s="350"/>
      <c r="I311" s="354">
        <f>I312</f>
        <v>320</v>
      </c>
      <c r="J311" s="437">
        <f t="shared" si="169"/>
        <v>0</v>
      </c>
      <c r="K311" s="354">
        <f t="shared" si="169"/>
        <v>0</v>
      </c>
      <c r="L311" s="354">
        <f t="shared" si="169"/>
        <v>320</v>
      </c>
      <c r="M311" s="354">
        <f t="shared" si="169"/>
        <v>320</v>
      </c>
    </row>
    <row r="312" spans="2:13" ht="38.25" x14ac:dyDescent="0.2">
      <c r="B312" s="442" t="s">
        <v>1181</v>
      </c>
      <c r="C312" s="342" t="s">
        <v>788</v>
      </c>
      <c r="D312" s="342" t="s">
        <v>91</v>
      </c>
      <c r="E312" s="443" t="s">
        <v>1122</v>
      </c>
      <c r="F312" s="342"/>
      <c r="G312" s="350"/>
      <c r="H312" s="350"/>
      <c r="I312" s="354">
        <f>I313</f>
        <v>320</v>
      </c>
      <c r="J312" s="437">
        <f t="shared" si="169"/>
        <v>0</v>
      </c>
      <c r="K312" s="354">
        <f t="shared" si="169"/>
        <v>0</v>
      </c>
      <c r="L312" s="354">
        <f t="shared" si="169"/>
        <v>320</v>
      </c>
      <c r="M312" s="354">
        <f t="shared" si="169"/>
        <v>320</v>
      </c>
    </row>
    <row r="313" spans="2:13" ht="25.5" x14ac:dyDescent="0.2">
      <c r="B313" s="343" t="s">
        <v>779</v>
      </c>
      <c r="C313" s="342" t="s">
        <v>788</v>
      </c>
      <c r="D313" s="342" t="s">
        <v>91</v>
      </c>
      <c r="E313" s="443" t="s">
        <v>1122</v>
      </c>
      <c r="F313" s="342" t="s">
        <v>780</v>
      </c>
      <c r="G313" s="350"/>
      <c r="H313" s="350"/>
      <c r="I313" s="354">
        <v>320</v>
      </c>
      <c r="J313" s="438"/>
      <c r="K313" s="362"/>
      <c r="L313" s="354">
        <v>320</v>
      </c>
      <c r="M313" s="354">
        <v>320</v>
      </c>
    </row>
    <row r="314" spans="2:13" x14ac:dyDescent="0.2">
      <c r="B314" s="343" t="s">
        <v>974</v>
      </c>
      <c r="C314" s="342" t="s">
        <v>799</v>
      </c>
      <c r="D314" s="342"/>
      <c r="E314" s="342"/>
      <c r="F314" s="342"/>
      <c r="G314" s="350" t="e">
        <f t="shared" ref="G314:H314" si="170">G315</f>
        <v>#REF!</v>
      </c>
      <c r="H314" s="350" t="e">
        <f t="shared" si="170"/>
        <v>#REF!</v>
      </c>
      <c r="I314" s="354">
        <f>I315</f>
        <v>607.5</v>
      </c>
      <c r="J314" s="437" t="e">
        <f t="shared" ref="J314:M315" si="171">J315</f>
        <v>#REF!</v>
      </c>
      <c r="K314" s="354" t="e">
        <f t="shared" si="171"/>
        <v>#REF!</v>
      </c>
      <c r="L314" s="354">
        <f t="shared" si="171"/>
        <v>607.5</v>
      </c>
      <c r="M314" s="354">
        <f t="shared" si="171"/>
        <v>607.5</v>
      </c>
    </row>
    <row r="315" spans="2:13" x14ac:dyDescent="0.2">
      <c r="B315" s="347" t="s">
        <v>975</v>
      </c>
      <c r="C315" s="342" t="s">
        <v>799</v>
      </c>
      <c r="D315" s="342" t="s">
        <v>86</v>
      </c>
      <c r="E315" s="342"/>
      <c r="F315" s="342"/>
      <c r="G315" s="350" t="e">
        <f>#REF!+G316</f>
        <v>#REF!</v>
      </c>
      <c r="H315" s="350" t="e">
        <f>#REF!+H316</f>
        <v>#REF!</v>
      </c>
      <c r="I315" s="354">
        <f>+I316</f>
        <v>607.5</v>
      </c>
      <c r="J315" s="438" t="e">
        <f t="shared" si="171"/>
        <v>#REF!</v>
      </c>
      <c r="K315" s="362" t="e">
        <f t="shared" si="171"/>
        <v>#REF!</v>
      </c>
      <c r="L315" s="354">
        <f>L316</f>
        <v>607.5</v>
      </c>
      <c r="M315" s="354">
        <f t="shared" si="171"/>
        <v>607.5</v>
      </c>
    </row>
    <row r="316" spans="2:13" ht="25.5" x14ac:dyDescent="0.2">
      <c r="B316" s="442" t="s">
        <v>739</v>
      </c>
      <c r="C316" s="342" t="s">
        <v>799</v>
      </c>
      <c r="D316" s="342" t="s">
        <v>86</v>
      </c>
      <c r="E316" s="342" t="s">
        <v>762</v>
      </c>
      <c r="F316" s="342"/>
      <c r="G316" s="350">
        <f>G317</f>
        <v>0</v>
      </c>
      <c r="H316" s="350">
        <f t="shared" ref="H316:K318" si="172">H317</f>
        <v>608.1</v>
      </c>
      <c r="I316" s="354">
        <f t="shared" si="172"/>
        <v>607.5</v>
      </c>
      <c r="J316" s="441" t="e">
        <f t="shared" ref="J316:K316" si="173">+J317</f>
        <v>#REF!</v>
      </c>
      <c r="K316" s="350" t="e">
        <f t="shared" si="173"/>
        <v>#REF!</v>
      </c>
      <c r="L316" s="354">
        <f>+L317</f>
        <v>607.5</v>
      </c>
      <c r="M316" s="354">
        <f t="shared" ref="M316" si="174">+M317</f>
        <v>607.5</v>
      </c>
    </row>
    <row r="317" spans="2:13" ht="25.5" x14ac:dyDescent="0.2">
      <c r="B317" s="442" t="s">
        <v>940</v>
      </c>
      <c r="C317" s="342" t="s">
        <v>799</v>
      </c>
      <c r="D317" s="342" t="s">
        <v>86</v>
      </c>
      <c r="E317" s="342" t="s">
        <v>941</v>
      </c>
      <c r="F317" s="342"/>
      <c r="G317" s="350">
        <f>G318</f>
        <v>0</v>
      </c>
      <c r="H317" s="350">
        <f t="shared" si="172"/>
        <v>608.1</v>
      </c>
      <c r="I317" s="354">
        <f t="shared" si="172"/>
        <v>607.5</v>
      </c>
      <c r="J317" s="438" t="e">
        <f t="shared" si="172"/>
        <v>#REF!</v>
      </c>
      <c r="K317" s="362" t="e">
        <f t="shared" si="172"/>
        <v>#REF!</v>
      </c>
      <c r="L317" s="354">
        <f>L318</f>
        <v>607.5</v>
      </c>
      <c r="M317" s="354">
        <f t="shared" ref="M317" si="175">M318</f>
        <v>607.5</v>
      </c>
    </row>
    <row r="318" spans="2:13" ht="38.25" x14ac:dyDescent="0.2">
      <c r="B318" s="442" t="s">
        <v>976</v>
      </c>
      <c r="C318" s="342" t="s">
        <v>799</v>
      </c>
      <c r="D318" s="342" t="s">
        <v>86</v>
      </c>
      <c r="E318" s="342" t="s">
        <v>977</v>
      </c>
      <c r="F318" s="342"/>
      <c r="G318" s="350">
        <f>G319+G320</f>
        <v>0</v>
      </c>
      <c r="H318" s="350">
        <f t="shared" ref="H318" si="176">H319+H320</f>
        <v>608.1</v>
      </c>
      <c r="I318" s="354">
        <f>I319+I320</f>
        <v>607.5</v>
      </c>
      <c r="J318" s="438" t="e">
        <f t="shared" si="172"/>
        <v>#REF!</v>
      </c>
      <c r="K318" s="362" t="e">
        <f t="shared" si="172"/>
        <v>#REF!</v>
      </c>
      <c r="L318" s="354">
        <f>L319+L320</f>
        <v>607.5</v>
      </c>
      <c r="M318" s="354">
        <f>M319+M320</f>
        <v>607.5</v>
      </c>
    </row>
    <row r="319" spans="2:13" ht="25.5" x14ac:dyDescent="0.2">
      <c r="B319" s="343" t="s">
        <v>773</v>
      </c>
      <c r="C319" s="342" t="s">
        <v>799</v>
      </c>
      <c r="D319" s="342" t="s">
        <v>86</v>
      </c>
      <c r="E319" s="342" t="s">
        <v>977</v>
      </c>
      <c r="F319" s="342" t="s">
        <v>774</v>
      </c>
      <c r="G319" s="350"/>
      <c r="H319" s="350">
        <v>100</v>
      </c>
      <c r="I319" s="354">
        <v>100</v>
      </c>
      <c r="J319" s="438" t="e">
        <f>J320+#REF!</f>
        <v>#REF!</v>
      </c>
      <c r="K319" s="362" t="e">
        <f>K320+#REF!</f>
        <v>#REF!</v>
      </c>
      <c r="L319" s="354">
        <v>100</v>
      </c>
      <c r="M319" s="354">
        <v>100</v>
      </c>
    </row>
    <row r="320" spans="2:13" ht="25.5" x14ac:dyDescent="0.2">
      <c r="B320" s="343" t="s">
        <v>779</v>
      </c>
      <c r="C320" s="342" t="s">
        <v>799</v>
      </c>
      <c r="D320" s="342" t="s">
        <v>86</v>
      </c>
      <c r="E320" s="342" t="s">
        <v>977</v>
      </c>
      <c r="F320" s="342" t="s">
        <v>780</v>
      </c>
      <c r="G320" s="350"/>
      <c r="H320" s="350">
        <f>507.5+0.6</f>
        <v>508.1</v>
      </c>
      <c r="I320" s="354">
        <v>507.5</v>
      </c>
      <c r="J320" s="438"/>
      <c r="K320" s="350">
        <v>100</v>
      </c>
      <c r="L320" s="354">
        <v>507.5</v>
      </c>
      <c r="M320" s="354">
        <v>507.5</v>
      </c>
    </row>
    <row r="321" spans="2:13" x14ac:dyDescent="0.2">
      <c r="B321" s="347" t="s">
        <v>952</v>
      </c>
      <c r="C321" s="342" t="s">
        <v>887</v>
      </c>
      <c r="D321" s="342"/>
      <c r="E321" s="342"/>
      <c r="F321" s="342"/>
      <c r="G321" s="351" t="e">
        <f>G322</f>
        <v>#REF!</v>
      </c>
      <c r="H321" s="351" t="e">
        <f>H322</f>
        <v>#REF!</v>
      </c>
      <c r="I321" s="354">
        <f>I322</f>
        <v>1519.04</v>
      </c>
      <c r="J321" s="354">
        <f t="shared" ref="J321:M325" si="177">J322</f>
        <v>0</v>
      </c>
      <c r="K321" s="354">
        <f t="shared" si="177"/>
        <v>1348.87</v>
      </c>
      <c r="L321" s="354">
        <f t="shared" si="177"/>
        <v>1519.04</v>
      </c>
      <c r="M321" s="354">
        <f t="shared" si="177"/>
        <v>1519.04</v>
      </c>
    </row>
    <row r="322" spans="2:13" x14ac:dyDescent="0.2">
      <c r="B322" s="347" t="s">
        <v>50</v>
      </c>
      <c r="C322" s="342" t="s">
        <v>887</v>
      </c>
      <c r="D322" s="342" t="s">
        <v>87</v>
      </c>
      <c r="E322" s="342"/>
      <c r="F322" s="342"/>
      <c r="G322" s="351" t="e">
        <f>#REF!+G323</f>
        <v>#REF!</v>
      </c>
      <c r="H322" s="351" t="e">
        <f>#REF!+H323</f>
        <v>#REF!</v>
      </c>
      <c r="I322" s="356">
        <f>I323</f>
        <v>1519.04</v>
      </c>
      <c r="J322" s="447">
        <f t="shared" si="177"/>
        <v>0</v>
      </c>
      <c r="K322" s="351">
        <f t="shared" si="177"/>
        <v>1348.87</v>
      </c>
      <c r="L322" s="356">
        <f t="shared" si="177"/>
        <v>1519.04</v>
      </c>
      <c r="M322" s="356">
        <f t="shared" si="177"/>
        <v>1519.04</v>
      </c>
    </row>
    <row r="323" spans="2:13" ht="25.5" x14ac:dyDescent="0.2">
      <c r="B323" s="442" t="s">
        <v>847</v>
      </c>
      <c r="C323" s="342" t="s">
        <v>887</v>
      </c>
      <c r="D323" s="342" t="s">
        <v>87</v>
      </c>
      <c r="E323" s="342" t="s">
        <v>953</v>
      </c>
      <c r="F323" s="342"/>
      <c r="G323" s="351" t="e">
        <f>G324</f>
        <v>#REF!</v>
      </c>
      <c r="H323" s="351" t="e">
        <f t="shared" ref="H323:I324" si="178">H324</f>
        <v>#REF!</v>
      </c>
      <c r="I323" s="356">
        <f t="shared" si="178"/>
        <v>1519.04</v>
      </c>
      <c r="J323" s="440">
        <f t="shared" si="177"/>
        <v>0</v>
      </c>
      <c r="K323" s="363">
        <f t="shared" si="177"/>
        <v>1348.87</v>
      </c>
      <c r="L323" s="356">
        <f t="shared" si="177"/>
        <v>1519.04</v>
      </c>
      <c r="M323" s="356">
        <f t="shared" si="177"/>
        <v>1519.04</v>
      </c>
    </row>
    <row r="324" spans="2:13" ht="51" x14ac:dyDescent="0.2">
      <c r="B324" s="442" t="s">
        <v>954</v>
      </c>
      <c r="C324" s="342" t="s">
        <v>887</v>
      </c>
      <c r="D324" s="342" t="s">
        <v>87</v>
      </c>
      <c r="E324" s="342" t="s">
        <v>928</v>
      </c>
      <c r="F324" s="342"/>
      <c r="G324" s="350" t="e">
        <f>G325</f>
        <v>#REF!</v>
      </c>
      <c r="H324" s="350" t="e">
        <f t="shared" si="178"/>
        <v>#REF!</v>
      </c>
      <c r="I324" s="354">
        <f t="shared" si="178"/>
        <v>1519.04</v>
      </c>
      <c r="J324" s="438">
        <f t="shared" si="177"/>
        <v>0</v>
      </c>
      <c r="K324" s="362">
        <f t="shared" si="177"/>
        <v>1348.87</v>
      </c>
      <c r="L324" s="354">
        <f t="shared" si="177"/>
        <v>1519.04</v>
      </c>
      <c r="M324" s="354">
        <f t="shared" si="177"/>
        <v>1519.04</v>
      </c>
    </row>
    <row r="325" spans="2:13" ht="38.25" x14ac:dyDescent="0.2">
      <c r="B325" s="442" t="s">
        <v>1182</v>
      </c>
      <c r="C325" s="342" t="s">
        <v>887</v>
      </c>
      <c r="D325" s="342" t="s">
        <v>87</v>
      </c>
      <c r="E325" s="342" t="s">
        <v>956</v>
      </c>
      <c r="F325" s="342"/>
      <c r="G325" s="350" t="e">
        <f>G326+#REF!</f>
        <v>#REF!</v>
      </c>
      <c r="H325" s="350" t="e">
        <f>H326+#REF!</f>
        <v>#REF!</v>
      </c>
      <c r="I325" s="354">
        <f>I326</f>
        <v>1519.04</v>
      </c>
      <c r="J325" s="441">
        <f t="shared" si="177"/>
        <v>0</v>
      </c>
      <c r="K325" s="350">
        <f t="shared" si="177"/>
        <v>1348.87</v>
      </c>
      <c r="L325" s="354">
        <f t="shared" si="177"/>
        <v>1519.04</v>
      </c>
      <c r="M325" s="354">
        <f t="shared" si="177"/>
        <v>1519.04</v>
      </c>
    </row>
    <row r="326" spans="2:13" ht="38.25" x14ac:dyDescent="0.2">
      <c r="B326" s="343" t="s">
        <v>957</v>
      </c>
      <c r="C326" s="342" t="s">
        <v>887</v>
      </c>
      <c r="D326" s="342" t="s">
        <v>87</v>
      </c>
      <c r="E326" s="342" t="s">
        <v>956</v>
      </c>
      <c r="F326" s="342" t="s">
        <v>901</v>
      </c>
      <c r="G326" s="350"/>
      <c r="H326" s="350">
        <v>1348.87</v>
      </c>
      <c r="I326" s="354">
        <v>1519.04</v>
      </c>
      <c r="J326" s="438"/>
      <c r="K326" s="362">
        <v>1348.87</v>
      </c>
      <c r="L326" s="354">
        <v>1519.04</v>
      </c>
      <c r="M326" s="354">
        <v>1519.04</v>
      </c>
    </row>
    <row r="327" spans="2:13" ht="25.5" x14ac:dyDescent="0.2">
      <c r="B327" s="348" t="s">
        <v>811</v>
      </c>
      <c r="C327" s="342" t="s">
        <v>807</v>
      </c>
      <c r="D327" s="342"/>
      <c r="E327" s="342"/>
      <c r="F327" s="342"/>
      <c r="G327" s="350"/>
      <c r="H327" s="350"/>
      <c r="I327" s="354">
        <f>I328</f>
        <v>227</v>
      </c>
      <c r="J327" s="437">
        <f t="shared" ref="J327:M331" si="179">J328</f>
        <v>0</v>
      </c>
      <c r="K327" s="354">
        <f t="shared" si="179"/>
        <v>0</v>
      </c>
      <c r="L327" s="354">
        <f t="shared" si="179"/>
        <v>227</v>
      </c>
      <c r="M327" s="354">
        <f t="shared" si="179"/>
        <v>227</v>
      </c>
    </row>
    <row r="328" spans="2:13" ht="25.5" x14ac:dyDescent="0.2">
      <c r="B328" s="348" t="s">
        <v>811</v>
      </c>
      <c r="C328" s="342" t="s">
        <v>807</v>
      </c>
      <c r="D328" s="342" t="s">
        <v>86</v>
      </c>
      <c r="E328" s="342"/>
      <c r="F328" s="342"/>
      <c r="G328" s="350"/>
      <c r="H328" s="350"/>
      <c r="I328" s="354">
        <f>I329</f>
        <v>227</v>
      </c>
      <c r="J328" s="437">
        <f t="shared" si="179"/>
        <v>0</v>
      </c>
      <c r="K328" s="354">
        <f t="shared" si="179"/>
        <v>0</v>
      </c>
      <c r="L328" s="354">
        <f t="shared" si="179"/>
        <v>227</v>
      </c>
      <c r="M328" s="354">
        <f t="shared" si="179"/>
        <v>227</v>
      </c>
    </row>
    <row r="329" spans="2:13" ht="38.25" x14ac:dyDescent="0.2">
      <c r="B329" s="442" t="s">
        <v>794</v>
      </c>
      <c r="C329" s="342" t="s">
        <v>807</v>
      </c>
      <c r="D329" s="342" t="s">
        <v>86</v>
      </c>
      <c r="E329" s="342" t="s">
        <v>795</v>
      </c>
      <c r="F329" s="342"/>
      <c r="G329" s="350"/>
      <c r="H329" s="350"/>
      <c r="I329" s="354">
        <f>I330</f>
        <v>227</v>
      </c>
      <c r="J329" s="437">
        <f t="shared" si="179"/>
        <v>0</v>
      </c>
      <c r="K329" s="354">
        <f t="shared" si="179"/>
        <v>0</v>
      </c>
      <c r="L329" s="354">
        <f t="shared" si="179"/>
        <v>227</v>
      </c>
      <c r="M329" s="354">
        <f t="shared" si="179"/>
        <v>227</v>
      </c>
    </row>
    <row r="330" spans="2:13" ht="38.25" x14ac:dyDescent="0.2">
      <c r="B330" s="442" t="s">
        <v>812</v>
      </c>
      <c r="C330" s="342" t="s">
        <v>807</v>
      </c>
      <c r="D330" s="342" t="s">
        <v>86</v>
      </c>
      <c r="E330" s="342" t="s">
        <v>813</v>
      </c>
      <c r="F330" s="342"/>
      <c r="G330" s="350"/>
      <c r="H330" s="350"/>
      <c r="I330" s="354">
        <f>I331</f>
        <v>227</v>
      </c>
      <c r="J330" s="437">
        <f t="shared" si="179"/>
        <v>0</v>
      </c>
      <c r="K330" s="354">
        <f t="shared" si="179"/>
        <v>0</v>
      </c>
      <c r="L330" s="354">
        <f t="shared" si="179"/>
        <v>227</v>
      </c>
      <c r="M330" s="354">
        <f t="shared" si="179"/>
        <v>227</v>
      </c>
    </row>
    <row r="331" spans="2:13" ht="38.25" x14ac:dyDescent="0.2">
      <c r="B331" s="442" t="s">
        <v>1183</v>
      </c>
      <c r="C331" s="342" t="s">
        <v>807</v>
      </c>
      <c r="D331" s="342" t="s">
        <v>86</v>
      </c>
      <c r="E331" s="342" t="s">
        <v>815</v>
      </c>
      <c r="F331" s="342"/>
      <c r="G331" s="350"/>
      <c r="H331" s="350"/>
      <c r="I331" s="354">
        <f>I332</f>
        <v>227</v>
      </c>
      <c r="J331" s="437">
        <f t="shared" si="179"/>
        <v>0</v>
      </c>
      <c r="K331" s="354">
        <f t="shared" si="179"/>
        <v>0</v>
      </c>
      <c r="L331" s="354">
        <f t="shared" si="179"/>
        <v>227</v>
      </c>
      <c r="M331" s="354">
        <f t="shared" si="179"/>
        <v>227</v>
      </c>
    </row>
    <row r="332" spans="2:13" ht="25.5" x14ac:dyDescent="0.2">
      <c r="B332" s="476" t="s">
        <v>816</v>
      </c>
      <c r="C332" s="342" t="s">
        <v>807</v>
      </c>
      <c r="D332" s="342" t="s">
        <v>86</v>
      </c>
      <c r="E332" s="342" t="s">
        <v>815</v>
      </c>
      <c r="F332" s="342" t="s">
        <v>817</v>
      </c>
      <c r="G332" s="350"/>
      <c r="H332" s="350"/>
      <c r="I332" s="354">
        <v>227</v>
      </c>
      <c r="J332" s="438"/>
      <c r="K332" s="350"/>
      <c r="L332" s="354">
        <v>227</v>
      </c>
      <c r="M332" s="354">
        <v>227</v>
      </c>
    </row>
    <row r="333" spans="2:13" ht="25.5" x14ac:dyDescent="0.2">
      <c r="B333" s="348" t="s">
        <v>826</v>
      </c>
      <c r="C333" s="342" t="s">
        <v>827</v>
      </c>
      <c r="D333" s="342" t="s">
        <v>819</v>
      </c>
      <c r="E333" s="342"/>
      <c r="F333" s="342"/>
      <c r="G333" s="350" t="e">
        <f>G334</f>
        <v>#REF!</v>
      </c>
      <c r="H333" s="350" t="e">
        <f t="shared" ref="H333:M335" si="180">H334</f>
        <v>#REF!</v>
      </c>
      <c r="I333" s="354">
        <f>I334+I339</f>
        <v>28303</v>
      </c>
      <c r="J333" s="354">
        <f t="shared" ref="J333:M333" si="181">J334+J339</f>
        <v>0</v>
      </c>
      <c r="K333" s="354">
        <f t="shared" si="181"/>
        <v>20857</v>
      </c>
      <c r="L333" s="354">
        <f t="shared" si="181"/>
        <v>25487</v>
      </c>
      <c r="M333" s="354">
        <f t="shared" si="181"/>
        <v>25487</v>
      </c>
    </row>
    <row r="334" spans="2:13" ht="25.5" x14ac:dyDescent="0.2">
      <c r="B334" s="348" t="s">
        <v>828</v>
      </c>
      <c r="C334" s="342" t="s">
        <v>827</v>
      </c>
      <c r="D334" s="342" t="s">
        <v>86</v>
      </c>
      <c r="E334" s="342"/>
      <c r="F334" s="342"/>
      <c r="G334" s="350" t="e">
        <f>#REF!+#REF!+G335</f>
        <v>#REF!</v>
      </c>
      <c r="H334" s="350" t="e">
        <f>#REF!+#REF!+H335</f>
        <v>#REF!</v>
      </c>
      <c r="I334" s="354">
        <f>I335</f>
        <v>20857</v>
      </c>
      <c r="J334" s="441">
        <f t="shared" si="180"/>
        <v>0</v>
      </c>
      <c r="K334" s="350">
        <f t="shared" si="180"/>
        <v>20857</v>
      </c>
      <c r="L334" s="354">
        <f t="shared" si="180"/>
        <v>20857</v>
      </c>
      <c r="M334" s="354">
        <f t="shared" si="180"/>
        <v>20857</v>
      </c>
    </row>
    <row r="335" spans="2:13" ht="38.25" x14ac:dyDescent="0.2">
      <c r="B335" s="442" t="s">
        <v>794</v>
      </c>
      <c r="C335" s="342" t="s">
        <v>827</v>
      </c>
      <c r="D335" s="342" t="s">
        <v>86</v>
      </c>
      <c r="E335" s="342" t="s">
        <v>795</v>
      </c>
      <c r="F335" s="342"/>
      <c r="G335" s="350">
        <f>G336+G339</f>
        <v>0</v>
      </c>
      <c r="H335" s="350">
        <f t="shared" ref="H335" si="182">H336+H339</f>
        <v>20857</v>
      </c>
      <c r="I335" s="354">
        <f>I336</f>
        <v>20857</v>
      </c>
      <c r="J335" s="354">
        <f t="shared" si="180"/>
        <v>0</v>
      </c>
      <c r="K335" s="354">
        <f t="shared" si="180"/>
        <v>20857</v>
      </c>
      <c r="L335" s="354">
        <f t="shared" si="180"/>
        <v>20857</v>
      </c>
      <c r="M335" s="354">
        <f t="shared" si="180"/>
        <v>20857</v>
      </c>
    </row>
    <row r="336" spans="2:13" ht="38.25" x14ac:dyDescent="0.2">
      <c r="B336" s="442" t="s">
        <v>812</v>
      </c>
      <c r="C336" s="342" t="s">
        <v>827</v>
      </c>
      <c r="D336" s="342" t="s">
        <v>86</v>
      </c>
      <c r="E336" s="342" t="s">
        <v>813</v>
      </c>
      <c r="F336" s="342"/>
      <c r="G336" s="350">
        <f>G337</f>
        <v>0</v>
      </c>
      <c r="H336" s="350">
        <f t="shared" ref="H336:M337" si="183">H337</f>
        <v>20857</v>
      </c>
      <c r="I336" s="354">
        <f t="shared" si="183"/>
        <v>20857</v>
      </c>
      <c r="J336" s="437">
        <f t="shared" si="183"/>
        <v>0</v>
      </c>
      <c r="K336" s="354">
        <f t="shared" si="183"/>
        <v>20857</v>
      </c>
      <c r="L336" s="354">
        <f t="shared" si="183"/>
        <v>20857</v>
      </c>
      <c r="M336" s="354">
        <f t="shared" si="183"/>
        <v>20857</v>
      </c>
    </row>
    <row r="337" spans="2:13" ht="38.25" x14ac:dyDescent="0.2">
      <c r="B337" s="348" t="s">
        <v>829</v>
      </c>
      <c r="C337" s="342" t="s">
        <v>827</v>
      </c>
      <c r="D337" s="342" t="s">
        <v>86</v>
      </c>
      <c r="E337" s="342" t="s">
        <v>1040</v>
      </c>
      <c r="F337" s="342"/>
      <c r="G337" s="350">
        <f>G338</f>
        <v>0</v>
      </c>
      <c r="H337" s="350">
        <f t="shared" si="183"/>
        <v>20857</v>
      </c>
      <c r="I337" s="354">
        <f>I338</f>
        <v>20857</v>
      </c>
      <c r="J337" s="438">
        <f t="shared" si="183"/>
        <v>0</v>
      </c>
      <c r="K337" s="362">
        <f t="shared" si="183"/>
        <v>20857</v>
      </c>
      <c r="L337" s="354">
        <f t="shared" si="183"/>
        <v>20857</v>
      </c>
      <c r="M337" s="354">
        <f t="shared" si="183"/>
        <v>20857</v>
      </c>
    </row>
    <row r="338" spans="2:13" x14ac:dyDescent="0.2">
      <c r="B338" s="343" t="s">
        <v>830</v>
      </c>
      <c r="C338" s="342" t="s">
        <v>827</v>
      </c>
      <c r="D338" s="342" t="s">
        <v>86</v>
      </c>
      <c r="E338" s="342" t="s">
        <v>1040</v>
      </c>
      <c r="F338" s="342" t="s">
        <v>831</v>
      </c>
      <c r="G338" s="350"/>
      <c r="H338" s="350">
        <v>20857</v>
      </c>
      <c r="I338" s="354">
        <f>G338+H338</f>
        <v>20857</v>
      </c>
      <c r="J338" s="438"/>
      <c r="K338" s="362">
        <v>20857</v>
      </c>
      <c r="L338" s="354">
        <f>J338+K338</f>
        <v>20857</v>
      </c>
      <c r="M338" s="354">
        <v>20857</v>
      </c>
    </row>
    <row r="339" spans="2:13" ht="25.5" x14ac:dyDescent="0.2">
      <c r="B339" s="494" t="s">
        <v>1101</v>
      </c>
      <c r="C339" s="342" t="s">
        <v>827</v>
      </c>
      <c r="D339" s="342" t="s">
        <v>88</v>
      </c>
      <c r="E339" s="342"/>
      <c r="F339" s="342"/>
      <c r="G339" s="350"/>
      <c r="H339" s="350"/>
      <c r="I339" s="354">
        <f>I340</f>
        <v>7446</v>
      </c>
      <c r="J339" s="354">
        <f t="shared" ref="J339:M340" si="184">J340</f>
        <v>0</v>
      </c>
      <c r="K339" s="354">
        <f t="shared" si="184"/>
        <v>0</v>
      </c>
      <c r="L339" s="354">
        <f t="shared" si="184"/>
        <v>4630</v>
      </c>
      <c r="M339" s="354">
        <f t="shared" si="184"/>
        <v>4630</v>
      </c>
    </row>
    <row r="340" spans="2:13" ht="38.25" x14ac:dyDescent="0.2">
      <c r="B340" s="442" t="s">
        <v>794</v>
      </c>
      <c r="C340" s="342" t="s">
        <v>827</v>
      </c>
      <c r="D340" s="342" t="s">
        <v>88</v>
      </c>
      <c r="E340" s="342" t="s">
        <v>795</v>
      </c>
      <c r="F340" s="342"/>
      <c r="G340" s="350"/>
      <c r="H340" s="350"/>
      <c r="I340" s="354">
        <f>I341</f>
        <v>7446</v>
      </c>
      <c r="J340" s="354">
        <f t="shared" si="184"/>
        <v>0</v>
      </c>
      <c r="K340" s="354">
        <f t="shared" si="184"/>
        <v>0</v>
      </c>
      <c r="L340" s="354">
        <f t="shared" si="184"/>
        <v>4630</v>
      </c>
      <c r="M340" s="354">
        <f t="shared" si="184"/>
        <v>4630</v>
      </c>
    </row>
    <row r="341" spans="2:13" ht="38.25" x14ac:dyDescent="0.2">
      <c r="B341" s="455" t="s">
        <v>812</v>
      </c>
      <c r="C341" s="342" t="s">
        <v>827</v>
      </c>
      <c r="D341" s="342" t="s">
        <v>88</v>
      </c>
      <c r="E341" s="342" t="s">
        <v>813</v>
      </c>
      <c r="F341" s="342"/>
      <c r="G341" s="350"/>
      <c r="H341" s="350"/>
      <c r="I341" s="354">
        <f>I342+I345</f>
        <v>7446</v>
      </c>
      <c r="J341" s="354">
        <f t="shared" ref="J341:M341" si="185">J342+J345</f>
        <v>0</v>
      </c>
      <c r="K341" s="354">
        <f t="shared" si="185"/>
        <v>0</v>
      </c>
      <c r="L341" s="354">
        <f t="shared" si="185"/>
        <v>4630</v>
      </c>
      <c r="M341" s="354">
        <f t="shared" si="185"/>
        <v>4630</v>
      </c>
    </row>
    <row r="342" spans="2:13" ht="38.25" hidden="1" x14ac:dyDescent="0.2">
      <c r="B342" s="479" t="s">
        <v>1102</v>
      </c>
      <c r="C342" s="342" t="s">
        <v>827</v>
      </c>
      <c r="D342" s="342" t="s">
        <v>88</v>
      </c>
      <c r="E342" s="495" t="s">
        <v>815</v>
      </c>
      <c r="F342" s="342"/>
      <c r="G342" s="350"/>
      <c r="H342" s="350"/>
      <c r="I342" s="354">
        <f>I343</f>
        <v>2816</v>
      </c>
      <c r="J342" s="354">
        <f t="shared" ref="J342:M343" si="186">J343</f>
        <v>0</v>
      </c>
      <c r="K342" s="354">
        <f t="shared" si="186"/>
        <v>0</v>
      </c>
      <c r="L342" s="354">
        <f t="shared" si="186"/>
        <v>0</v>
      </c>
      <c r="M342" s="354">
        <f t="shared" si="186"/>
        <v>0</v>
      </c>
    </row>
    <row r="343" spans="2:13" hidden="1" x14ac:dyDescent="0.2">
      <c r="B343" s="496" t="s">
        <v>1103</v>
      </c>
      <c r="C343" s="342" t="s">
        <v>827</v>
      </c>
      <c r="D343" s="342" t="s">
        <v>88</v>
      </c>
      <c r="E343" s="342" t="s">
        <v>1104</v>
      </c>
      <c r="F343" s="342"/>
      <c r="G343" s="350"/>
      <c r="H343" s="350"/>
      <c r="I343" s="354">
        <f>I344</f>
        <v>2816</v>
      </c>
      <c r="J343" s="354">
        <f t="shared" si="186"/>
        <v>0</v>
      </c>
      <c r="K343" s="354">
        <f t="shared" si="186"/>
        <v>0</v>
      </c>
      <c r="L343" s="354">
        <f t="shared" si="186"/>
        <v>0</v>
      </c>
      <c r="M343" s="354">
        <f t="shared" si="186"/>
        <v>0</v>
      </c>
    </row>
    <row r="344" spans="2:13" hidden="1" x14ac:dyDescent="0.2">
      <c r="B344" s="346" t="s">
        <v>1105</v>
      </c>
      <c r="C344" s="342" t="s">
        <v>827</v>
      </c>
      <c r="D344" s="342" t="s">
        <v>88</v>
      </c>
      <c r="E344" s="342" t="s">
        <v>1104</v>
      </c>
      <c r="F344" s="342" t="s">
        <v>1106</v>
      </c>
      <c r="G344" s="350"/>
      <c r="H344" s="350"/>
      <c r="I344" s="354">
        <v>2816</v>
      </c>
      <c r="J344" s="354"/>
      <c r="K344" s="354"/>
      <c r="L344" s="354">
        <v>0</v>
      </c>
      <c r="M344" s="354">
        <v>0</v>
      </c>
    </row>
    <row r="345" spans="2:13" ht="38.25" x14ac:dyDescent="0.2">
      <c r="B345" s="466" t="s">
        <v>1060</v>
      </c>
      <c r="C345" s="342" t="s">
        <v>827</v>
      </c>
      <c r="D345" s="342" t="s">
        <v>88</v>
      </c>
      <c r="E345" s="342" t="s">
        <v>1107</v>
      </c>
      <c r="F345" s="342"/>
      <c r="G345" s="350"/>
      <c r="H345" s="350"/>
      <c r="I345" s="354">
        <f>I346</f>
        <v>4630</v>
      </c>
      <c r="J345" s="354">
        <f t="shared" ref="J345:M345" si="187">J346</f>
        <v>0</v>
      </c>
      <c r="K345" s="354">
        <f t="shared" si="187"/>
        <v>0</v>
      </c>
      <c r="L345" s="354">
        <f t="shared" si="187"/>
        <v>4630</v>
      </c>
      <c r="M345" s="354">
        <f t="shared" si="187"/>
        <v>4630</v>
      </c>
    </row>
    <row r="346" spans="2:13" x14ac:dyDescent="0.2">
      <c r="B346" s="346" t="s">
        <v>1105</v>
      </c>
      <c r="C346" s="342" t="s">
        <v>827</v>
      </c>
      <c r="D346" s="342" t="s">
        <v>88</v>
      </c>
      <c r="E346" s="342" t="s">
        <v>1107</v>
      </c>
      <c r="F346" s="342" t="s">
        <v>1106</v>
      </c>
      <c r="G346" s="350"/>
      <c r="H346" s="350"/>
      <c r="I346" s="354">
        <v>4630</v>
      </c>
      <c r="J346" s="438"/>
      <c r="K346" s="362"/>
      <c r="L346" s="354">
        <v>4630</v>
      </c>
      <c r="M346" s="354">
        <v>4630</v>
      </c>
    </row>
    <row r="347" spans="2:13" x14ac:dyDescent="0.2">
      <c r="B347" s="476" t="s">
        <v>978</v>
      </c>
      <c r="C347" s="342" t="s">
        <v>979</v>
      </c>
      <c r="D347" s="342" t="s">
        <v>979</v>
      </c>
      <c r="E347" s="342" t="s">
        <v>1108</v>
      </c>
      <c r="F347" s="342" t="s">
        <v>1109</v>
      </c>
      <c r="G347" s="349">
        <f>E347+F347</f>
        <v>9990000</v>
      </c>
      <c r="H347" s="349">
        <v>-8552.43</v>
      </c>
      <c r="I347" s="355">
        <v>0</v>
      </c>
      <c r="J347" s="438"/>
      <c r="K347" s="350">
        <f>507.5+0.6</f>
        <v>508.1</v>
      </c>
      <c r="L347" s="355">
        <v>4729.68</v>
      </c>
      <c r="M347" s="355">
        <v>9574.2000000000007</v>
      </c>
    </row>
    <row r="348" spans="2:13" x14ac:dyDescent="0.2">
      <c r="B348" s="497"/>
      <c r="C348" s="498"/>
      <c r="D348" s="498"/>
      <c r="E348" s="498"/>
      <c r="F348" s="498"/>
      <c r="G348" s="349" t="e">
        <f>#REF!+#REF!+#REF!+#REF!+G347</f>
        <v>#REF!</v>
      </c>
      <c r="H348" s="349" t="e">
        <f>#REF!+#REF!+#REF!+#REF!+H347</f>
        <v>#REF!</v>
      </c>
      <c r="I348" s="355">
        <f>I8+I87+I93+I109+I142+I172+I246+I280+I314+I321+I327+I333+I347+I274</f>
        <v>369131.6999999999</v>
      </c>
      <c r="J348" s="355" t="e">
        <f t="shared" ref="J348:M348" si="188">J8+J87+J93+J109+J142+J172+J246+J280+J314+J321+J327+J333+J347+J274</f>
        <v>#REF!</v>
      </c>
      <c r="K348" s="355" t="e">
        <f t="shared" si="188"/>
        <v>#REF!</v>
      </c>
      <c r="L348" s="355">
        <f t="shared" si="188"/>
        <v>349437.18</v>
      </c>
      <c r="M348" s="355">
        <f t="shared" si="188"/>
        <v>351773.38</v>
      </c>
    </row>
    <row r="349" spans="2:13" x14ac:dyDescent="0.2">
      <c r="B349" s="506"/>
      <c r="C349" s="507"/>
      <c r="D349" s="507"/>
      <c r="E349" s="507"/>
      <c r="F349" s="507"/>
      <c r="G349" s="353"/>
      <c r="H349" s="353"/>
      <c r="I349" s="358">
        <v>369131.7</v>
      </c>
      <c r="J349" s="361" t="e">
        <f>#REF!+#REF!+#REF!+#REF!+J348</f>
        <v>#REF!</v>
      </c>
      <c r="K349" s="361" t="e">
        <f>#REF!+#REF!+#REF!+#REF!+K348</f>
        <v>#REF!</v>
      </c>
      <c r="L349" s="508">
        <v>349437.18</v>
      </c>
      <c r="M349" s="508">
        <v>351773.38</v>
      </c>
    </row>
    <row r="350" spans="2:13" x14ac:dyDescent="0.2">
      <c r="B350" s="506"/>
      <c r="C350" s="507"/>
      <c r="D350" s="507"/>
      <c r="E350" s="507"/>
      <c r="F350" s="507"/>
      <c r="G350" s="507"/>
      <c r="H350" s="508"/>
      <c r="I350" s="509">
        <f>I349-I348</f>
        <v>0</v>
      </c>
      <c r="J350" s="509" t="e">
        <f t="shared" ref="J350:M350" si="189">J349-J348</f>
        <v>#REF!</v>
      </c>
      <c r="K350" s="509" t="e">
        <f t="shared" si="189"/>
        <v>#REF!</v>
      </c>
      <c r="L350" s="509">
        <f>L349-L348</f>
        <v>0</v>
      </c>
      <c r="M350" s="509">
        <f t="shared" si="189"/>
        <v>0</v>
      </c>
    </row>
  </sheetData>
  <mergeCells count="4">
    <mergeCell ref="F5:G5"/>
    <mergeCell ref="F1:M1"/>
    <mergeCell ref="F2:M2"/>
    <mergeCell ref="A4:M4"/>
  </mergeCells>
  <pageMargins left="0.86614173228346458" right="0" top="0" bottom="0" header="0" footer="0"/>
  <pageSetup paperSize="9" scale="7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15"/>
  <sheetViews>
    <sheetView view="pageBreakPreview" topLeftCell="A10" zoomScaleNormal="100" zoomScaleSheetLayoutView="100" workbookViewId="0">
      <selection activeCell="C11" sqref="C11"/>
    </sheetView>
  </sheetViews>
  <sheetFormatPr defaultRowHeight="12.75" x14ac:dyDescent="0.2"/>
  <cols>
    <col min="1" max="1" width="41.85546875" style="46" customWidth="1"/>
    <col min="2" max="2" width="12" style="46" customWidth="1"/>
    <col min="3" max="3" width="19.7109375" style="46" customWidth="1"/>
    <col min="4" max="4" width="24.140625" style="46" customWidth="1"/>
    <col min="257" max="257" width="36.85546875" customWidth="1"/>
    <col min="258" max="258" width="12" customWidth="1"/>
    <col min="259" max="259" width="19.7109375" customWidth="1"/>
    <col min="260" max="260" width="38.85546875" customWidth="1"/>
    <col min="513" max="513" width="36.85546875" customWidth="1"/>
    <col min="514" max="514" width="12" customWidth="1"/>
    <col min="515" max="515" width="19.7109375" customWidth="1"/>
    <col min="516" max="516" width="38.85546875" customWidth="1"/>
    <col min="769" max="769" width="36.85546875" customWidth="1"/>
    <col min="770" max="770" width="12" customWidth="1"/>
    <col min="771" max="771" width="19.7109375" customWidth="1"/>
    <col min="772" max="772" width="38.85546875" customWidth="1"/>
    <col min="1025" max="1025" width="36.85546875" customWidth="1"/>
    <col min="1026" max="1026" width="12" customWidth="1"/>
    <col min="1027" max="1027" width="19.7109375" customWidth="1"/>
    <col min="1028" max="1028" width="38.85546875" customWidth="1"/>
    <col min="1281" max="1281" width="36.85546875" customWidth="1"/>
    <col min="1282" max="1282" width="12" customWidth="1"/>
    <col min="1283" max="1283" width="19.7109375" customWidth="1"/>
    <col min="1284" max="1284" width="38.85546875" customWidth="1"/>
    <col min="1537" max="1537" width="36.85546875" customWidth="1"/>
    <col min="1538" max="1538" width="12" customWidth="1"/>
    <col min="1539" max="1539" width="19.7109375" customWidth="1"/>
    <col min="1540" max="1540" width="38.85546875" customWidth="1"/>
    <col min="1793" max="1793" width="36.85546875" customWidth="1"/>
    <col min="1794" max="1794" width="12" customWidth="1"/>
    <col min="1795" max="1795" width="19.7109375" customWidth="1"/>
    <col min="1796" max="1796" width="38.85546875" customWidth="1"/>
    <col min="2049" max="2049" width="36.85546875" customWidth="1"/>
    <col min="2050" max="2050" width="12" customWidth="1"/>
    <col min="2051" max="2051" width="19.7109375" customWidth="1"/>
    <col min="2052" max="2052" width="38.85546875" customWidth="1"/>
    <col min="2305" max="2305" width="36.85546875" customWidth="1"/>
    <col min="2306" max="2306" width="12" customWidth="1"/>
    <col min="2307" max="2307" width="19.7109375" customWidth="1"/>
    <col min="2308" max="2308" width="38.85546875" customWidth="1"/>
    <col min="2561" max="2561" width="36.85546875" customWidth="1"/>
    <col min="2562" max="2562" width="12" customWidth="1"/>
    <col min="2563" max="2563" width="19.7109375" customWidth="1"/>
    <col min="2564" max="2564" width="38.85546875" customWidth="1"/>
    <col min="2817" max="2817" width="36.85546875" customWidth="1"/>
    <col min="2818" max="2818" width="12" customWidth="1"/>
    <col min="2819" max="2819" width="19.7109375" customWidth="1"/>
    <col min="2820" max="2820" width="38.85546875" customWidth="1"/>
    <col min="3073" max="3073" width="36.85546875" customWidth="1"/>
    <col min="3074" max="3074" width="12" customWidth="1"/>
    <col min="3075" max="3075" width="19.7109375" customWidth="1"/>
    <col min="3076" max="3076" width="38.85546875" customWidth="1"/>
    <col min="3329" max="3329" width="36.85546875" customWidth="1"/>
    <col min="3330" max="3330" width="12" customWidth="1"/>
    <col min="3331" max="3331" width="19.7109375" customWidth="1"/>
    <col min="3332" max="3332" width="38.85546875" customWidth="1"/>
    <col min="3585" max="3585" width="36.85546875" customWidth="1"/>
    <col min="3586" max="3586" width="12" customWidth="1"/>
    <col min="3587" max="3587" width="19.7109375" customWidth="1"/>
    <col min="3588" max="3588" width="38.85546875" customWidth="1"/>
    <col min="3841" max="3841" width="36.85546875" customWidth="1"/>
    <col min="3842" max="3842" width="12" customWidth="1"/>
    <col min="3843" max="3843" width="19.7109375" customWidth="1"/>
    <col min="3844" max="3844" width="38.85546875" customWidth="1"/>
    <col min="4097" max="4097" width="36.85546875" customWidth="1"/>
    <col min="4098" max="4098" width="12" customWidth="1"/>
    <col min="4099" max="4099" width="19.7109375" customWidth="1"/>
    <col min="4100" max="4100" width="38.85546875" customWidth="1"/>
    <col min="4353" max="4353" width="36.85546875" customWidth="1"/>
    <col min="4354" max="4354" width="12" customWidth="1"/>
    <col min="4355" max="4355" width="19.7109375" customWidth="1"/>
    <col min="4356" max="4356" width="38.85546875" customWidth="1"/>
    <col min="4609" max="4609" width="36.85546875" customWidth="1"/>
    <col min="4610" max="4610" width="12" customWidth="1"/>
    <col min="4611" max="4611" width="19.7109375" customWidth="1"/>
    <col min="4612" max="4612" width="38.85546875" customWidth="1"/>
    <col min="4865" max="4865" width="36.85546875" customWidth="1"/>
    <col min="4866" max="4866" width="12" customWidth="1"/>
    <col min="4867" max="4867" width="19.7109375" customWidth="1"/>
    <col min="4868" max="4868" width="38.85546875" customWidth="1"/>
    <col min="5121" max="5121" width="36.85546875" customWidth="1"/>
    <col min="5122" max="5122" width="12" customWidth="1"/>
    <col min="5123" max="5123" width="19.7109375" customWidth="1"/>
    <col min="5124" max="5124" width="38.85546875" customWidth="1"/>
    <col min="5377" max="5377" width="36.85546875" customWidth="1"/>
    <col min="5378" max="5378" width="12" customWidth="1"/>
    <col min="5379" max="5379" width="19.7109375" customWidth="1"/>
    <col min="5380" max="5380" width="38.85546875" customWidth="1"/>
    <col min="5633" max="5633" width="36.85546875" customWidth="1"/>
    <col min="5634" max="5634" width="12" customWidth="1"/>
    <col min="5635" max="5635" width="19.7109375" customWidth="1"/>
    <col min="5636" max="5636" width="38.85546875" customWidth="1"/>
    <col min="5889" max="5889" width="36.85546875" customWidth="1"/>
    <col min="5890" max="5890" width="12" customWidth="1"/>
    <col min="5891" max="5891" width="19.7109375" customWidth="1"/>
    <col min="5892" max="5892" width="38.85546875" customWidth="1"/>
    <col min="6145" max="6145" width="36.85546875" customWidth="1"/>
    <col min="6146" max="6146" width="12" customWidth="1"/>
    <col min="6147" max="6147" width="19.7109375" customWidth="1"/>
    <col min="6148" max="6148" width="38.85546875" customWidth="1"/>
    <col min="6401" max="6401" width="36.85546875" customWidth="1"/>
    <col min="6402" max="6402" width="12" customWidth="1"/>
    <col min="6403" max="6403" width="19.7109375" customWidth="1"/>
    <col min="6404" max="6404" width="38.85546875" customWidth="1"/>
    <col min="6657" max="6657" width="36.85546875" customWidth="1"/>
    <col min="6658" max="6658" width="12" customWidth="1"/>
    <col min="6659" max="6659" width="19.7109375" customWidth="1"/>
    <col min="6660" max="6660" width="38.85546875" customWidth="1"/>
    <col min="6913" max="6913" width="36.85546875" customWidth="1"/>
    <col min="6914" max="6914" width="12" customWidth="1"/>
    <col min="6915" max="6915" width="19.7109375" customWidth="1"/>
    <col min="6916" max="6916" width="38.85546875" customWidth="1"/>
    <col min="7169" max="7169" width="36.85546875" customWidth="1"/>
    <col min="7170" max="7170" width="12" customWidth="1"/>
    <col min="7171" max="7171" width="19.7109375" customWidth="1"/>
    <col min="7172" max="7172" width="38.85546875" customWidth="1"/>
    <col min="7425" max="7425" width="36.85546875" customWidth="1"/>
    <col min="7426" max="7426" width="12" customWidth="1"/>
    <col min="7427" max="7427" width="19.7109375" customWidth="1"/>
    <col min="7428" max="7428" width="38.85546875" customWidth="1"/>
    <col min="7681" max="7681" width="36.85546875" customWidth="1"/>
    <col min="7682" max="7682" width="12" customWidth="1"/>
    <col min="7683" max="7683" width="19.7109375" customWidth="1"/>
    <col min="7684" max="7684" width="38.85546875" customWidth="1"/>
    <col min="7937" max="7937" width="36.85546875" customWidth="1"/>
    <col min="7938" max="7938" width="12" customWidth="1"/>
    <col min="7939" max="7939" width="19.7109375" customWidth="1"/>
    <col min="7940" max="7940" width="38.85546875" customWidth="1"/>
    <col min="8193" max="8193" width="36.85546875" customWidth="1"/>
    <col min="8194" max="8194" width="12" customWidth="1"/>
    <col min="8195" max="8195" width="19.7109375" customWidth="1"/>
    <col min="8196" max="8196" width="38.85546875" customWidth="1"/>
    <col min="8449" max="8449" width="36.85546875" customWidth="1"/>
    <col min="8450" max="8450" width="12" customWidth="1"/>
    <col min="8451" max="8451" width="19.7109375" customWidth="1"/>
    <col min="8452" max="8452" width="38.85546875" customWidth="1"/>
    <col min="8705" max="8705" width="36.85546875" customWidth="1"/>
    <col min="8706" max="8706" width="12" customWidth="1"/>
    <col min="8707" max="8707" width="19.7109375" customWidth="1"/>
    <col min="8708" max="8708" width="38.85546875" customWidth="1"/>
    <col min="8961" max="8961" width="36.85546875" customWidth="1"/>
    <col min="8962" max="8962" width="12" customWidth="1"/>
    <col min="8963" max="8963" width="19.7109375" customWidth="1"/>
    <col min="8964" max="8964" width="38.85546875" customWidth="1"/>
    <col min="9217" max="9217" width="36.85546875" customWidth="1"/>
    <col min="9218" max="9218" width="12" customWidth="1"/>
    <col min="9219" max="9219" width="19.7109375" customWidth="1"/>
    <col min="9220" max="9220" width="38.85546875" customWidth="1"/>
    <col min="9473" max="9473" width="36.85546875" customWidth="1"/>
    <col min="9474" max="9474" width="12" customWidth="1"/>
    <col min="9475" max="9475" width="19.7109375" customWidth="1"/>
    <col min="9476" max="9476" width="38.85546875" customWidth="1"/>
    <col min="9729" max="9729" width="36.85546875" customWidth="1"/>
    <col min="9730" max="9730" width="12" customWidth="1"/>
    <col min="9731" max="9731" width="19.7109375" customWidth="1"/>
    <col min="9732" max="9732" width="38.85546875" customWidth="1"/>
    <col min="9985" max="9985" width="36.85546875" customWidth="1"/>
    <col min="9986" max="9986" width="12" customWidth="1"/>
    <col min="9987" max="9987" width="19.7109375" customWidth="1"/>
    <col min="9988" max="9988" width="38.85546875" customWidth="1"/>
    <col min="10241" max="10241" width="36.85546875" customWidth="1"/>
    <col min="10242" max="10242" width="12" customWidth="1"/>
    <col min="10243" max="10243" width="19.7109375" customWidth="1"/>
    <col min="10244" max="10244" width="38.85546875" customWidth="1"/>
    <col min="10497" max="10497" width="36.85546875" customWidth="1"/>
    <col min="10498" max="10498" width="12" customWidth="1"/>
    <col min="10499" max="10499" width="19.7109375" customWidth="1"/>
    <col min="10500" max="10500" width="38.85546875" customWidth="1"/>
    <col min="10753" max="10753" width="36.85546875" customWidth="1"/>
    <col min="10754" max="10754" width="12" customWidth="1"/>
    <col min="10755" max="10755" width="19.7109375" customWidth="1"/>
    <col min="10756" max="10756" width="38.85546875" customWidth="1"/>
    <col min="11009" max="11009" width="36.85546875" customWidth="1"/>
    <col min="11010" max="11010" width="12" customWidth="1"/>
    <col min="11011" max="11011" width="19.7109375" customWidth="1"/>
    <col min="11012" max="11012" width="38.85546875" customWidth="1"/>
    <col min="11265" max="11265" width="36.85546875" customWidth="1"/>
    <col min="11266" max="11266" width="12" customWidth="1"/>
    <col min="11267" max="11267" width="19.7109375" customWidth="1"/>
    <col min="11268" max="11268" width="38.85546875" customWidth="1"/>
    <col min="11521" max="11521" width="36.85546875" customWidth="1"/>
    <col min="11522" max="11522" width="12" customWidth="1"/>
    <col min="11523" max="11523" width="19.7109375" customWidth="1"/>
    <col min="11524" max="11524" width="38.85546875" customWidth="1"/>
    <col min="11777" max="11777" width="36.85546875" customWidth="1"/>
    <col min="11778" max="11778" width="12" customWidth="1"/>
    <col min="11779" max="11779" width="19.7109375" customWidth="1"/>
    <col min="11780" max="11780" width="38.85546875" customWidth="1"/>
    <col min="12033" max="12033" width="36.85546875" customWidth="1"/>
    <col min="12034" max="12034" width="12" customWidth="1"/>
    <col min="12035" max="12035" width="19.7109375" customWidth="1"/>
    <col min="12036" max="12036" width="38.85546875" customWidth="1"/>
    <col min="12289" max="12289" width="36.85546875" customWidth="1"/>
    <col min="12290" max="12290" width="12" customWidth="1"/>
    <col min="12291" max="12291" width="19.7109375" customWidth="1"/>
    <col min="12292" max="12292" width="38.85546875" customWidth="1"/>
    <col min="12545" max="12545" width="36.85546875" customWidth="1"/>
    <col min="12546" max="12546" width="12" customWidth="1"/>
    <col min="12547" max="12547" width="19.7109375" customWidth="1"/>
    <col min="12548" max="12548" width="38.85546875" customWidth="1"/>
    <col min="12801" max="12801" width="36.85546875" customWidth="1"/>
    <col min="12802" max="12802" width="12" customWidth="1"/>
    <col min="12803" max="12803" width="19.7109375" customWidth="1"/>
    <col min="12804" max="12804" width="38.85546875" customWidth="1"/>
    <col min="13057" max="13057" width="36.85546875" customWidth="1"/>
    <col min="13058" max="13058" width="12" customWidth="1"/>
    <col min="13059" max="13059" width="19.7109375" customWidth="1"/>
    <col min="13060" max="13060" width="38.85546875" customWidth="1"/>
    <col min="13313" max="13313" width="36.85546875" customWidth="1"/>
    <col min="13314" max="13314" width="12" customWidth="1"/>
    <col min="13315" max="13315" width="19.7109375" customWidth="1"/>
    <col min="13316" max="13316" width="38.85546875" customWidth="1"/>
    <col min="13569" max="13569" width="36.85546875" customWidth="1"/>
    <col min="13570" max="13570" width="12" customWidth="1"/>
    <col min="13571" max="13571" width="19.7109375" customWidth="1"/>
    <col min="13572" max="13572" width="38.85546875" customWidth="1"/>
    <col min="13825" max="13825" width="36.85546875" customWidth="1"/>
    <col min="13826" max="13826" width="12" customWidth="1"/>
    <col min="13827" max="13827" width="19.7109375" customWidth="1"/>
    <col min="13828" max="13828" width="38.85546875" customWidth="1"/>
    <col min="14081" max="14081" width="36.85546875" customWidth="1"/>
    <col min="14082" max="14082" width="12" customWidth="1"/>
    <col min="14083" max="14083" width="19.7109375" customWidth="1"/>
    <col min="14084" max="14084" width="38.85546875" customWidth="1"/>
    <col min="14337" max="14337" width="36.85546875" customWidth="1"/>
    <col min="14338" max="14338" width="12" customWidth="1"/>
    <col min="14339" max="14339" width="19.7109375" customWidth="1"/>
    <col min="14340" max="14340" width="38.85546875" customWidth="1"/>
    <col min="14593" max="14593" width="36.85546875" customWidth="1"/>
    <col min="14594" max="14594" width="12" customWidth="1"/>
    <col min="14595" max="14595" width="19.7109375" customWidth="1"/>
    <col min="14596" max="14596" width="38.85546875" customWidth="1"/>
    <col min="14849" max="14849" width="36.85546875" customWidth="1"/>
    <col min="14850" max="14850" width="12" customWidth="1"/>
    <col min="14851" max="14851" width="19.7109375" customWidth="1"/>
    <col min="14852" max="14852" width="38.85546875" customWidth="1"/>
    <col min="15105" max="15105" width="36.85546875" customWidth="1"/>
    <col min="15106" max="15106" width="12" customWidth="1"/>
    <col min="15107" max="15107" width="19.7109375" customWidth="1"/>
    <col min="15108" max="15108" width="38.85546875" customWidth="1"/>
    <col min="15361" max="15361" width="36.85546875" customWidth="1"/>
    <col min="15362" max="15362" width="12" customWidth="1"/>
    <col min="15363" max="15363" width="19.7109375" customWidth="1"/>
    <col min="15364" max="15364" width="38.85546875" customWidth="1"/>
    <col min="15617" max="15617" width="36.85546875" customWidth="1"/>
    <col min="15618" max="15618" width="12" customWidth="1"/>
    <col min="15619" max="15619" width="19.7109375" customWidth="1"/>
    <col min="15620" max="15620" width="38.85546875" customWidth="1"/>
    <col min="15873" max="15873" width="36.85546875" customWidth="1"/>
    <col min="15874" max="15874" width="12" customWidth="1"/>
    <col min="15875" max="15875" width="19.7109375" customWidth="1"/>
    <col min="15876" max="15876" width="38.85546875" customWidth="1"/>
    <col min="16129" max="16129" width="36.85546875" customWidth="1"/>
    <col min="16130" max="16130" width="12" customWidth="1"/>
    <col min="16131" max="16131" width="19.7109375" customWidth="1"/>
    <col min="16132" max="16132" width="38.85546875" customWidth="1"/>
  </cols>
  <sheetData>
    <row r="1" spans="1:5" ht="90.75" customHeight="1" x14ac:dyDescent="0.25">
      <c r="C1" s="602" t="s">
        <v>1003</v>
      </c>
      <c r="D1" s="631"/>
      <c r="E1" s="44"/>
    </row>
    <row r="2" spans="1:5" ht="17.25" customHeight="1" x14ac:dyDescent="0.2">
      <c r="C2" s="44"/>
      <c r="D2" s="44"/>
      <c r="E2" s="44"/>
    </row>
    <row r="3" spans="1:5" s="138" customFormat="1" ht="20.25" customHeight="1" x14ac:dyDescent="0.25">
      <c r="A3" s="588" t="s">
        <v>1004</v>
      </c>
      <c r="B3" s="588"/>
      <c r="C3" s="588"/>
      <c r="D3" s="588"/>
    </row>
    <row r="4" spans="1:5" s="138" customFormat="1" ht="73.5" customHeight="1" x14ac:dyDescent="0.25">
      <c r="A4" s="659"/>
      <c r="B4" s="659"/>
      <c r="C4" s="659"/>
      <c r="D4" s="659"/>
    </row>
    <row r="5" spans="1:5" ht="17.25" customHeight="1" x14ac:dyDescent="0.2">
      <c r="D5" s="160" t="s">
        <v>75</v>
      </c>
    </row>
    <row r="6" spans="1:5" s="138" customFormat="1" ht="18" customHeight="1" x14ac:dyDescent="0.25">
      <c r="A6" s="660" t="s">
        <v>67</v>
      </c>
      <c r="B6" s="660" t="s">
        <v>68</v>
      </c>
      <c r="C6" s="662" t="s">
        <v>1</v>
      </c>
      <c r="D6" s="663"/>
    </row>
    <row r="7" spans="1:5" s="138" customFormat="1" ht="92.25" customHeight="1" x14ac:dyDescent="0.25">
      <c r="A7" s="661"/>
      <c r="B7" s="661"/>
      <c r="C7" s="398" t="s">
        <v>69</v>
      </c>
      <c r="D7" s="398" t="s">
        <v>103</v>
      </c>
    </row>
    <row r="8" spans="1:5" s="215" customFormat="1" ht="15.75" x14ac:dyDescent="0.2">
      <c r="A8" s="391"/>
      <c r="B8" s="392"/>
      <c r="C8" s="392"/>
      <c r="D8" s="392"/>
    </row>
    <row r="9" spans="1:5" s="521" customFormat="1" ht="63" x14ac:dyDescent="0.25">
      <c r="A9" s="518" t="s">
        <v>912</v>
      </c>
      <c r="B9" s="519">
        <f t="shared" ref="B9:B13" si="0">SUM(C9:D9)</f>
        <v>600</v>
      </c>
      <c r="C9" s="519">
        <f>C10+C11+C12</f>
        <v>600</v>
      </c>
      <c r="D9" s="520"/>
    </row>
    <row r="10" spans="1:5" s="515" customFormat="1" ht="58.5" customHeight="1" x14ac:dyDescent="0.25">
      <c r="A10" s="517" t="s">
        <v>1120</v>
      </c>
      <c r="B10" s="513">
        <f>C10</f>
        <v>200</v>
      </c>
      <c r="C10" s="513">
        <v>200</v>
      </c>
      <c r="D10" s="514"/>
    </row>
    <row r="11" spans="1:5" s="515" customFormat="1" ht="47.25" x14ac:dyDescent="0.25">
      <c r="A11" s="512" t="s">
        <v>1054</v>
      </c>
      <c r="B11" s="513">
        <f t="shared" si="0"/>
        <v>200</v>
      </c>
      <c r="C11" s="513">
        <v>200</v>
      </c>
      <c r="D11" s="514"/>
    </row>
    <row r="12" spans="1:5" s="515" customFormat="1" ht="47.25" x14ac:dyDescent="0.25">
      <c r="A12" s="516" t="s">
        <v>1053</v>
      </c>
      <c r="B12" s="513">
        <f t="shared" si="0"/>
        <v>200</v>
      </c>
      <c r="C12" s="513">
        <f>1200-1000</f>
        <v>200</v>
      </c>
      <c r="D12" s="514"/>
    </row>
    <row r="13" spans="1:5" s="521" customFormat="1" ht="78.75" x14ac:dyDescent="0.25">
      <c r="A13" s="518" t="s">
        <v>1118</v>
      </c>
      <c r="B13" s="519">
        <f t="shared" si="0"/>
        <v>250</v>
      </c>
      <c r="C13" s="519">
        <f>C14</f>
        <v>250</v>
      </c>
      <c r="D13" s="520"/>
    </row>
    <row r="14" spans="1:5" s="387" customFormat="1" ht="31.5" x14ac:dyDescent="0.25">
      <c r="A14" s="511" t="s">
        <v>1119</v>
      </c>
      <c r="B14" s="513">
        <f>SUM(C14:D14)</f>
        <v>250</v>
      </c>
      <c r="C14" s="513">
        <v>250</v>
      </c>
      <c r="D14" s="514"/>
    </row>
    <row r="15" spans="1:5" s="216" customFormat="1" ht="15.75" x14ac:dyDescent="0.2">
      <c r="A15" s="522" t="s">
        <v>14</v>
      </c>
      <c r="B15" s="523">
        <f>B9+B13</f>
        <v>850</v>
      </c>
      <c r="C15" s="523">
        <f t="shared" ref="C15:D15" si="1">C9+C13</f>
        <v>850</v>
      </c>
      <c r="D15" s="523">
        <f t="shared" si="1"/>
        <v>0</v>
      </c>
    </row>
  </sheetData>
  <mergeCells count="5">
    <mergeCell ref="A3:D4"/>
    <mergeCell ref="A6:A7"/>
    <mergeCell ref="B6:B7"/>
    <mergeCell ref="C6:D6"/>
    <mergeCell ref="C1:D1"/>
  </mergeCells>
  <pageMargins left="0.74803149606299213" right="0.74803149606299213" top="0.51181102362204722" bottom="0.47244094488188981" header="0.51181102362204722" footer="0.51181102362204722"/>
  <pageSetup paperSize="9" scale="9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15"/>
  <sheetViews>
    <sheetView view="pageBreakPreview" topLeftCell="A4" zoomScaleNormal="100" zoomScaleSheetLayoutView="100" workbookViewId="0">
      <selection activeCell="A10" sqref="A10"/>
    </sheetView>
  </sheetViews>
  <sheetFormatPr defaultRowHeight="12.75" x14ac:dyDescent="0.2"/>
  <cols>
    <col min="1" max="1" width="60.28515625" style="49" customWidth="1"/>
    <col min="2" max="2" width="12" style="49" customWidth="1"/>
    <col min="3" max="3" width="19.7109375" style="49" customWidth="1"/>
    <col min="4" max="4" width="34.5703125" style="49" customWidth="1"/>
    <col min="257" max="257" width="36.85546875" customWidth="1"/>
    <col min="258" max="258" width="12" customWidth="1"/>
    <col min="259" max="259" width="19.7109375" customWidth="1"/>
    <col min="260" max="260" width="38.85546875" customWidth="1"/>
    <col min="513" max="513" width="36.85546875" customWidth="1"/>
    <col min="514" max="514" width="12" customWidth="1"/>
    <col min="515" max="515" width="19.7109375" customWidth="1"/>
    <col min="516" max="516" width="38.85546875" customWidth="1"/>
    <col min="769" max="769" width="36.85546875" customWidth="1"/>
    <col min="770" max="770" width="12" customWidth="1"/>
    <col min="771" max="771" width="19.7109375" customWidth="1"/>
    <col min="772" max="772" width="38.85546875" customWidth="1"/>
    <col min="1025" max="1025" width="36.85546875" customWidth="1"/>
    <col min="1026" max="1026" width="12" customWidth="1"/>
    <col min="1027" max="1027" width="19.7109375" customWidth="1"/>
    <col min="1028" max="1028" width="38.85546875" customWidth="1"/>
    <col min="1281" max="1281" width="36.85546875" customWidth="1"/>
    <col min="1282" max="1282" width="12" customWidth="1"/>
    <col min="1283" max="1283" width="19.7109375" customWidth="1"/>
    <col min="1284" max="1284" width="38.85546875" customWidth="1"/>
    <col min="1537" max="1537" width="36.85546875" customWidth="1"/>
    <col min="1538" max="1538" width="12" customWidth="1"/>
    <col min="1539" max="1539" width="19.7109375" customWidth="1"/>
    <col min="1540" max="1540" width="38.85546875" customWidth="1"/>
    <col min="1793" max="1793" width="36.85546875" customWidth="1"/>
    <col min="1794" max="1794" width="12" customWidth="1"/>
    <col min="1795" max="1795" width="19.7109375" customWidth="1"/>
    <col min="1796" max="1796" width="38.85546875" customWidth="1"/>
    <col min="2049" max="2049" width="36.85546875" customWidth="1"/>
    <col min="2050" max="2050" width="12" customWidth="1"/>
    <col min="2051" max="2051" width="19.7109375" customWidth="1"/>
    <col min="2052" max="2052" width="38.85546875" customWidth="1"/>
    <col min="2305" max="2305" width="36.85546875" customWidth="1"/>
    <col min="2306" max="2306" width="12" customWidth="1"/>
    <col min="2307" max="2307" width="19.7109375" customWidth="1"/>
    <col min="2308" max="2308" width="38.85546875" customWidth="1"/>
    <col min="2561" max="2561" width="36.85546875" customWidth="1"/>
    <col min="2562" max="2562" width="12" customWidth="1"/>
    <col min="2563" max="2563" width="19.7109375" customWidth="1"/>
    <col min="2564" max="2564" width="38.85546875" customWidth="1"/>
    <col min="2817" max="2817" width="36.85546875" customWidth="1"/>
    <col min="2818" max="2818" width="12" customWidth="1"/>
    <col min="2819" max="2819" width="19.7109375" customWidth="1"/>
    <col min="2820" max="2820" width="38.85546875" customWidth="1"/>
    <col min="3073" max="3073" width="36.85546875" customWidth="1"/>
    <col min="3074" max="3074" width="12" customWidth="1"/>
    <col min="3075" max="3075" width="19.7109375" customWidth="1"/>
    <col min="3076" max="3076" width="38.85546875" customWidth="1"/>
    <col min="3329" max="3329" width="36.85546875" customWidth="1"/>
    <col min="3330" max="3330" width="12" customWidth="1"/>
    <col min="3331" max="3331" width="19.7109375" customWidth="1"/>
    <col min="3332" max="3332" width="38.85546875" customWidth="1"/>
    <col min="3585" max="3585" width="36.85546875" customWidth="1"/>
    <col min="3586" max="3586" width="12" customWidth="1"/>
    <col min="3587" max="3587" width="19.7109375" customWidth="1"/>
    <col min="3588" max="3588" width="38.85546875" customWidth="1"/>
    <col min="3841" max="3841" width="36.85546875" customWidth="1"/>
    <col min="3842" max="3842" width="12" customWidth="1"/>
    <col min="3843" max="3843" width="19.7109375" customWidth="1"/>
    <col min="3844" max="3844" width="38.85546875" customWidth="1"/>
    <col min="4097" max="4097" width="36.85546875" customWidth="1"/>
    <col min="4098" max="4098" width="12" customWidth="1"/>
    <col min="4099" max="4099" width="19.7109375" customWidth="1"/>
    <col min="4100" max="4100" width="38.85546875" customWidth="1"/>
    <col min="4353" max="4353" width="36.85546875" customWidth="1"/>
    <col min="4354" max="4354" width="12" customWidth="1"/>
    <col min="4355" max="4355" width="19.7109375" customWidth="1"/>
    <col min="4356" max="4356" width="38.85546875" customWidth="1"/>
    <col min="4609" max="4609" width="36.85546875" customWidth="1"/>
    <col min="4610" max="4610" width="12" customWidth="1"/>
    <col min="4611" max="4611" width="19.7109375" customWidth="1"/>
    <col min="4612" max="4612" width="38.85546875" customWidth="1"/>
    <col min="4865" max="4865" width="36.85546875" customWidth="1"/>
    <col min="4866" max="4866" width="12" customWidth="1"/>
    <col min="4867" max="4867" width="19.7109375" customWidth="1"/>
    <col min="4868" max="4868" width="38.85546875" customWidth="1"/>
    <col min="5121" max="5121" width="36.85546875" customWidth="1"/>
    <col min="5122" max="5122" width="12" customWidth="1"/>
    <col min="5123" max="5123" width="19.7109375" customWidth="1"/>
    <col min="5124" max="5124" width="38.85546875" customWidth="1"/>
    <col min="5377" max="5377" width="36.85546875" customWidth="1"/>
    <col min="5378" max="5378" width="12" customWidth="1"/>
    <col min="5379" max="5379" width="19.7109375" customWidth="1"/>
    <col min="5380" max="5380" width="38.85546875" customWidth="1"/>
    <col min="5633" max="5633" width="36.85546875" customWidth="1"/>
    <col min="5634" max="5634" width="12" customWidth="1"/>
    <col min="5635" max="5635" width="19.7109375" customWidth="1"/>
    <col min="5636" max="5636" width="38.85546875" customWidth="1"/>
    <col min="5889" max="5889" width="36.85546875" customWidth="1"/>
    <col min="5890" max="5890" width="12" customWidth="1"/>
    <col min="5891" max="5891" width="19.7109375" customWidth="1"/>
    <col min="5892" max="5892" width="38.85546875" customWidth="1"/>
    <col min="6145" max="6145" width="36.85546875" customWidth="1"/>
    <col min="6146" max="6146" width="12" customWidth="1"/>
    <col min="6147" max="6147" width="19.7109375" customWidth="1"/>
    <col min="6148" max="6148" width="38.85546875" customWidth="1"/>
    <col min="6401" max="6401" width="36.85546875" customWidth="1"/>
    <col min="6402" max="6402" width="12" customWidth="1"/>
    <col min="6403" max="6403" width="19.7109375" customWidth="1"/>
    <col min="6404" max="6404" width="38.85546875" customWidth="1"/>
    <col min="6657" max="6657" width="36.85546875" customWidth="1"/>
    <col min="6658" max="6658" width="12" customWidth="1"/>
    <col min="6659" max="6659" width="19.7109375" customWidth="1"/>
    <col min="6660" max="6660" width="38.85546875" customWidth="1"/>
    <col min="6913" max="6913" width="36.85546875" customWidth="1"/>
    <col min="6914" max="6914" width="12" customWidth="1"/>
    <col min="6915" max="6915" width="19.7109375" customWidth="1"/>
    <col min="6916" max="6916" width="38.85546875" customWidth="1"/>
    <col min="7169" max="7169" width="36.85546875" customWidth="1"/>
    <col min="7170" max="7170" width="12" customWidth="1"/>
    <col min="7171" max="7171" width="19.7109375" customWidth="1"/>
    <col min="7172" max="7172" width="38.85546875" customWidth="1"/>
    <col min="7425" max="7425" width="36.85546875" customWidth="1"/>
    <col min="7426" max="7426" width="12" customWidth="1"/>
    <col min="7427" max="7427" width="19.7109375" customWidth="1"/>
    <col min="7428" max="7428" width="38.85546875" customWidth="1"/>
    <col min="7681" max="7681" width="36.85546875" customWidth="1"/>
    <col min="7682" max="7682" width="12" customWidth="1"/>
    <col min="7683" max="7683" width="19.7109375" customWidth="1"/>
    <col min="7684" max="7684" width="38.85546875" customWidth="1"/>
    <col min="7937" max="7937" width="36.85546875" customWidth="1"/>
    <col min="7938" max="7938" width="12" customWidth="1"/>
    <col min="7939" max="7939" width="19.7109375" customWidth="1"/>
    <col min="7940" max="7940" width="38.85546875" customWidth="1"/>
    <col min="8193" max="8193" width="36.85546875" customWidth="1"/>
    <col min="8194" max="8194" width="12" customWidth="1"/>
    <col min="8195" max="8195" width="19.7109375" customWidth="1"/>
    <col min="8196" max="8196" width="38.85546875" customWidth="1"/>
    <col min="8449" max="8449" width="36.85546875" customWidth="1"/>
    <col min="8450" max="8450" width="12" customWidth="1"/>
    <col min="8451" max="8451" width="19.7109375" customWidth="1"/>
    <col min="8452" max="8452" width="38.85546875" customWidth="1"/>
    <col min="8705" max="8705" width="36.85546875" customWidth="1"/>
    <col min="8706" max="8706" width="12" customWidth="1"/>
    <col min="8707" max="8707" width="19.7109375" customWidth="1"/>
    <col min="8708" max="8708" width="38.85546875" customWidth="1"/>
    <col min="8961" max="8961" width="36.85546875" customWidth="1"/>
    <col min="8962" max="8962" width="12" customWidth="1"/>
    <col min="8963" max="8963" width="19.7109375" customWidth="1"/>
    <col min="8964" max="8964" width="38.85546875" customWidth="1"/>
    <col min="9217" max="9217" width="36.85546875" customWidth="1"/>
    <col min="9218" max="9218" width="12" customWidth="1"/>
    <col min="9219" max="9219" width="19.7109375" customWidth="1"/>
    <col min="9220" max="9220" width="38.85546875" customWidth="1"/>
    <col min="9473" max="9473" width="36.85546875" customWidth="1"/>
    <col min="9474" max="9474" width="12" customWidth="1"/>
    <col min="9475" max="9475" width="19.7109375" customWidth="1"/>
    <col min="9476" max="9476" width="38.85546875" customWidth="1"/>
    <col min="9729" max="9729" width="36.85546875" customWidth="1"/>
    <col min="9730" max="9730" width="12" customWidth="1"/>
    <col min="9731" max="9731" width="19.7109375" customWidth="1"/>
    <col min="9732" max="9732" width="38.85546875" customWidth="1"/>
    <col min="9985" max="9985" width="36.85546875" customWidth="1"/>
    <col min="9986" max="9986" width="12" customWidth="1"/>
    <col min="9987" max="9987" width="19.7109375" customWidth="1"/>
    <col min="9988" max="9988" width="38.85546875" customWidth="1"/>
    <col min="10241" max="10241" width="36.85546875" customWidth="1"/>
    <col min="10242" max="10242" width="12" customWidth="1"/>
    <col min="10243" max="10243" width="19.7109375" customWidth="1"/>
    <col min="10244" max="10244" width="38.85546875" customWidth="1"/>
    <col min="10497" max="10497" width="36.85546875" customWidth="1"/>
    <col min="10498" max="10498" width="12" customWidth="1"/>
    <col min="10499" max="10499" width="19.7109375" customWidth="1"/>
    <col min="10500" max="10500" width="38.85546875" customWidth="1"/>
    <col min="10753" max="10753" width="36.85546875" customWidth="1"/>
    <col min="10754" max="10754" width="12" customWidth="1"/>
    <col min="10755" max="10755" width="19.7109375" customWidth="1"/>
    <col min="10756" max="10756" width="38.85546875" customWidth="1"/>
    <col min="11009" max="11009" width="36.85546875" customWidth="1"/>
    <col min="11010" max="11010" width="12" customWidth="1"/>
    <col min="11011" max="11011" width="19.7109375" customWidth="1"/>
    <col min="11012" max="11012" width="38.85546875" customWidth="1"/>
    <col min="11265" max="11265" width="36.85546875" customWidth="1"/>
    <col min="11266" max="11266" width="12" customWidth="1"/>
    <col min="11267" max="11267" width="19.7109375" customWidth="1"/>
    <col min="11268" max="11268" width="38.85546875" customWidth="1"/>
    <col min="11521" max="11521" width="36.85546875" customWidth="1"/>
    <col min="11522" max="11522" width="12" customWidth="1"/>
    <col min="11523" max="11523" width="19.7109375" customWidth="1"/>
    <col min="11524" max="11524" width="38.85546875" customWidth="1"/>
    <col min="11777" max="11777" width="36.85546875" customWidth="1"/>
    <col min="11778" max="11778" width="12" customWidth="1"/>
    <col min="11779" max="11779" width="19.7109375" customWidth="1"/>
    <col min="11780" max="11780" width="38.85546875" customWidth="1"/>
    <col min="12033" max="12033" width="36.85546875" customWidth="1"/>
    <col min="12034" max="12034" width="12" customWidth="1"/>
    <col min="12035" max="12035" width="19.7109375" customWidth="1"/>
    <col min="12036" max="12036" width="38.85546875" customWidth="1"/>
    <col min="12289" max="12289" width="36.85546875" customWidth="1"/>
    <col min="12290" max="12290" width="12" customWidth="1"/>
    <col min="12291" max="12291" width="19.7109375" customWidth="1"/>
    <col min="12292" max="12292" width="38.85546875" customWidth="1"/>
    <col min="12545" max="12545" width="36.85546875" customWidth="1"/>
    <col min="12546" max="12546" width="12" customWidth="1"/>
    <col min="12547" max="12547" width="19.7109375" customWidth="1"/>
    <col min="12548" max="12548" width="38.85546875" customWidth="1"/>
    <col min="12801" max="12801" width="36.85546875" customWidth="1"/>
    <col min="12802" max="12802" width="12" customWidth="1"/>
    <col min="12803" max="12803" width="19.7109375" customWidth="1"/>
    <col min="12804" max="12804" width="38.85546875" customWidth="1"/>
    <col min="13057" max="13057" width="36.85546875" customWidth="1"/>
    <col min="13058" max="13058" width="12" customWidth="1"/>
    <col min="13059" max="13059" width="19.7109375" customWidth="1"/>
    <col min="13060" max="13060" width="38.85546875" customWidth="1"/>
    <col min="13313" max="13313" width="36.85546875" customWidth="1"/>
    <col min="13314" max="13314" width="12" customWidth="1"/>
    <col min="13315" max="13315" width="19.7109375" customWidth="1"/>
    <col min="13316" max="13316" width="38.85546875" customWidth="1"/>
    <col min="13569" max="13569" width="36.85546875" customWidth="1"/>
    <col min="13570" max="13570" width="12" customWidth="1"/>
    <col min="13571" max="13571" width="19.7109375" customWidth="1"/>
    <col min="13572" max="13572" width="38.85546875" customWidth="1"/>
    <col min="13825" max="13825" width="36.85546875" customWidth="1"/>
    <col min="13826" max="13826" width="12" customWidth="1"/>
    <col min="13827" max="13827" width="19.7109375" customWidth="1"/>
    <col min="13828" max="13828" width="38.85546875" customWidth="1"/>
    <col min="14081" max="14081" width="36.85546875" customWidth="1"/>
    <col min="14082" max="14082" width="12" customWidth="1"/>
    <col min="14083" max="14083" width="19.7109375" customWidth="1"/>
    <col min="14084" max="14084" width="38.85546875" customWidth="1"/>
    <col min="14337" max="14337" width="36.85546875" customWidth="1"/>
    <col min="14338" max="14338" width="12" customWidth="1"/>
    <col min="14339" max="14339" width="19.7109375" customWidth="1"/>
    <col min="14340" max="14340" width="38.85546875" customWidth="1"/>
    <col min="14593" max="14593" width="36.85546875" customWidth="1"/>
    <col min="14594" max="14594" width="12" customWidth="1"/>
    <col min="14595" max="14595" width="19.7109375" customWidth="1"/>
    <col min="14596" max="14596" width="38.85546875" customWidth="1"/>
    <col min="14849" max="14849" width="36.85546875" customWidth="1"/>
    <col min="14850" max="14850" width="12" customWidth="1"/>
    <col min="14851" max="14851" width="19.7109375" customWidth="1"/>
    <col min="14852" max="14852" width="38.85546875" customWidth="1"/>
    <col min="15105" max="15105" width="36.85546875" customWidth="1"/>
    <col min="15106" max="15106" width="12" customWidth="1"/>
    <col min="15107" max="15107" width="19.7109375" customWidth="1"/>
    <col min="15108" max="15108" width="38.85546875" customWidth="1"/>
    <col min="15361" max="15361" width="36.85546875" customWidth="1"/>
    <col min="15362" max="15362" width="12" customWidth="1"/>
    <col min="15363" max="15363" width="19.7109375" customWidth="1"/>
    <col min="15364" max="15364" width="38.85546875" customWidth="1"/>
    <col min="15617" max="15617" width="36.85546875" customWidth="1"/>
    <col min="15618" max="15618" width="12" customWidth="1"/>
    <col min="15619" max="15619" width="19.7109375" customWidth="1"/>
    <col min="15620" max="15620" width="38.85546875" customWidth="1"/>
    <col min="15873" max="15873" width="36.85546875" customWidth="1"/>
    <col min="15874" max="15874" width="12" customWidth="1"/>
    <col min="15875" max="15875" width="19.7109375" customWidth="1"/>
    <col min="15876" max="15876" width="38.85546875" customWidth="1"/>
    <col min="16129" max="16129" width="36.85546875" customWidth="1"/>
    <col min="16130" max="16130" width="12" customWidth="1"/>
    <col min="16131" max="16131" width="19.7109375" customWidth="1"/>
    <col min="16132" max="16132" width="38.85546875" customWidth="1"/>
  </cols>
  <sheetData>
    <row r="1" spans="1:4" ht="72" customHeight="1" x14ac:dyDescent="0.2">
      <c r="D1" s="426" t="s">
        <v>1005</v>
      </c>
    </row>
    <row r="2" spans="1:4" ht="4.5" customHeight="1" x14ac:dyDescent="0.2">
      <c r="C2" s="50"/>
      <c r="D2" s="50"/>
    </row>
    <row r="3" spans="1:4" ht="16.5" customHeight="1" x14ac:dyDescent="0.2">
      <c r="C3" s="50"/>
      <c r="D3" s="50"/>
    </row>
    <row r="4" spans="1:4" s="138" customFormat="1" ht="18" x14ac:dyDescent="0.25">
      <c r="A4" s="588" t="s">
        <v>1006</v>
      </c>
      <c r="B4" s="588"/>
      <c r="C4" s="588"/>
      <c r="D4" s="588"/>
    </row>
    <row r="5" spans="1:4" s="138" customFormat="1" ht="81.75" customHeight="1" x14ac:dyDescent="0.25">
      <c r="A5" s="659"/>
      <c r="B5" s="659"/>
      <c r="C5" s="659"/>
      <c r="D5" s="659"/>
    </row>
    <row r="6" spans="1:4" ht="15.75" x14ac:dyDescent="0.2">
      <c r="D6" s="160" t="s">
        <v>75</v>
      </c>
    </row>
    <row r="7" spans="1:4" s="138" customFormat="1" ht="19.5" customHeight="1" x14ac:dyDescent="0.25">
      <c r="A7" s="664" t="s">
        <v>67</v>
      </c>
      <c r="B7" s="596" t="s">
        <v>68</v>
      </c>
      <c r="C7" s="666" t="s">
        <v>1</v>
      </c>
      <c r="D7" s="666"/>
    </row>
    <row r="8" spans="1:4" s="138" customFormat="1" ht="90.75" customHeight="1" x14ac:dyDescent="0.25">
      <c r="A8" s="665"/>
      <c r="B8" s="596"/>
      <c r="C8" s="218" t="s">
        <v>69</v>
      </c>
      <c r="D8" s="217" t="s">
        <v>103</v>
      </c>
    </row>
    <row r="9" spans="1:4" s="215" customFormat="1" ht="47.25" x14ac:dyDescent="0.25">
      <c r="A9" s="518" t="s">
        <v>912</v>
      </c>
      <c r="B9" s="519">
        <f t="shared" ref="B9:B12" si="0">SUM(C9:D9)</f>
        <v>200</v>
      </c>
      <c r="C9" s="519">
        <f>C10+C11+C12</f>
        <v>200</v>
      </c>
      <c r="D9" s="48"/>
    </row>
    <row r="10" spans="1:4" s="215" customFormat="1" ht="31.5" x14ac:dyDescent="0.25">
      <c r="A10" s="517" t="s">
        <v>1120</v>
      </c>
      <c r="B10" s="513">
        <f>C10</f>
        <v>200</v>
      </c>
      <c r="C10" s="513">
        <v>200</v>
      </c>
      <c r="D10" s="48"/>
    </row>
    <row r="11" spans="1:4" s="215" customFormat="1" ht="31.5" x14ac:dyDescent="0.25">
      <c r="A11" s="512" t="s">
        <v>1054</v>
      </c>
      <c r="B11" s="513">
        <f t="shared" si="0"/>
        <v>0</v>
      </c>
      <c r="C11" s="513"/>
      <c r="D11" s="392"/>
    </row>
    <row r="12" spans="1:4" s="216" customFormat="1" ht="31.5" x14ac:dyDescent="0.25">
      <c r="A12" s="516" t="s">
        <v>1053</v>
      </c>
      <c r="B12" s="513">
        <f t="shared" si="0"/>
        <v>0</v>
      </c>
      <c r="C12" s="513"/>
      <c r="D12" s="565"/>
    </row>
    <row r="13" spans="1:4" ht="47.25" x14ac:dyDescent="0.25">
      <c r="A13" s="518" t="s">
        <v>1118</v>
      </c>
      <c r="B13" s="519">
        <f>SUM(C13:D13)</f>
        <v>250</v>
      </c>
      <c r="C13" s="519">
        <f>C14</f>
        <v>250</v>
      </c>
      <c r="D13" s="566"/>
    </row>
    <row r="14" spans="1:4" ht="31.5" x14ac:dyDescent="0.25">
      <c r="A14" s="511" t="s">
        <v>1119</v>
      </c>
      <c r="B14" s="513">
        <f>SUM(C14:D14)</f>
        <v>250</v>
      </c>
      <c r="C14" s="513">
        <v>250</v>
      </c>
      <c r="D14" s="566"/>
    </row>
    <row r="15" spans="1:4" ht="15.75" x14ac:dyDescent="0.2">
      <c r="A15" s="522" t="s">
        <v>14</v>
      </c>
      <c r="B15" s="523">
        <f>B9+B13</f>
        <v>450</v>
      </c>
      <c r="C15" s="523">
        <f t="shared" ref="C15:D15" si="1">C9+C13</f>
        <v>450</v>
      </c>
      <c r="D15" s="523">
        <f t="shared" si="1"/>
        <v>0</v>
      </c>
    </row>
  </sheetData>
  <mergeCells count="4">
    <mergeCell ref="A4:D5"/>
    <mergeCell ref="A7:A8"/>
    <mergeCell ref="B7:B8"/>
    <mergeCell ref="C7:D7"/>
  </mergeCells>
  <pageMargins left="0.74803149606299213" right="0.74803149606299213" top="0.51181102362204722" bottom="0.47244094488188981" header="0.51181102362204722" footer="0.51181102362204722"/>
  <pageSetup paperSize="9" scale="69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13"/>
  <sheetViews>
    <sheetView view="pageBreakPreview" zoomScaleNormal="100" zoomScaleSheetLayoutView="100" workbookViewId="0">
      <selection activeCell="C11" sqref="C11"/>
    </sheetView>
  </sheetViews>
  <sheetFormatPr defaultRowHeight="12.75" x14ac:dyDescent="0.2"/>
  <cols>
    <col min="1" max="1" width="36.85546875" style="49" customWidth="1"/>
    <col min="2" max="2" width="12" style="49" customWidth="1"/>
    <col min="3" max="3" width="19.7109375" style="49" customWidth="1"/>
    <col min="4" max="4" width="46.42578125" style="49" customWidth="1"/>
    <col min="257" max="257" width="36.85546875" customWidth="1"/>
    <col min="258" max="258" width="12" customWidth="1"/>
    <col min="259" max="259" width="19.7109375" customWidth="1"/>
    <col min="260" max="260" width="38.85546875" customWidth="1"/>
    <col min="513" max="513" width="36.85546875" customWidth="1"/>
    <col min="514" max="514" width="12" customWidth="1"/>
    <col min="515" max="515" width="19.7109375" customWidth="1"/>
    <col min="516" max="516" width="38.85546875" customWidth="1"/>
    <col min="769" max="769" width="36.85546875" customWidth="1"/>
    <col min="770" max="770" width="12" customWidth="1"/>
    <col min="771" max="771" width="19.7109375" customWidth="1"/>
    <col min="772" max="772" width="38.85546875" customWidth="1"/>
    <col min="1025" max="1025" width="36.85546875" customWidth="1"/>
    <col min="1026" max="1026" width="12" customWidth="1"/>
    <col min="1027" max="1027" width="19.7109375" customWidth="1"/>
    <col min="1028" max="1028" width="38.85546875" customWidth="1"/>
    <col min="1281" max="1281" width="36.85546875" customWidth="1"/>
    <col min="1282" max="1282" width="12" customWidth="1"/>
    <col min="1283" max="1283" width="19.7109375" customWidth="1"/>
    <col min="1284" max="1284" width="38.85546875" customWidth="1"/>
    <col min="1537" max="1537" width="36.85546875" customWidth="1"/>
    <col min="1538" max="1538" width="12" customWidth="1"/>
    <col min="1539" max="1539" width="19.7109375" customWidth="1"/>
    <col min="1540" max="1540" width="38.85546875" customWidth="1"/>
    <col min="1793" max="1793" width="36.85546875" customWidth="1"/>
    <col min="1794" max="1794" width="12" customWidth="1"/>
    <col min="1795" max="1795" width="19.7109375" customWidth="1"/>
    <col min="1796" max="1796" width="38.85546875" customWidth="1"/>
    <col min="2049" max="2049" width="36.85546875" customWidth="1"/>
    <col min="2050" max="2050" width="12" customWidth="1"/>
    <col min="2051" max="2051" width="19.7109375" customWidth="1"/>
    <col min="2052" max="2052" width="38.85546875" customWidth="1"/>
    <col min="2305" max="2305" width="36.85546875" customWidth="1"/>
    <col min="2306" max="2306" width="12" customWidth="1"/>
    <col min="2307" max="2307" width="19.7109375" customWidth="1"/>
    <col min="2308" max="2308" width="38.85546875" customWidth="1"/>
    <col min="2561" max="2561" width="36.85546875" customWidth="1"/>
    <col min="2562" max="2562" width="12" customWidth="1"/>
    <col min="2563" max="2563" width="19.7109375" customWidth="1"/>
    <col min="2564" max="2564" width="38.85546875" customWidth="1"/>
    <col min="2817" max="2817" width="36.85546875" customWidth="1"/>
    <col min="2818" max="2818" width="12" customWidth="1"/>
    <col min="2819" max="2819" width="19.7109375" customWidth="1"/>
    <col min="2820" max="2820" width="38.85546875" customWidth="1"/>
    <col min="3073" max="3073" width="36.85546875" customWidth="1"/>
    <col min="3074" max="3074" width="12" customWidth="1"/>
    <col min="3075" max="3075" width="19.7109375" customWidth="1"/>
    <col min="3076" max="3076" width="38.85546875" customWidth="1"/>
    <col min="3329" max="3329" width="36.85546875" customWidth="1"/>
    <col min="3330" max="3330" width="12" customWidth="1"/>
    <col min="3331" max="3331" width="19.7109375" customWidth="1"/>
    <col min="3332" max="3332" width="38.85546875" customWidth="1"/>
    <col min="3585" max="3585" width="36.85546875" customWidth="1"/>
    <col min="3586" max="3586" width="12" customWidth="1"/>
    <col min="3587" max="3587" width="19.7109375" customWidth="1"/>
    <col min="3588" max="3588" width="38.85546875" customWidth="1"/>
    <col min="3841" max="3841" width="36.85546875" customWidth="1"/>
    <col min="3842" max="3842" width="12" customWidth="1"/>
    <col min="3843" max="3843" width="19.7109375" customWidth="1"/>
    <col min="3844" max="3844" width="38.85546875" customWidth="1"/>
    <col min="4097" max="4097" width="36.85546875" customWidth="1"/>
    <col min="4098" max="4098" width="12" customWidth="1"/>
    <col min="4099" max="4099" width="19.7109375" customWidth="1"/>
    <col min="4100" max="4100" width="38.85546875" customWidth="1"/>
    <col min="4353" max="4353" width="36.85546875" customWidth="1"/>
    <col min="4354" max="4354" width="12" customWidth="1"/>
    <col min="4355" max="4355" width="19.7109375" customWidth="1"/>
    <col min="4356" max="4356" width="38.85546875" customWidth="1"/>
    <col min="4609" max="4609" width="36.85546875" customWidth="1"/>
    <col min="4610" max="4610" width="12" customWidth="1"/>
    <col min="4611" max="4611" width="19.7109375" customWidth="1"/>
    <col min="4612" max="4612" width="38.85546875" customWidth="1"/>
    <col min="4865" max="4865" width="36.85546875" customWidth="1"/>
    <col min="4866" max="4866" width="12" customWidth="1"/>
    <col min="4867" max="4867" width="19.7109375" customWidth="1"/>
    <col min="4868" max="4868" width="38.85546875" customWidth="1"/>
    <col min="5121" max="5121" width="36.85546875" customWidth="1"/>
    <col min="5122" max="5122" width="12" customWidth="1"/>
    <col min="5123" max="5123" width="19.7109375" customWidth="1"/>
    <col min="5124" max="5124" width="38.85546875" customWidth="1"/>
    <col min="5377" max="5377" width="36.85546875" customWidth="1"/>
    <col min="5378" max="5378" width="12" customWidth="1"/>
    <col min="5379" max="5379" width="19.7109375" customWidth="1"/>
    <col min="5380" max="5380" width="38.85546875" customWidth="1"/>
    <col min="5633" max="5633" width="36.85546875" customWidth="1"/>
    <col min="5634" max="5634" width="12" customWidth="1"/>
    <col min="5635" max="5635" width="19.7109375" customWidth="1"/>
    <col min="5636" max="5636" width="38.85546875" customWidth="1"/>
    <col min="5889" max="5889" width="36.85546875" customWidth="1"/>
    <col min="5890" max="5890" width="12" customWidth="1"/>
    <col min="5891" max="5891" width="19.7109375" customWidth="1"/>
    <col min="5892" max="5892" width="38.85546875" customWidth="1"/>
    <col min="6145" max="6145" width="36.85546875" customWidth="1"/>
    <col min="6146" max="6146" width="12" customWidth="1"/>
    <col min="6147" max="6147" width="19.7109375" customWidth="1"/>
    <col min="6148" max="6148" width="38.85546875" customWidth="1"/>
    <col min="6401" max="6401" width="36.85546875" customWidth="1"/>
    <col min="6402" max="6402" width="12" customWidth="1"/>
    <col min="6403" max="6403" width="19.7109375" customWidth="1"/>
    <col min="6404" max="6404" width="38.85546875" customWidth="1"/>
    <col min="6657" max="6657" width="36.85546875" customWidth="1"/>
    <col min="6658" max="6658" width="12" customWidth="1"/>
    <col min="6659" max="6659" width="19.7109375" customWidth="1"/>
    <col min="6660" max="6660" width="38.85546875" customWidth="1"/>
    <col min="6913" max="6913" width="36.85546875" customWidth="1"/>
    <col min="6914" max="6914" width="12" customWidth="1"/>
    <col min="6915" max="6915" width="19.7109375" customWidth="1"/>
    <col min="6916" max="6916" width="38.85546875" customWidth="1"/>
    <col min="7169" max="7169" width="36.85546875" customWidth="1"/>
    <col min="7170" max="7170" width="12" customWidth="1"/>
    <col min="7171" max="7171" width="19.7109375" customWidth="1"/>
    <col min="7172" max="7172" width="38.85546875" customWidth="1"/>
    <col min="7425" max="7425" width="36.85546875" customWidth="1"/>
    <col min="7426" max="7426" width="12" customWidth="1"/>
    <col min="7427" max="7427" width="19.7109375" customWidth="1"/>
    <col min="7428" max="7428" width="38.85546875" customWidth="1"/>
    <col min="7681" max="7681" width="36.85546875" customWidth="1"/>
    <col min="7682" max="7682" width="12" customWidth="1"/>
    <col min="7683" max="7683" width="19.7109375" customWidth="1"/>
    <col min="7684" max="7684" width="38.85546875" customWidth="1"/>
    <col min="7937" max="7937" width="36.85546875" customWidth="1"/>
    <col min="7938" max="7938" width="12" customWidth="1"/>
    <col min="7939" max="7939" width="19.7109375" customWidth="1"/>
    <col min="7940" max="7940" width="38.85546875" customWidth="1"/>
    <col min="8193" max="8193" width="36.85546875" customWidth="1"/>
    <col min="8194" max="8194" width="12" customWidth="1"/>
    <col min="8195" max="8195" width="19.7109375" customWidth="1"/>
    <col min="8196" max="8196" width="38.85546875" customWidth="1"/>
    <col min="8449" max="8449" width="36.85546875" customWidth="1"/>
    <col min="8450" max="8450" width="12" customWidth="1"/>
    <col min="8451" max="8451" width="19.7109375" customWidth="1"/>
    <col min="8452" max="8452" width="38.85546875" customWidth="1"/>
    <col min="8705" max="8705" width="36.85546875" customWidth="1"/>
    <col min="8706" max="8706" width="12" customWidth="1"/>
    <col min="8707" max="8707" width="19.7109375" customWidth="1"/>
    <col min="8708" max="8708" width="38.85546875" customWidth="1"/>
    <col min="8961" max="8961" width="36.85546875" customWidth="1"/>
    <col min="8962" max="8962" width="12" customWidth="1"/>
    <col min="8963" max="8963" width="19.7109375" customWidth="1"/>
    <col min="8964" max="8964" width="38.85546875" customWidth="1"/>
    <col min="9217" max="9217" width="36.85546875" customWidth="1"/>
    <col min="9218" max="9218" width="12" customWidth="1"/>
    <col min="9219" max="9219" width="19.7109375" customWidth="1"/>
    <col min="9220" max="9220" width="38.85546875" customWidth="1"/>
    <col min="9473" max="9473" width="36.85546875" customWidth="1"/>
    <col min="9474" max="9474" width="12" customWidth="1"/>
    <col min="9475" max="9475" width="19.7109375" customWidth="1"/>
    <col min="9476" max="9476" width="38.85546875" customWidth="1"/>
    <col min="9729" max="9729" width="36.85546875" customWidth="1"/>
    <col min="9730" max="9730" width="12" customWidth="1"/>
    <col min="9731" max="9731" width="19.7109375" customWidth="1"/>
    <col min="9732" max="9732" width="38.85546875" customWidth="1"/>
    <col min="9985" max="9985" width="36.85546875" customWidth="1"/>
    <col min="9986" max="9986" width="12" customWidth="1"/>
    <col min="9987" max="9987" width="19.7109375" customWidth="1"/>
    <col min="9988" max="9988" width="38.85546875" customWidth="1"/>
    <col min="10241" max="10241" width="36.85546875" customWidth="1"/>
    <col min="10242" max="10242" width="12" customWidth="1"/>
    <col min="10243" max="10243" width="19.7109375" customWidth="1"/>
    <col min="10244" max="10244" width="38.85546875" customWidth="1"/>
    <col min="10497" max="10497" width="36.85546875" customWidth="1"/>
    <col min="10498" max="10498" width="12" customWidth="1"/>
    <col min="10499" max="10499" width="19.7109375" customWidth="1"/>
    <col min="10500" max="10500" width="38.85546875" customWidth="1"/>
    <col min="10753" max="10753" width="36.85546875" customWidth="1"/>
    <col min="10754" max="10754" width="12" customWidth="1"/>
    <col min="10755" max="10755" width="19.7109375" customWidth="1"/>
    <col min="10756" max="10756" width="38.85546875" customWidth="1"/>
    <col min="11009" max="11009" width="36.85546875" customWidth="1"/>
    <col min="11010" max="11010" width="12" customWidth="1"/>
    <col min="11011" max="11011" width="19.7109375" customWidth="1"/>
    <col min="11012" max="11012" width="38.85546875" customWidth="1"/>
    <col min="11265" max="11265" width="36.85546875" customWidth="1"/>
    <col min="11266" max="11266" width="12" customWidth="1"/>
    <col min="11267" max="11267" width="19.7109375" customWidth="1"/>
    <col min="11268" max="11268" width="38.85546875" customWidth="1"/>
    <col min="11521" max="11521" width="36.85546875" customWidth="1"/>
    <col min="11522" max="11522" width="12" customWidth="1"/>
    <col min="11523" max="11523" width="19.7109375" customWidth="1"/>
    <col min="11524" max="11524" width="38.85546875" customWidth="1"/>
    <col min="11777" max="11777" width="36.85546875" customWidth="1"/>
    <col min="11778" max="11778" width="12" customWidth="1"/>
    <col min="11779" max="11779" width="19.7109375" customWidth="1"/>
    <col min="11780" max="11780" width="38.85546875" customWidth="1"/>
    <col min="12033" max="12033" width="36.85546875" customWidth="1"/>
    <col min="12034" max="12034" width="12" customWidth="1"/>
    <col min="12035" max="12035" width="19.7109375" customWidth="1"/>
    <col min="12036" max="12036" width="38.85546875" customWidth="1"/>
    <col min="12289" max="12289" width="36.85546875" customWidth="1"/>
    <col min="12290" max="12290" width="12" customWidth="1"/>
    <col min="12291" max="12291" width="19.7109375" customWidth="1"/>
    <col min="12292" max="12292" width="38.85546875" customWidth="1"/>
    <col min="12545" max="12545" width="36.85546875" customWidth="1"/>
    <col min="12546" max="12546" width="12" customWidth="1"/>
    <col min="12547" max="12547" width="19.7109375" customWidth="1"/>
    <col min="12548" max="12548" width="38.85546875" customWidth="1"/>
    <col min="12801" max="12801" width="36.85546875" customWidth="1"/>
    <col min="12802" max="12802" width="12" customWidth="1"/>
    <col min="12803" max="12803" width="19.7109375" customWidth="1"/>
    <col min="12804" max="12804" width="38.85546875" customWidth="1"/>
    <col min="13057" max="13057" width="36.85546875" customWidth="1"/>
    <col min="13058" max="13058" width="12" customWidth="1"/>
    <col min="13059" max="13059" width="19.7109375" customWidth="1"/>
    <col min="13060" max="13060" width="38.85546875" customWidth="1"/>
    <col min="13313" max="13313" width="36.85546875" customWidth="1"/>
    <col min="13314" max="13314" width="12" customWidth="1"/>
    <col min="13315" max="13315" width="19.7109375" customWidth="1"/>
    <col min="13316" max="13316" width="38.85546875" customWidth="1"/>
    <col min="13569" max="13569" width="36.85546875" customWidth="1"/>
    <col min="13570" max="13570" width="12" customWidth="1"/>
    <col min="13571" max="13571" width="19.7109375" customWidth="1"/>
    <col min="13572" max="13572" width="38.85546875" customWidth="1"/>
    <col min="13825" max="13825" width="36.85546875" customWidth="1"/>
    <col min="13826" max="13826" width="12" customWidth="1"/>
    <col min="13827" max="13827" width="19.7109375" customWidth="1"/>
    <col min="13828" max="13828" width="38.85546875" customWidth="1"/>
    <col min="14081" max="14081" width="36.85546875" customWidth="1"/>
    <col min="14082" max="14082" width="12" customWidth="1"/>
    <col min="14083" max="14083" width="19.7109375" customWidth="1"/>
    <col min="14084" max="14084" width="38.85546875" customWidth="1"/>
    <col min="14337" max="14337" width="36.85546875" customWidth="1"/>
    <col min="14338" max="14338" width="12" customWidth="1"/>
    <col min="14339" max="14339" width="19.7109375" customWidth="1"/>
    <col min="14340" max="14340" width="38.85546875" customWidth="1"/>
    <col min="14593" max="14593" width="36.85546875" customWidth="1"/>
    <col min="14594" max="14594" width="12" customWidth="1"/>
    <col min="14595" max="14595" width="19.7109375" customWidth="1"/>
    <col min="14596" max="14596" width="38.85546875" customWidth="1"/>
    <col min="14849" max="14849" width="36.85546875" customWidth="1"/>
    <col min="14850" max="14850" width="12" customWidth="1"/>
    <col min="14851" max="14851" width="19.7109375" customWidth="1"/>
    <col min="14852" max="14852" width="38.85546875" customWidth="1"/>
    <col min="15105" max="15105" width="36.85546875" customWidth="1"/>
    <col min="15106" max="15106" width="12" customWidth="1"/>
    <col min="15107" max="15107" width="19.7109375" customWidth="1"/>
    <col min="15108" max="15108" width="38.85546875" customWidth="1"/>
    <col min="15361" max="15361" width="36.85546875" customWidth="1"/>
    <col min="15362" max="15362" width="12" customWidth="1"/>
    <col min="15363" max="15363" width="19.7109375" customWidth="1"/>
    <col min="15364" max="15364" width="38.85546875" customWidth="1"/>
    <col min="15617" max="15617" width="36.85546875" customWidth="1"/>
    <col min="15618" max="15618" width="12" customWidth="1"/>
    <col min="15619" max="15619" width="19.7109375" customWidth="1"/>
    <col min="15620" max="15620" width="38.85546875" customWidth="1"/>
    <col min="15873" max="15873" width="36.85546875" customWidth="1"/>
    <col min="15874" max="15874" width="12" customWidth="1"/>
    <col min="15875" max="15875" width="19.7109375" customWidth="1"/>
    <col min="15876" max="15876" width="38.85546875" customWidth="1"/>
    <col min="16129" max="16129" width="36.85546875" customWidth="1"/>
    <col min="16130" max="16130" width="12" customWidth="1"/>
    <col min="16131" max="16131" width="19.7109375" customWidth="1"/>
    <col min="16132" max="16132" width="38.85546875" customWidth="1"/>
  </cols>
  <sheetData>
    <row r="1" spans="1:4" ht="72" customHeight="1" x14ac:dyDescent="0.2">
      <c r="D1" s="426" t="s">
        <v>1007</v>
      </c>
    </row>
    <row r="2" spans="1:4" ht="4.5" customHeight="1" x14ac:dyDescent="0.2">
      <c r="C2" s="50"/>
      <c r="D2" s="50"/>
    </row>
    <row r="3" spans="1:4" ht="16.5" customHeight="1" x14ac:dyDescent="0.2">
      <c r="C3" s="50"/>
      <c r="D3" s="50"/>
    </row>
    <row r="4" spans="1:4" s="138" customFormat="1" ht="18" x14ac:dyDescent="0.25">
      <c r="A4" s="588" t="s">
        <v>1008</v>
      </c>
      <c r="B4" s="588"/>
      <c r="C4" s="588"/>
      <c r="D4" s="588"/>
    </row>
    <row r="5" spans="1:4" s="138" customFormat="1" ht="64.5" customHeight="1" x14ac:dyDescent="0.25">
      <c r="A5" s="659"/>
      <c r="B5" s="659"/>
      <c r="C5" s="659"/>
      <c r="D5" s="659"/>
    </row>
    <row r="6" spans="1:4" ht="15.75" x14ac:dyDescent="0.2">
      <c r="D6" s="160" t="s">
        <v>75</v>
      </c>
    </row>
    <row r="7" spans="1:4" s="138" customFormat="1" ht="23.25" customHeight="1" x14ac:dyDescent="0.25">
      <c r="A7" s="664" t="s">
        <v>67</v>
      </c>
      <c r="B7" s="664" t="s">
        <v>68</v>
      </c>
      <c r="C7" s="667" t="s">
        <v>1</v>
      </c>
      <c r="D7" s="668"/>
    </row>
    <row r="8" spans="1:4" s="138" customFormat="1" ht="81.75" customHeight="1" x14ac:dyDescent="0.25">
      <c r="A8" s="665"/>
      <c r="B8" s="665"/>
      <c r="C8" s="217" t="s">
        <v>69</v>
      </c>
      <c r="D8" s="217" t="s">
        <v>103</v>
      </c>
    </row>
    <row r="9" spans="1:4" s="138" customFormat="1" ht="47.25" x14ac:dyDescent="0.25">
      <c r="A9" s="517" t="s">
        <v>1120</v>
      </c>
      <c r="B9" s="397">
        <f>C9</f>
        <v>250</v>
      </c>
      <c r="C9" s="397">
        <v>250</v>
      </c>
      <c r="D9" s="214"/>
    </row>
    <row r="10" spans="1:4" s="138" customFormat="1" ht="18.75" hidden="1" x14ac:dyDescent="0.25">
      <c r="A10" s="396"/>
      <c r="B10" s="397"/>
      <c r="C10" s="397"/>
      <c r="D10" s="214"/>
    </row>
    <row r="11" spans="1:4" s="138" customFormat="1" ht="23.25" customHeight="1" x14ac:dyDescent="0.25">
      <c r="A11" s="214" t="s">
        <v>14</v>
      </c>
      <c r="B11" s="397">
        <f t="shared" ref="B11" si="0">SUM(C11:D11)</f>
        <v>250</v>
      </c>
      <c r="C11" s="567">
        <f>SUM(C9:C10)</f>
        <v>250</v>
      </c>
      <c r="D11" s="214">
        <v>0</v>
      </c>
    </row>
    <row r="12" spans="1:4" s="215" customFormat="1" x14ac:dyDescent="0.2">
      <c r="A12" s="49"/>
      <c r="B12" s="49"/>
      <c r="C12" s="49"/>
      <c r="D12" s="49"/>
    </row>
    <row r="13" spans="1:4" s="215" customFormat="1" x14ac:dyDescent="0.2">
      <c r="A13" s="49"/>
      <c r="B13" s="49"/>
      <c r="C13" s="49"/>
      <c r="D13" s="49"/>
    </row>
  </sheetData>
  <mergeCells count="4">
    <mergeCell ref="A4:D5"/>
    <mergeCell ref="A7:A8"/>
    <mergeCell ref="B7:B8"/>
    <mergeCell ref="C7:D7"/>
  </mergeCells>
  <pageMargins left="0.74803149606299213" right="0.74803149606299213" top="0.51181102362204722" bottom="0.47244094488188981" header="0.51181102362204722" footer="0.51181102362204722"/>
  <pageSetup paperSize="9" scale="76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6"/>
  <sheetViews>
    <sheetView view="pageBreakPreview" zoomScale="60" zoomScaleNormal="90" workbookViewId="0">
      <selection activeCell="B14" sqref="B14:B16"/>
    </sheetView>
  </sheetViews>
  <sheetFormatPr defaultColWidth="8.85546875" defaultRowHeight="12.75" x14ac:dyDescent="0.2"/>
  <cols>
    <col min="1" max="1" width="9.42578125" style="189" customWidth="1"/>
    <col min="2" max="2" width="54.5703125" style="191" customWidth="1"/>
    <col min="3" max="8" width="0" style="190" hidden="1" customWidth="1"/>
    <col min="9" max="9" width="19" style="189" customWidth="1"/>
    <col min="10" max="10" width="20" style="189" customWidth="1"/>
    <col min="11" max="11" width="21" style="189" customWidth="1"/>
    <col min="12" max="12" width="14" style="189" bestFit="1" customWidth="1"/>
    <col min="13" max="16384" width="8.85546875" style="189"/>
  </cols>
  <sheetData>
    <row r="1" spans="1:13" ht="79.5" customHeight="1" x14ac:dyDescent="0.2">
      <c r="J1" s="212"/>
      <c r="K1" s="669" t="s">
        <v>1017</v>
      </c>
      <c r="L1" s="669"/>
    </row>
    <row r="2" spans="1:13" ht="15.6" customHeight="1" x14ac:dyDescent="0.25">
      <c r="B2" s="207"/>
      <c r="C2" s="206"/>
      <c r="D2" s="210"/>
      <c r="E2" s="210"/>
      <c r="F2" s="210"/>
      <c r="G2" s="210"/>
      <c r="H2" s="210"/>
      <c r="J2" s="670"/>
      <c r="K2" s="670"/>
    </row>
    <row r="3" spans="1:13" ht="14.1" customHeight="1" x14ac:dyDescent="0.25">
      <c r="B3" s="207"/>
      <c r="C3" s="206"/>
      <c r="D3" s="211"/>
      <c r="E3" s="211"/>
      <c r="F3" s="211"/>
      <c r="G3" s="211"/>
      <c r="H3" s="211"/>
      <c r="I3" s="670"/>
      <c r="J3" s="670"/>
      <c r="K3" s="670"/>
    </row>
    <row r="4" spans="1:13" ht="13.5" customHeight="1" x14ac:dyDescent="0.25">
      <c r="B4" s="207"/>
      <c r="C4" s="206"/>
      <c r="D4" s="211"/>
      <c r="E4" s="211"/>
      <c r="F4" s="211"/>
      <c r="G4" s="211"/>
      <c r="H4" s="211"/>
    </row>
    <row r="5" spans="1:13" ht="18.75" customHeight="1" x14ac:dyDescent="0.25">
      <c r="B5" s="207"/>
      <c r="C5" s="206"/>
      <c r="D5" s="210"/>
      <c r="E5" s="210"/>
      <c r="F5" s="210"/>
      <c r="G5" s="210"/>
      <c r="H5" s="210"/>
    </row>
    <row r="6" spans="1:13" ht="81.95" customHeight="1" x14ac:dyDescent="0.2">
      <c r="A6" s="671" t="s">
        <v>1018</v>
      </c>
      <c r="B6" s="671"/>
      <c r="C6" s="671"/>
      <c r="D6" s="671"/>
      <c r="E6" s="671"/>
      <c r="F6" s="671"/>
      <c r="G6" s="671"/>
      <c r="H6" s="671"/>
      <c r="I6" s="671"/>
      <c r="J6" s="671"/>
      <c r="K6" s="671"/>
      <c r="L6" s="671"/>
    </row>
    <row r="7" spans="1:13" ht="17.45" customHeight="1" x14ac:dyDescent="0.2">
      <c r="B7" s="209"/>
      <c r="C7" s="208"/>
      <c r="D7" s="208"/>
      <c r="E7" s="208"/>
      <c r="F7" s="208"/>
      <c r="G7" s="208"/>
      <c r="H7" s="189"/>
    </row>
    <row r="8" spans="1:13" ht="17.25" customHeight="1" x14ac:dyDescent="0.25">
      <c r="B8" s="207"/>
      <c r="C8" s="206"/>
      <c r="D8" s="206"/>
      <c r="E8" s="206"/>
      <c r="F8" s="206"/>
      <c r="G8" s="206"/>
      <c r="H8" s="194"/>
      <c r="K8" s="205" t="s">
        <v>75</v>
      </c>
    </row>
    <row r="9" spans="1:13" ht="31.7" customHeight="1" x14ac:dyDescent="0.2">
      <c r="A9" s="672" t="s">
        <v>62</v>
      </c>
      <c r="B9" s="672" t="s">
        <v>149</v>
      </c>
      <c r="C9" s="204">
        <v>2008</v>
      </c>
      <c r="D9" s="204">
        <v>2010</v>
      </c>
      <c r="E9" s="204">
        <v>2010</v>
      </c>
      <c r="F9" s="204" t="s">
        <v>148</v>
      </c>
      <c r="G9" s="204" t="s">
        <v>147</v>
      </c>
      <c r="H9" s="393">
        <v>2011</v>
      </c>
      <c r="I9" s="673" t="s">
        <v>146</v>
      </c>
      <c r="J9" s="674"/>
      <c r="K9" s="674"/>
      <c r="L9" s="675"/>
    </row>
    <row r="10" spans="1:13" ht="69" customHeight="1" x14ac:dyDescent="0.2">
      <c r="A10" s="672"/>
      <c r="B10" s="672"/>
      <c r="C10" s="204"/>
      <c r="D10" s="204"/>
      <c r="E10" s="204"/>
      <c r="F10" s="204"/>
      <c r="G10" s="204"/>
      <c r="H10" s="393"/>
      <c r="I10" s="393" t="s">
        <v>145</v>
      </c>
      <c r="J10" s="393" t="s">
        <v>144</v>
      </c>
      <c r="K10" s="219" t="s">
        <v>152</v>
      </c>
      <c r="L10" s="219" t="s">
        <v>143</v>
      </c>
    </row>
    <row r="11" spans="1:13" ht="20.25" customHeight="1" x14ac:dyDescent="0.2">
      <c r="A11" s="393">
        <v>1</v>
      </c>
      <c r="B11" s="393">
        <v>2</v>
      </c>
      <c r="C11" s="204"/>
      <c r="D11" s="204"/>
      <c r="E11" s="204"/>
      <c r="F11" s="204"/>
      <c r="G11" s="204"/>
      <c r="H11" s="393"/>
      <c r="I11" s="393">
        <v>3</v>
      </c>
      <c r="J11" s="393">
        <v>4</v>
      </c>
      <c r="K11" s="393">
        <v>5</v>
      </c>
      <c r="L11" s="220">
        <v>6</v>
      </c>
    </row>
    <row r="12" spans="1:13" ht="16.5" x14ac:dyDescent="0.25">
      <c r="A12" s="221"/>
      <c r="B12" s="222" t="s">
        <v>142</v>
      </c>
      <c r="C12" s="223"/>
      <c r="D12" s="223"/>
      <c r="E12" s="223"/>
      <c r="F12" s="223"/>
      <c r="G12" s="223"/>
      <c r="H12" s="223"/>
      <c r="I12" s="568">
        <f>I13</f>
        <v>2843.7</v>
      </c>
      <c r="J12" s="568"/>
      <c r="K12" s="568"/>
      <c r="L12" s="568">
        <f>L13</f>
        <v>2843.7</v>
      </c>
    </row>
    <row r="13" spans="1:13" ht="60.75" customHeight="1" x14ac:dyDescent="0.25">
      <c r="A13" s="203" t="s">
        <v>141</v>
      </c>
      <c r="B13" s="222" t="s">
        <v>1019</v>
      </c>
      <c r="C13" s="223"/>
      <c r="D13" s="223"/>
      <c r="E13" s="223"/>
      <c r="F13" s="223"/>
      <c r="G13" s="223"/>
      <c r="H13" s="223"/>
      <c r="I13" s="568">
        <v>2843.7</v>
      </c>
      <c r="J13" s="568"/>
      <c r="K13" s="568"/>
      <c r="L13" s="568">
        <f>SUM(L14:L16)</f>
        <v>2843.7</v>
      </c>
      <c r="M13" s="224"/>
    </row>
    <row r="14" spans="1:13" ht="58.5" customHeight="1" x14ac:dyDescent="0.25">
      <c r="A14" s="203" t="s">
        <v>140</v>
      </c>
      <c r="B14" s="202" t="s">
        <v>1184</v>
      </c>
      <c r="C14" s="393"/>
      <c r="D14" s="393"/>
      <c r="E14" s="393"/>
      <c r="F14" s="393"/>
      <c r="G14" s="393"/>
      <c r="H14" s="393"/>
      <c r="I14" s="568">
        <f>SUM(J14:L14)</f>
        <v>1500</v>
      </c>
      <c r="J14" s="568"/>
      <c r="K14" s="569"/>
      <c r="L14" s="570">
        <v>1500</v>
      </c>
    </row>
    <row r="15" spans="1:13" ht="38.25" customHeight="1" x14ac:dyDescent="0.25">
      <c r="A15" s="203" t="s">
        <v>139</v>
      </c>
      <c r="B15" s="202" t="s">
        <v>1185</v>
      </c>
      <c r="C15" s="393"/>
      <c r="D15" s="393"/>
      <c r="E15" s="393"/>
      <c r="F15" s="393"/>
      <c r="G15" s="393"/>
      <c r="H15" s="393"/>
      <c r="I15" s="568">
        <f t="shared" ref="I15:I16" si="0">SUM(J15:L15)</f>
        <v>1229.95</v>
      </c>
      <c r="J15" s="568"/>
      <c r="K15" s="569"/>
      <c r="L15" s="570">
        <v>1229.95</v>
      </c>
    </row>
    <row r="16" spans="1:13" ht="36.75" customHeight="1" x14ac:dyDescent="0.25">
      <c r="A16" s="203" t="s">
        <v>138</v>
      </c>
      <c r="B16" s="202" t="s">
        <v>1186</v>
      </c>
      <c r="C16" s="393"/>
      <c r="D16" s="393"/>
      <c r="E16" s="393"/>
      <c r="F16" s="393"/>
      <c r="G16" s="393"/>
      <c r="H16" s="393"/>
      <c r="I16" s="568">
        <f t="shared" si="0"/>
        <v>113.75</v>
      </c>
      <c r="J16" s="568"/>
      <c r="K16" s="569"/>
      <c r="L16" s="570">
        <v>113.75</v>
      </c>
    </row>
    <row r="17" spans="1:13" ht="56.25" hidden="1" customHeight="1" x14ac:dyDescent="0.25">
      <c r="A17" s="203" t="s">
        <v>137</v>
      </c>
      <c r="B17" s="202"/>
      <c r="C17" s="393"/>
      <c r="D17" s="393"/>
      <c r="E17" s="393"/>
      <c r="F17" s="393"/>
      <c r="G17" s="393"/>
      <c r="H17" s="393"/>
      <c r="I17" s="568"/>
      <c r="J17" s="568"/>
      <c r="K17" s="569"/>
      <c r="L17" s="570"/>
    </row>
    <row r="18" spans="1:13" ht="37.5" hidden="1" customHeight="1" x14ac:dyDescent="0.25">
      <c r="A18" s="430" t="s">
        <v>1055</v>
      </c>
      <c r="B18" s="431"/>
      <c r="C18" s="432"/>
      <c r="D18" s="432"/>
      <c r="E18" s="432"/>
      <c r="F18" s="432"/>
      <c r="G18" s="432"/>
      <c r="H18" s="432"/>
      <c r="I18" s="570"/>
      <c r="J18" s="570"/>
      <c r="K18" s="570"/>
      <c r="L18" s="570"/>
      <c r="M18" s="196"/>
    </row>
    <row r="19" spans="1:13" ht="15.75" x14ac:dyDescent="0.2">
      <c r="A19" s="200"/>
      <c r="B19" s="193"/>
      <c r="C19" s="192"/>
      <c r="D19" s="192"/>
      <c r="E19" s="192"/>
      <c r="F19" s="192"/>
      <c r="G19" s="192"/>
      <c r="H19" s="192"/>
      <c r="I19" s="196"/>
      <c r="J19" s="201"/>
      <c r="K19" s="196"/>
      <c r="L19" s="196"/>
      <c r="M19" s="196"/>
    </row>
    <row r="20" spans="1:13" ht="15.75" x14ac:dyDescent="0.2">
      <c r="A20" s="200"/>
      <c r="B20" s="193"/>
      <c r="C20" s="192"/>
      <c r="D20" s="192"/>
      <c r="E20" s="192"/>
      <c r="F20" s="192"/>
      <c r="G20" s="192"/>
      <c r="H20" s="192"/>
      <c r="I20" s="196"/>
      <c r="J20" s="196"/>
      <c r="K20" s="196"/>
      <c r="L20" s="196"/>
      <c r="M20" s="196"/>
    </row>
    <row r="21" spans="1:13" ht="15.75" x14ac:dyDescent="0.2">
      <c r="A21" s="200"/>
      <c r="B21" s="193"/>
      <c r="C21" s="192"/>
      <c r="D21" s="192"/>
      <c r="E21" s="192"/>
      <c r="F21" s="192"/>
      <c r="G21" s="192"/>
      <c r="H21" s="192"/>
      <c r="I21" s="196"/>
      <c r="J21" s="196"/>
      <c r="K21" s="196"/>
      <c r="L21" s="196"/>
      <c r="M21" s="196"/>
    </row>
    <row r="22" spans="1:13" ht="15.75" x14ac:dyDescent="0.2">
      <c r="A22" s="200"/>
      <c r="B22" s="193"/>
      <c r="C22" s="192"/>
      <c r="D22" s="192"/>
      <c r="E22" s="192"/>
      <c r="F22" s="192"/>
      <c r="G22" s="192"/>
      <c r="H22" s="192"/>
      <c r="I22" s="196"/>
      <c r="J22" s="196"/>
      <c r="K22" s="196"/>
      <c r="L22" s="196"/>
      <c r="M22" s="196"/>
    </row>
    <row r="23" spans="1:13" ht="15.75" x14ac:dyDescent="0.2">
      <c r="A23" s="200"/>
      <c r="B23" s="193"/>
      <c r="C23" s="192"/>
      <c r="D23" s="192"/>
      <c r="E23" s="192"/>
      <c r="F23" s="192"/>
      <c r="G23" s="192"/>
      <c r="H23" s="192"/>
      <c r="I23" s="196"/>
      <c r="J23" s="196"/>
      <c r="K23" s="196"/>
      <c r="L23" s="196"/>
      <c r="M23" s="196"/>
    </row>
    <row r="24" spans="1:13" ht="15.75" x14ac:dyDescent="0.2">
      <c r="A24" s="199"/>
      <c r="B24" s="193"/>
      <c r="C24" s="192"/>
      <c r="D24" s="192"/>
      <c r="E24" s="192"/>
      <c r="F24" s="192"/>
      <c r="G24" s="192"/>
      <c r="H24" s="192"/>
      <c r="I24" s="196"/>
      <c r="J24" s="196"/>
      <c r="K24" s="196"/>
      <c r="L24" s="196"/>
      <c r="M24" s="196"/>
    </row>
    <row r="25" spans="1:13" ht="15.75" x14ac:dyDescent="0.2">
      <c r="A25" s="198"/>
      <c r="B25" s="193"/>
      <c r="C25" s="192"/>
      <c r="D25" s="192"/>
      <c r="E25" s="192"/>
      <c r="F25" s="192"/>
      <c r="G25" s="192"/>
      <c r="H25" s="192"/>
      <c r="I25" s="196"/>
      <c r="J25" s="196"/>
      <c r="K25" s="196"/>
      <c r="L25" s="196"/>
      <c r="M25" s="196"/>
    </row>
    <row r="26" spans="1:13" ht="15.75" x14ac:dyDescent="0.2">
      <c r="A26" s="198"/>
      <c r="B26" s="193"/>
      <c r="C26" s="192"/>
      <c r="D26" s="192"/>
      <c r="E26" s="192"/>
      <c r="F26" s="192"/>
      <c r="G26" s="192"/>
      <c r="H26" s="192"/>
      <c r="I26" s="196"/>
      <c r="J26" s="196"/>
      <c r="K26" s="196"/>
      <c r="L26" s="196"/>
      <c r="M26" s="196"/>
    </row>
    <row r="27" spans="1:13" ht="15.75" x14ac:dyDescent="0.2">
      <c r="A27" s="197"/>
      <c r="B27" s="193"/>
      <c r="C27" s="192"/>
      <c r="D27" s="192"/>
      <c r="E27" s="192"/>
      <c r="F27" s="192"/>
      <c r="G27" s="192"/>
      <c r="H27" s="192"/>
      <c r="I27" s="196"/>
      <c r="J27" s="196"/>
      <c r="K27" s="196"/>
      <c r="L27" s="196"/>
      <c r="M27" s="196"/>
    </row>
    <row r="28" spans="1:13" ht="15.75" x14ac:dyDescent="0.2">
      <c r="A28" s="197"/>
      <c r="B28" s="193"/>
      <c r="C28" s="192"/>
      <c r="D28" s="192"/>
      <c r="E28" s="192"/>
      <c r="F28" s="192"/>
      <c r="G28" s="192"/>
      <c r="H28" s="192"/>
      <c r="I28" s="196"/>
      <c r="J28" s="196"/>
      <c r="K28" s="196"/>
      <c r="L28" s="196"/>
      <c r="M28" s="196"/>
    </row>
    <row r="29" spans="1:13" ht="15.75" x14ac:dyDescent="0.2">
      <c r="A29" s="197"/>
      <c r="B29" s="193"/>
      <c r="C29" s="192"/>
      <c r="D29" s="192"/>
      <c r="E29" s="192"/>
      <c r="F29" s="192"/>
      <c r="G29" s="192"/>
      <c r="H29" s="192"/>
      <c r="I29" s="196"/>
      <c r="J29" s="196"/>
      <c r="K29" s="196"/>
      <c r="L29" s="196"/>
      <c r="M29" s="196"/>
    </row>
    <row r="30" spans="1:13" ht="15.75" x14ac:dyDescent="0.2">
      <c r="A30" s="197"/>
      <c r="B30" s="193"/>
      <c r="C30" s="192"/>
      <c r="D30" s="192"/>
      <c r="E30" s="192"/>
      <c r="F30" s="192"/>
      <c r="G30" s="192"/>
      <c r="H30" s="192"/>
      <c r="I30" s="196"/>
      <c r="J30" s="196"/>
      <c r="K30" s="196"/>
      <c r="L30" s="196"/>
      <c r="M30" s="196"/>
    </row>
    <row r="31" spans="1:13" ht="15.75" x14ac:dyDescent="0.2">
      <c r="A31" s="197"/>
      <c r="B31" s="193"/>
      <c r="C31" s="192"/>
      <c r="D31" s="192"/>
      <c r="E31" s="192"/>
      <c r="F31" s="192"/>
      <c r="G31" s="192"/>
      <c r="H31" s="192"/>
      <c r="I31" s="196"/>
      <c r="J31" s="196"/>
      <c r="K31" s="196"/>
      <c r="L31" s="196"/>
      <c r="M31" s="196"/>
    </row>
    <row r="32" spans="1:13" ht="15.75" x14ac:dyDescent="0.2">
      <c r="A32" s="195"/>
      <c r="B32" s="193"/>
      <c r="C32" s="192"/>
      <c r="D32" s="192"/>
      <c r="E32" s="192"/>
      <c r="F32" s="192"/>
      <c r="G32" s="192"/>
      <c r="H32" s="192"/>
    </row>
    <row r="33" spans="1:8" ht="15.75" x14ac:dyDescent="0.2">
      <c r="A33" s="195"/>
      <c r="B33" s="193"/>
      <c r="C33" s="192"/>
      <c r="D33" s="192"/>
      <c r="E33" s="192"/>
      <c r="F33" s="192"/>
      <c r="G33" s="192"/>
      <c r="H33" s="192"/>
    </row>
    <row r="34" spans="1:8" ht="15.75" x14ac:dyDescent="0.2">
      <c r="A34" s="195"/>
      <c r="B34" s="193"/>
      <c r="C34" s="192"/>
      <c r="D34" s="192"/>
      <c r="E34" s="192"/>
      <c r="F34" s="192"/>
      <c r="G34" s="192"/>
      <c r="H34" s="192"/>
    </row>
    <row r="35" spans="1:8" ht="15.75" x14ac:dyDescent="0.2">
      <c r="A35" s="195"/>
      <c r="B35" s="193"/>
      <c r="C35" s="192"/>
      <c r="D35" s="192"/>
      <c r="E35" s="192"/>
      <c r="F35" s="192"/>
      <c r="G35" s="192"/>
      <c r="H35" s="192"/>
    </row>
    <row r="36" spans="1:8" ht="15.75" x14ac:dyDescent="0.2">
      <c r="A36" s="195"/>
      <c r="B36" s="193"/>
      <c r="C36" s="192"/>
      <c r="D36" s="192"/>
      <c r="E36" s="192"/>
      <c r="F36" s="192"/>
      <c r="G36" s="192"/>
      <c r="H36" s="192"/>
    </row>
    <row r="37" spans="1:8" ht="15.75" x14ac:dyDescent="0.2">
      <c r="A37" s="195"/>
      <c r="B37" s="193"/>
      <c r="C37" s="192"/>
      <c r="D37" s="192"/>
      <c r="E37" s="192"/>
      <c r="F37" s="192"/>
      <c r="G37" s="192"/>
      <c r="H37" s="192"/>
    </row>
    <row r="38" spans="1:8" ht="15.75" x14ac:dyDescent="0.2">
      <c r="A38" s="195"/>
      <c r="B38" s="193"/>
      <c r="C38" s="192"/>
      <c r="D38" s="192"/>
      <c r="E38" s="192"/>
      <c r="F38" s="192"/>
      <c r="G38" s="192"/>
      <c r="H38" s="192"/>
    </row>
    <row r="39" spans="1:8" ht="15.75" x14ac:dyDescent="0.2">
      <c r="A39" s="195"/>
      <c r="B39" s="193"/>
      <c r="C39" s="192"/>
      <c r="D39" s="192"/>
      <c r="E39" s="192"/>
      <c r="F39" s="192"/>
      <c r="G39" s="192"/>
      <c r="H39" s="192"/>
    </row>
    <row r="40" spans="1:8" ht="15.75" x14ac:dyDescent="0.2">
      <c r="A40" s="195"/>
      <c r="B40" s="193"/>
      <c r="C40" s="192"/>
      <c r="D40" s="192"/>
      <c r="E40" s="192"/>
      <c r="F40" s="192"/>
      <c r="G40" s="192"/>
      <c r="H40" s="192"/>
    </row>
    <row r="41" spans="1:8" ht="15.75" x14ac:dyDescent="0.2">
      <c r="A41" s="195"/>
      <c r="B41" s="193"/>
      <c r="C41" s="192"/>
      <c r="D41" s="192"/>
      <c r="E41" s="192"/>
      <c r="F41" s="192"/>
      <c r="G41" s="192"/>
      <c r="H41" s="192"/>
    </row>
    <row r="42" spans="1:8" ht="15.75" x14ac:dyDescent="0.2">
      <c r="A42" s="195"/>
      <c r="B42" s="193"/>
      <c r="C42" s="192"/>
      <c r="D42" s="192"/>
      <c r="E42" s="192"/>
      <c r="F42" s="192"/>
      <c r="G42" s="192"/>
      <c r="H42" s="192"/>
    </row>
    <row r="43" spans="1:8" ht="15.75" x14ac:dyDescent="0.2">
      <c r="A43" s="195"/>
      <c r="B43" s="193"/>
      <c r="C43" s="192"/>
      <c r="D43" s="192"/>
      <c r="E43" s="192"/>
      <c r="F43" s="192"/>
      <c r="G43" s="192"/>
      <c r="H43" s="192"/>
    </row>
    <row r="44" spans="1:8" ht="15.75" x14ac:dyDescent="0.2">
      <c r="A44" s="195"/>
      <c r="B44" s="193"/>
      <c r="C44" s="192"/>
      <c r="D44" s="192"/>
      <c r="E44" s="192"/>
      <c r="F44" s="192"/>
      <c r="G44" s="192"/>
      <c r="H44" s="192"/>
    </row>
    <row r="45" spans="1:8" ht="15.75" x14ac:dyDescent="0.2">
      <c r="A45" s="195"/>
      <c r="B45" s="193"/>
      <c r="C45" s="192"/>
      <c r="D45" s="192"/>
      <c r="E45" s="192"/>
      <c r="F45" s="192"/>
      <c r="G45" s="192"/>
      <c r="H45" s="192"/>
    </row>
    <row r="46" spans="1:8" ht="15.75" x14ac:dyDescent="0.2">
      <c r="A46" s="194"/>
      <c r="B46" s="193"/>
      <c r="C46" s="192"/>
      <c r="D46" s="192"/>
      <c r="E46" s="192"/>
      <c r="F46" s="192"/>
      <c r="G46" s="192"/>
      <c r="H46" s="192"/>
    </row>
    <row r="47" spans="1:8" ht="15.75" x14ac:dyDescent="0.2">
      <c r="B47" s="193"/>
      <c r="C47" s="192"/>
      <c r="D47" s="192"/>
      <c r="E47" s="192"/>
      <c r="F47" s="192"/>
      <c r="G47" s="192"/>
      <c r="H47" s="192"/>
    </row>
    <row r="48" spans="1:8" ht="15.75" x14ac:dyDescent="0.2">
      <c r="B48" s="193"/>
      <c r="C48" s="192"/>
      <c r="D48" s="192"/>
      <c r="E48" s="192"/>
      <c r="F48" s="192"/>
      <c r="G48" s="192"/>
      <c r="H48" s="192"/>
    </row>
    <row r="49" spans="2:8" ht="15.75" x14ac:dyDescent="0.2">
      <c r="B49" s="193"/>
      <c r="C49" s="192"/>
      <c r="D49" s="192"/>
      <c r="E49" s="192"/>
      <c r="F49" s="192"/>
      <c r="G49" s="192"/>
      <c r="H49" s="192"/>
    </row>
    <row r="50" spans="2:8" ht="15.75" x14ac:dyDescent="0.2">
      <c r="B50" s="193"/>
      <c r="C50" s="192"/>
      <c r="D50" s="192"/>
      <c r="E50" s="192"/>
      <c r="F50" s="192"/>
      <c r="G50" s="192"/>
      <c r="H50" s="192"/>
    </row>
    <row r="51" spans="2:8" ht="15.75" x14ac:dyDescent="0.2">
      <c r="B51" s="193"/>
      <c r="C51" s="192"/>
      <c r="D51" s="192"/>
      <c r="E51" s="192"/>
      <c r="F51" s="192"/>
      <c r="G51" s="192"/>
      <c r="H51" s="192"/>
    </row>
    <row r="52" spans="2:8" ht="15.75" x14ac:dyDescent="0.2">
      <c r="B52" s="193"/>
      <c r="C52" s="192"/>
      <c r="D52" s="192"/>
      <c r="E52" s="192"/>
      <c r="F52" s="192"/>
      <c r="G52" s="192"/>
      <c r="H52" s="192"/>
    </row>
    <row r="53" spans="2:8" ht="15.75" x14ac:dyDescent="0.2">
      <c r="B53" s="193"/>
      <c r="C53" s="192"/>
      <c r="D53" s="192"/>
      <c r="E53" s="192"/>
      <c r="F53" s="192"/>
      <c r="G53" s="192"/>
      <c r="H53" s="192"/>
    </row>
    <row r="54" spans="2:8" ht="15.75" x14ac:dyDescent="0.2">
      <c r="B54" s="193"/>
      <c r="C54" s="192"/>
      <c r="D54" s="192"/>
      <c r="E54" s="192"/>
      <c r="F54" s="192"/>
      <c r="G54" s="192"/>
      <c r="H54" s="192"/>
    </row>
    <row r="55" spans="2:8" ht="15.75" x14ac:dyDescent="0.2">
      <c r="B55" s="193"/>
      <c r="C55" s="192"/>
      <c r="D55" s="192"/>
      <c r="E55" s="192"/>
      <c r="F55" s="192"/>
      <c r="G55" s="192"/>
      <c r="H55" s="192"/>
    </row>
    <row r="56" spans="2:8" ht="15.75" x14ac:dyDescent="0.2">
      <c r="B56" s="193"/>
      <c r="C56" s="192"/>
      <c r="D56" s="192"/>
      <c r="E56" s="192"/>
      <c r="F56" s="192"/>
      <c r="G56" s="192"/>
      <c r="H56" s="192"/>
    </row>
  </sheetData>
  <sheetProtection selectLockedCells="1" selectUnlockedCells="1"/>
  <mergeCells count="7">
    <mergeCell ref="K1:L1"/>
    <mergeCell ref="J2:K2"/>
    <mergeCell ref="I3:K3"/>
    <mergeCell ref="A6:L6"/>
    <mergeCell ref="A9:A10"/>
    <mergeCell ref="B9:B10"/>
    <mergeCell ref="I9:L9"/>
  </mergeCells>
  <pageMargins left="0.51181102362204722" right="0.59055118110236227" top="0.43307086614173229" bottom="0.78740157480314965" header="0" footer="0"/>
  <pageSetup paperSize="9" scale="67" firstPageNumber="48" fitToHeight="3" orientation="portrait" useFirstPageNumber="1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9"/>
  <sheetViews>
    <sheetView view="pageBreakPreview" zoomScale="60" zoomScaleNormal="90" zoomScalePageLayoutView="90" workbookViewId="0">
      <selection activeCell="N12" sqref="N12"/>
    </sheetView>
  </sheetViews>
  <sheetFormatPr defaultColWidth="8.85546875" defaultRowHeight="12.75" x14ac:dyDescent="0.2"/>
  <cols>
    <col min="1" max="1" width="9.42578125" style="189" customWidth="1"/>
    <col min="2" max="2" width="54.5703125" style="191" customWidth="1"/>
    <col min="3" max="8" width="0" style="190" hidden="1" customWidth="1"/>
    <col min="9" max="9" width="19" style="189" customWidth="1"/>
    <col min="10" max="10" width="20" style="189" customWidth="1"/>
    <col min="11" max="11" width="21" style="189" customWidth="1"/>
    <col min="12" max="12" width="14" style="189" bestFit="1" customWidth="1"/>
    <col min="13" max="16" width="23" style="189" customWidth="1"/>
    <col min="17" max="16384" width="8.85546875" style="189"/>
  </cols>
  <sheetData>
    <row r="1" spans="1:16" ht="79.5" customHeight="1" x14ac:dyDescent="0.2">
      <c r="J1" s="212"/>
      <c r="K1" s="676"/>
      <c r="L1" s="676"/>
      <c r="O1" s="677" t="s">
        <v>1020</v>
      </c>
      <c r="P1" s="677"/>
    </row>
    <row r="2" spans="1:16" ht="13.5" customHeight="1" x14ac:dyDescent="0.25">
      <c r="B2" s="207"/>
      <c r="C2" s="206"/>
      <c r="D2" s="211"/>
      <c r="E2" s="211"/>
      <c r="F2" s="211"/>
      <c r="G2" s="211"/>
      <c r="H2" s="211"/>
    </row>
    <row r="3" spans="1:16" ht="18.75" customHeight="1" x14ac:dyDescent="0.25">
      <c r="B3" s="207"/>
      <c r="C3" s="206"/>
      <c r="D3" s="210"/>
      <c r="E3" s="210"/>
      <c r="F3" s="210"/>
      <c r="G3" s="210"/>
      <c r="H3" s="210"/>
    </row>
    <row r="4" spans="1:16" ht="81.95" customHeight="1" x14ac:dyDescent="0.2">
      <c r="A4" s="671" t="s">
        <v>1021</v>
      </c>
      <c r="B4" s="671"/>
      <c r="C4" s="671"/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1"/>
    </row>
    <row r="5" spans="1:16" ht="17.45" customHeight="1" x14ac:dyDescent="0.2">
      <c r="B5" s="209"/>
      <c r="C5" s="208"/>
      <c r="D5" s="208"/>
      <c r="E5" s="208"/>
      <c r="F5" s="208"/>
      <c r="G5" s="208"/>
      <c r="H5" s="189"/>
    </row>
    <row r="6" spans="1:16" ht="17.25" customHeight="1" x14ac:dyDescent="0.25">
      <c r="B6" s="207"/>
      <c r="C6" s="206"/>
      <c r="D6" s="206"/>
      <c r="E6" s="206"/>
      <c r="F6" s="206"/>
      <c r="G6" s="206"/>
      <c r="H6" s="194"/>
      <c r="K6" s="205"/>
      <c r="P6" s="394" t="s">
        <v>75</v>
      </c>
    </row>
    <row r="7" spans="1:16" ht="31.7" customHeight="1" x14ac:dyDescent="0.2">
      <c r="A7" s="672" t="s">
        <v>62</v>
      </c>
      <c r="B7" s="672" t="s">
        <v>149</v>
      </c>
      <c r="C7" s="204">
        <v>2008</v>
      </c>
      <c r="D7" s="204">
        <v>2010</v>
      </c>
      <c r="E7" s="204">
        <v>2010</v>
      </c>
      <c r="F7" s="204" t="s">
        <v>148</v>
      </c>
      <c r="G7" s="204" t="s">
        <v>147</v>
      </c>
      <c r="H7" s="393">
        <v>2011</v>
      </c>
      <c r="I7" s="673" t="s">
        <v>150</v>
      </c>
      <c r="J7" s="674"/>
      <c r="K7" s="674"/>
      <c r="L7" s="675"/>
      <c r="M7" s="673" t="s">
        <v>151</v>
      </c>
      <c r="N7" s="674"/>
      <c r="O7" s="674"/>
      <c r="P7" s="675"/>
    </row>
    <row r="8" spans="1:16" ht="84" customHeight="1" x14ac:dyDescent="0.2">
      <c r="A8" s="672"/>
      <c r="B8" s="672"/>
      <c r="C8" s="204"/>
      <c r="D8" s="204"/>
      <c r="E8" s="204"/>
      <c r="F8" s="204"/>
      <c r="G8" s="204"/>
      <c r="H8" s="393"/>
      <c r="I8" s="393" t="s">
        <v>145</v>
      </c>
      <c r="J8" s="393" t="s">
        <v>144</v>
      </c>
      <c r="K8" s="219" t="s">
        <v>152</v>
      </c>
      <c r="L8" s="219" t="s">
        <v>143</v>
      </c>
      <c r="M8" s="393" t="s">
        <v>145</v>
      </c>
      <c r="N8" s="393" t="s">
        <v>144</v>
      </c>
      <c r="O8" s="219" t="s">
        <v>152</v>
      </c>
      <c r="P8" s="219" t="s">
        <v>143</v>
      </c>
    </row>
    <row r="9" spans="1:16" ht="20.25" customHeight="1" x14ac:dyDescent="0.2">
      <c r="A9" s="393">
        <v>1</v>
      </c>
      <c r="B9" s="393">
        <v>2</v>
      </c>
      <c r="C9" s="204"/>
      <c r="D9" s="204"/>
      <c r="E9" s="204"/>
      <c r="F9" s="204"/>
      <c r="G9" s="204"/>
      <c r="H9" s="393"/>
      <c r="I9" s="393">
        <v>3</v>
      </c>
      <c r="J9" s="393">
        <v>4</v>
      </c>
      <c r="K9" s="393">
        <v>5</v>
      </c>
      <c r="L9" s="220">
        <v>6</v>
      </c>
      <c r="M9" s="393">
        <v>3</v>
      </c>
      <c r="N9" s="393">
        <v>4</v>
      </c>
      <c r="O9" s="393">
        <v>5</v>
      </c>
      <c r="P9" s="220">
        <v>6</v>
      </c>
    </row>
    <row r="10" spans="1:16" ht="16.5" x14ac:dyDescent="0.25">
      <c r="A10" s="221"/>
      <c r="B10" s="222" t="s">
        <v>142</v>
      </c>
      <c r="C10" s="223"/>
      <c r="D10" s="223"/>
      <c r="E10" s="223"/>
      <c r="F10" s="223"/>
      <c r="G10" s="223"/>
      <c r="H10" s="223"/>
      <c r="I10" s="568">
        <f>I11</f>
        <v>3576.9</v>
      </c>
      <c r="J10" s="568"/>
      <c r="K10" s="568"/>
      <c r="L10" s="568">
        <f>L11</f>
        <v>3576.9</v>
      </c>
      <c r="M10" s="568">
        <f>SUM(N10:P10)</f>
        <v>3544.3</v>
      </c>
      <c r="N10" s="568"/>
      <c r="O10" s="568"/>
      <c r="P10" s="570">
        <v>3544.3</v>
      </c>
    </row>
    <row r="11" spans="1:16" ht="67.5" customHeight="1" x14ac:dyDescent="0.25">
      <c r="A11" s="203" t="s">
        <v>141</v>
      </c>
      <c r="B11" s="222" t="s">
        <v>1019</v>
      </c>
      <c r="C11" s="223"/>
      <c r="D11" s="223"/>
      <c r="E11" s="223"/>
      <c r="F11" s="223"/>
      <c r="G11" s="223"/>
      <c r="H11" s="223"/>
      <c r="I11" s="568">
        <v>3576.9</v>
      </c>
      <c r="J11" s="568"/>
      <c r="K11" s="568"/>
      <c r="L11" s="568">
        <f>SUM(L12:L13)</f>
        <v>3576.9</v>
      </c>
      <c r="M11" s="568">
        <f>SUM(N11:P11)</f>
        <v>3544.3</v>
      </c>
      <c r="N11" s="568"/>
      <c r="O11" s="568"/>
      <c r="P11" s="570">
        <v>3544.3</v>
      </c>
    </row>
    <row r="12" spans="1:16" ht="53.25" customHeight="1" x14ac:dyDescent="0.25">
      <c r="A12" s="203" t="s">
        <v>140</v>
      </c>
      <c r="B12" s="202" t="s">
        <v>1187</v>
      </c>
      <c r="C12" s="429"/>
      <c r="D12" s="429"/>
      <c r="E12" s="429"/>
      <c r="F12" s="429"/>
      <c r="G12" s="429"/>
      <c r="H12" s="429"/>
      <c r="I12" s="568">
        <f>SUM(J12:L12)</f>
        <v>3433</v>
      </c>
      <c r="J12" s="571"/>
      <c r="K12" s="572"/>
      <c r="L12" s="573">
        <v>3433</v>
      </c>
      <c r="M12" s="568">
        <f t="shared" ref="M12:M13" si="0">SUM(N12:P12)</f>
        <v>3403</v>
      </c>
      <c r="N12" s="571"/>
      <c r="O12" s="572"/>
      <c r="P12" s="573">
        <v>3403</v>
      </c>
    </row>
    <row r="13" spans="1:16" ht="74.25" customHeight="1" x14ac:dyDescent="0.25">
      <c r="A13" s="203" t="s">
        <v>139</v>
      </c>
      <c r="B13" s="202" t="s">
        <v>1186</v>
      </c>
      <c r="C13" s="429"/>
      <c r="D13" s="429"/>
      <c r="E13" s="429"/>
      <c r="F13" s="429"/>
      <c r="G13" s="429"/>
      <c r="H13" s="429"/>
      <c r="I13" s="568">
        <f t="shared" ref="I13" si="1">SUM(J13:L13)</f>
        <v>143.9</v>
      </c>
      <c r="J13" s="571"/>
      <c r="K13" s="572"/>
      <c r="L13" s="573">
        <v>143.9</v>
      </c>
      <c r="M13" s="568">
        <f t="shared" si="0"/>
        <v>141.80000000000001</v>
      </c>
      <c r="N13" s="571"/>
      <c r="O13" s="572"/>
      <c r="P13" s="573">
        <v>141.80000000000001</v>
      </c>
    </row>
    <row r="14" spans="1:16" ht="15.75" x14ac:dyDescent="0.2">
      <c r="A14" s="200"/>
      <c r="B14" s="193"/>
      <c r="C14" s="192"/>
      <c r="D14" s="192"/>
      <c r="E14" s="192"/>
      <c r="F14" s="192"/>
      <c r="G14" s="192"/>
      <c r="H14" s="192"/>
      <c r="I14" s="196"/>
      <c r="J14" s="196"/>
      <c r="K14" s="196"/>
      <c r="L14" s="196"/>
      <c r="M14" s="196"/>
    </row>
    <row r="15" spans="1:16" ht="15.75" x14ac:dyDescent="0.2">
      <c r="A15" s="200"/>
      <c r="B15" s="193"/>
      <c r="C15" s="192"/>
      <c r="D15" s="192"/>
      <c r="E15" s="192"/>
      <c r="F15" s="192"/>
      <c r="G15" s="192"/>
      <c r="H15" s="192"/>
      <c r="I15" s="196"/>
      <c r="J15" s="196"/>
      <c r="K15" s="196"/>
      <c r="L15" s="196"/>
      <c r="M15" s="196"/>
    </row>
    <row r="16" spans="1:16" ht="15.75" x14ac:dyDescent="0.2">
      <c r="A16" s="200"/>
      <c r="B16" s="193"/>
      <c r="C16" s="192"/>
      <c r="D16" s="192"/>
      <c r="E16" s="192"/>
      <c r="F16" s="192"/>
      <c r="G16" s="192"/>
      <c r="H16" s="192"/>
      <c r="I16" s="196"/>
      <c r="J16" s="196"/>
      <c r="K16" s="196"/>
      <c r="L16" s="196"/>
      <c r="M16" s="196"/>
    </row>
    <row r="17" spans="1:13" ht="15.75" x14ac:dyDescent="0.2">
      <c r="A17" s="199"/>
      <c r="B17" s="193"/>
      <c r="C17" s="192"/>
      <c r="D17" s="192"/>
      <c r="E17" s="192"/>
      <c r="F17" s="192"/>
      <c r="G17" s="192"/>
      <c r="H17" s="192"/>
      <c r="I17" s="196"/>
      <c r="J17" s="196"/>
      <c r="K17" s="196"/>
      <c r="L17" s="196"/>
      <c r="M17" s="196"/>
    </row>
    <row r="18" spans="1:13" ht="15.75" x14ac:dyDescent="0.2">
      <c r="A18" s="198"/>
      <c r="B18" s="193"/>
      <c r="C18" s="192"/>
      <c r="D18" s="192"/>
      <c r="E18" s="192"/>
      <c r="F18" s="192"/>
      <c r="G18" s="192"/>
      <c r="H18" s="192"/>
      <c r="I18" s="196"/>
      <c r="J18" s="196"/>
      <c r="K18" s="196"/>
      <c r="L18" s="196"/>
      <c r="M18" s="196"/>
    </row>
    <row r="19" spans="1:13" ht="15.75" x14ac:dyDescent="0.2">
      <c r="A19" s="198"/>
      <c r="B19" s="193"/>
      <c r="C19" s="192"/>
      <c r="D19" s="192"/>
      <c r="E19" s="192"/>
      <c r="F19" s="192"/>
      <c r="G19" s="192"/>
      <c r="H19" s="192"/>
      <c r="I19" s="196"/>
      <c r="J19" s="196"/>
      <c r="K19" s="196"/>
      <c r="L19" s="196"/>
      <c r="M19" s="196"/>
    </row>
    <row r="20" spans="1:13" ht="15.75" x14ac:dyDescent="0.2">
      <c r="A20" s="197"/>
      <c r="B20" s="193"/>
      <c r="C20" s="192"/>
      <c r="D20" s="192"/>
      <c r="E20" s="192"/>
      <c r="F20" s="192"/>
      <c r="G20" s="192"/>
      <c r="H20" s="192"/>
      <c r="I20" s="196"/>
      <c r="J20" s="196"/>
      <c r="K20" s="196"/>
      <c r="L20" s="196"/>
      <c r="M20" s="196"/>
    </row>
    <row r="21" spans="1:13" ht="15.75" x14ac:dyDescent="0.2">
      <c r="A21" s="197"/>
      <c r="B21" s="193"/>
      <c r="C21" s="192"/>
      <c r="D21" s="192"/>
      <c r="E21" s="192"/>
      <c r="F21" s="192"/>
      <c r="G21" s="192"/>
      <c r="H21" s="192"/>
      <c r="I21" s="196"/>
      <c r="J21" s="196"/>
      <c r="K21" s="196"/>
      <c r="L21" s="196"/>
      <c r="M21" s="196"/>
    </row>
    <row r="22" spans="1:13" ht="15.75" x14ac:dyDescent="0.2">
      <c r="A22" s="197"/>
      <c r="B22" s="193"/>
      <c r="C22" s="192"/>
      <c r="D22" s="192"/>
      <c r="E22" s="192"/>
      <c r="F22" s="192"/>
      <c r="G22" s="192"/>
      <c r="H22" s="192"/>
      <c r="I22" s="196"/>
      <c r="J22" s="196"/>
      <c r="K22" s="196"/>
      <c r="L22" s="196"/>
      <c r="M22" s="196"/>
    </row>
    <row r="23" spans="1:13" ht="15.75" x14ac:dyDescent="0.2">
      <c r="A23" s="197"/>
      <c r="B23" s="193"/>
      <c r="C23" s="192"/>
      <c r="D23" s="192"/>
      <c r="E23" s="192"/>
      <c r="F23" s="192"/>
      <c r="G23" s="192"/>
      <c r="H23" s="192"/>
      <c r="I23" s="196"/>
      <c r="J23" s="196"/>
      <c r="K23" s="196"/>
      <c r="L23" s="196"/>
      <c r="M23" s="196"/>
    </row>
    <row r="24" spans="1:13" ht="15.75" x14ac:dyDescent="0.2">
      <c r="A24" s="197"/>
      <c r="B24" s="193"/>
      <c r="C24" s="192"/>
      <c r="D24" s="192"/>
      <c r="E24" s="192"/>
      <c r="F24" s="192"/>
      <c r="G24" s="192"/>
      <c r="H24" s="192"/>
      <c r="I24" s="196"/>
      <c r="J24" s="196"/>
      <c r="K24" s="196"/>
      <c r="L24" s="196"/>
      <c r="M24" s="196"/>
    </row>
    <row r="25" spans="1:13" ht="15.75" x14ac:dyDescent="0.2">
      <c r="A25" s="195"/>
      <c r="B25" s="193"/>
      <c r="C25" s="192"/>
      <c r="D25" s="192"/>
      <c r="E25" s="192"/>
      <c r="F25" s="192"/>
      <c r="G25" s="192"/>
      <c r="H25" s="192"/>
    </row>
    <row r="26" spans="1:13" ht="15.75" x14ac:dyDescent="0.2">
      <c r="A26" s="195"/>
      <c r="B26" s="193"/>
      <c r="C26" s="192"/>
      <c r="D26" s="192"/>
      <c r="E26" s="192"/>
      <c r="F26" s="192"/>
      <c r="G26" s="192"/>
      <c r="H26" s="192"/>
    </row>
    <row r="27" spans="1:13" ht="15.75" x14ac:dyDescent="0.2">
      <c r="A27" s="195"/>
      <c r="B27" s="193"/>
      <c r="C27" s="192"/>
      <c r="D27" s="192"/>
      <c r="E27" s="192"/>
      <c r="F27" s="192"/>
      <c r="G27" s="192"/>
      <c r="H27" s="192"/>
    </row>
    <row r="28" spans="1:13" ht="15.75" x14ac:dyDescent="0.2">
      <c r="A28" s="195"/>
      <c r="B28" s="193"/>
      <c r="C28" s="192"/>
      <c r="D28" s="192"/>
      <c r="E28" s="192"/>
      <c r="F28" s="192"/>
      <c r="G28" s="192"/>
      <c r="H28" s="192"/>
    </row>
    <row r="29" spans="1:13" ht="15.75" x14ac:dyDescent="0.2">
      <c r="A29" s="195"/>
      <c r="B29" s="193"/>
      <c r="C29" s="192"/>
      <c r="D29" s="192"/>
      <c r="E29" s="192"/>
      <c r="F29" s="192"/>
      <c r="G29" s="192"/>
      <c r="H29" s="192"/>
    </row>
    <row r="30" spans="1:13" ht="15.75" x14ac:dyDescent="0.2">
      <c r="A30" s="195"/>
      <c r="B30" s="193"/>
      <c r="C30" s="192"/>
      <c r="D30" s="192"/>
      <c r="E30" s="192"/>
      <c r="F30" s="192"/>
      <c r="G30" s="192"/>
      <c r="H30" s="192"/>
    </row>
    <row r="31" spans="1:13" ht="15.75" x14ac:dyDescent="0.2">
      <c r="A31" s="195"/>
      <c r="B31" s="193"/>
      <c r="C31" s="192"/>
      <c r="D31" s="192"/>
      <c r="E31" s="192"/>
      <c r="F31" s="192"/>
      <c r="G31" s="192"/>
      <c r="H31" s="192"/>
    </row>
    <row r="32" spans="1:13" ht="15.75" x14ac:dyDescent="0.2">
      <c r="A32" s="195"/>
      <c r="B32" s="193"/>
      <c r="C32" s="192"/>
      <c r="D32" s="192"/>
      <c r="E32" s="192"/>
      <c r="F32" s="192"/>
      <c r="G32" s="192"/>
      <c r="H32" s="192"/>
    </row>
    <row r="33" spans="1:8" ht="15.75" x14ac:dyDescent="0.2">
      <c r="A33" s="195"/>
      <c r="B33" s="193"/>
      <c r="C33" s="192"/>
      <c r="D33" s="192"/>
      <c r="E33" s="192"/>
      <c r="F33" s="192"/>
      <c r="G33" s="192"/>
      <c r="H33" s="192"/>
    </row>
    <row r="34" spans="1:8" ht="15.75" x14ac:dyDescent="0.2">
      <c r="A34" s="195"/>
      <c r="B34" s="193"/>
      <c r="C34" s="192"/>
      <c r="D34" s="192"/>
      <c r="E34" s="192"/>
      <c r="F34" s="192"/>
      <c r="G34" s="192"/>
      <c r="H34" s="192"/>
    </row>
    <row r="35" spans="1:8" ht="15.75" x14ac:dyDescent="0.2">
      <c r="A35" s="195"/>
      <c r="B35" s="193"/>
      <c r="C35" s="192"/>
      <c r="D35" s="192"/>
      <c r="E35" s="192"/>
      <c r="F35" s="192"/>
      <c r="G35" s="192"/>
      <c r="H35" s="192"/>
    </row>
    <row r="36" spans="1:8" ht="15.75" x14ac:dyDescent="0.2">
      <c r="A36" s="195"/>
      <c r="B36" s="193"/>
      <c r="C36" s="192"/>
      <c r="D36" s="192"/>
      <c r="E36" s="192"/>
      <c r="F36" s="192"/>
      <c r="G36" s="192"/>
      <c r="H36" s="192"/>
    </row>
    <row r="37" spans="1:8" ht="15.75" x14ac:dyDescent="0.2">
      <c r="A37" s="195"/>
      <c r="B37" s="193"/>
      <c r="C37" s="192"/>
      <c r="D37" s="192"/>
      <c r="E37" s="192"/>
      <c r="F37" s="192"/>
      <c r="G37" s="192"/>
      <c r="H37" s="192"/>
    </row>
    <row r="38" spans="1:8" ht="15.75" x14ac:dyDescent="0.2">
      <c r="A38" s="195"/>
      <c r="B38" s="193"/>
      <c r="C38" s="192"/>
      <c r="D38" s="192"/>
      <c r="E38" s="192"/>
      <c r="F38" s="192"/>
      <c r="G38" s="192"/>
      <c r="H38" s="192"/>
    </row>
    <row r="39" spans="1:8" ht="15.75" x14ac:dyDescent="0.2">
      <c r="A39" s="194"/>
      <c r="B39" s="193"/>
      <c r="C39" s="192"/>
      <c r="D39" s="192"/>
      <c r="E39" s="192"/>
      <c r="F39" s="192"/>
      <c r="G39" s="192"/>
      <c r="H39" s="192"/>
    </row>
    <row r="40" spans="1:8" ht="15.75" x14ac:dyDescent="0.2">
      <c r="B40" s="193"/>
      <c r="C40" s="192"/>
      <c r="D40" s="192"/>
      <c r="E40" s="192"/>
      <c r="F40" s="192"/>
      <c r="G40" s="192"/>
      <c r="H40" s="192"/>
    </row>
    <row r="41" spans="1:8" ht="15.75" x14ac:dyDescent="0.2">
      <c r="B41" s="193"/>
      <c r="C41" s="192"/>
      <c r="D41" s="192"/>
      <c r="E41" s="192"/>
      <c r="F41" s="192"/>
      <c r="G41" s="192"/>
      <c r="H41" s="192"/>
    </row>
    <row r="42" spans="1:8" ht="15.75" x14ac:dyDescent="0.2">
      <c r="B42" s="193"/>
      <c r="C42" s="192"/>
      <c r="D42" s="192"/>
      <c r="E42" s="192"/>
      <c r="F42" s="192"/>
      <c r="G42" s="192"/>
      <c r="H42" s="192"/>
    </row>
    <row r="43" spans="1:8" ht="15.75" x14ac:dyDescent="0.2">
      <c r="B43" s="193"/>
      <c r="C43" s="192"/>
      <c r="D43" s="192"/>
      <c r="E43" s="192"/>
      <c r="F43" s="192"/>
      <c r="G43" s="192"/>
      <c r="H43" s="192"/>
    </row>
    <row r="44" spans="1:8" ht="15.75" x14ac:dyDescent="0.2">
      <c r="B44" s="193"/>
      <c r="C44" s="192"/>
      <c r="D44" s="192"/>
      <c r="E44" s="192"/>
      <c r="F44" s="192"/>
      <c r="G44" s="192"/>
      <c r="H44" s="192"/>
    </row>
    <row r="45" spans="1:8" ht="15.75" x14ac:dyDescent="0.2">
      <c r="B45" s="193"/>
      <c r="C45" s="192"/>
      <c r="D45" s="192"/>
      <c r="E45" s="192"/>
      <c r="F45" s="192"/>
      <c r="G45" s="192"/>
      <c r="H45" s="192"/>
    </row>
    <row r="46" spans="1:8" ht="15.75" x14ac:dyDescent="0.2">
      <c r="B46" s="193"/>
      <c r="C46" s="192"/>
      <c r="D46" s="192"/>
      <c r="E46" s="192"/>
      <c r="F46" s="192"/>
      <c r="G46" s="192"/>
      <c r="H46" s="192"/>
    </row>
    <row r="47" spans="1:8" ht="15.75" x14ac:dyDescent="0.2">
      <c r="B47" s="193"/>
      <c r="C47" s="192"/>
      <c r="D47" s="192"/>
      <c r="E47" s="192"/>
      <c r="F47" s="192"/>
      <c r="G47" s="192"/>
      <c r="H47" s="192"/>
    </row>
    <row r="48" spans="1:8" ht="15.75" x14ac:dyDescent="0.2">
      <c r="B48" s="193"/>
      <c r="C48" s="192"/>
      <c r="D48" s="192"/>
      <c r="E48" s="192"/>
      <c r="F48" s="192"/>
      <c r="G48" s="192"/>
      <c r="H48" s="192"/>
    </row>
    <row r="49" spans="2:8" ht="15.75" x14ac:dyDescent="0.2">
      <c r="B49" s="193"/>
      <c r="C49" s="192"/>
      <c r="D49" s="192"/>
      <c r="E49" s="192"/>
      <c r="F49" s="192"/>
      <c r="G49" s="192"/>
      <c r="H49" s="192"/>
    </row>
  </sheetData>
  <sheetProtection selectLockedCells="1" selectUnlockedCells="1"/>
  <mergeCells count="7">
    <mergeCell ref="K1:L1"/>
    <mergeCell ref="O1:P1"/>
    <mergeCell ref="A4:P4"/>
    <mergeCell ref="A7:A8"/>
    <mergeCell ref="B7:B8"/>
    <mergeCell ref="I7:L7"/>
    <mergeCell ref="M7:P7"/>
  </mergeCells>
  <pageMargins left="0.31496062992125984" right="0.43307086614173229" top="0.94488188976377963" bottom="0.39370078740157483" header="0" footer="0"/>
  <pageSetup paperSize="9" scale="61" firstPageNumber="48" orientation="landscape" useFirstPageNumber="1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W17"/>
  <sheetViews>
    <sheetView view="pageBreakPreview" topLeftCell="C7" zoomScale="77" zoomScaleNormal="75" zoomScaleSheetLayoutView="77" workbookViewId="0">
      <selection activeCell="G12" sqref="G12:T12"/>
    </sheetView>
  </sheetViews>
  <sheetFormatPr defaultColWidth="8" defaultRowHeight="12.75" x14ac:dyDescent="0.2"/>
  <cols>
    <col min="1" max="1" width="19" style="88" hidden="1" customWidth="1"/>
    <col min="2" max="2" width="0.28515625" style="88" hidden="1" customWidth="1"/>
    <col min="3" max="3" width="6" style="89" customWidth="1"/>
    <col min="4" max="4" width="55.42578125" style="90" customWidth="1"/>
    <col min="5" max="5" width="8.28515625" style="91" hidden="1" customWidth="1"/>
    <col min="6" max="6" width="14.85546875" style="92" customWidth="1"/>
    <col min="7" max="7" width="12.28515625" style="92" customWidth="1"/>
    <col min="8" max="8" width="13.5703125" style="92" customWidth="1"/>
    <col min="9" max="9" width="13.7109375" style="92" customWidth="1"/>
    <col min="10" max="10" width="14.5703125" style="92" customWidth="1"/>
    <col min="11" max="11" width="14" style="92" customWidth="1"/>
    <col min="12" max="12" width="16.28515625" style="92" customWidth="1"/>
    <col min="13" max="13" width="13.140625" style="92" customWidth="1"/>
    <col min="14" max="14" width="16.140625" style="88" customWidth="1"/>
    <col min="15" max="15" width="12.28515625" style="88" customWidth="1"/>
    <col min="16" max="16" width="10.5703125" style="88" hidden="1" customWidth="1"/>
    <col min="17" max="17" width="14" style="88" customWidth="1"/>
    <col min="18" max="18" width="15.5703125" style="88" hidden="1" customWidth="1"/>
    <col min="19" max="19" width="13.7109375" style="88" hidden="1" customWidth="1"/>
    <col min="20" max="20" width="10.28515625" style="88" hidden="1" customWidth="1"/>
    <col min="21" max="21" width="12.140625" style="74" customWidth="1"/>
    <col min="22" max="22" width="15.140625" style="74" customWidth="1"/>
    <col min="23" max="49" width="8" style="74" customWidth="1"/>
    <col min="50" max="257" width="8" style="88"/>
    <col min="258" max="258" width="19" style="88" customWidth="1"/>
    <col min="259" max="259" width="0" style="88" hidden="1" customWidth="1"/>
    <col min="260" max="260" width="6" style="88" customWidth="1"/>
    <col min="261" max="261" width="42.140625" style="88" customWidth="1"/>
    <col min="262" max="262" width="0" style="88" hidden="1" customWidth="1"/>
    <col min="263" max="263" width="12.7109375" style="88" customWidth="1"/>
    <col min="264" max="264" width="13.5703125" style="88" customWidth="1"/>
    <col min="265" max="265" width="14" style="88" customWidth="1"/>
    <col min="266" max="266" width="13.85546875" style="88" customWidth="1"/>
    <col min="267" max="267" width="12.5703125" style="88" customWidth="1"/>
    <col min="268" max="270" width="12.7109375" style="88" customWidth="1"/>
    <col min="271" max="276" width="0" style="88" hidden="1" customWidth="1"/>
    <col min="277" max="277" width="12.140625" style="88" customWidth="1"/>
    <col min="278" max="278" width="15.140625" style="88" customWidth="1"/>
    <col min="279" max="305" width="8" style="88" customWidth="1"/>
    <col min="306" max="513" width="8" style="88"/>
    <col min="514" max="514" width="19" style="88" customWidth="1"/>
    <col min="515" max="515" width="0" style="88" hidden="1" customWidth="1"/>
    <col min="516" max="516" width="6" style="88" customWidth="1"/>
    <col min="517" max="517" width="42.140625" style="88" customWidth="1"/>
    <col min="518" max="518" width="0" style="88" hidden="1" customWidth="1"/>
    <col min="519" max="519" width="12.7109375" style="88" customWidth="1"/>
    <col min="520" max="520" width="13.5703125" style="88" customWidth="1"/>
    <col min="521" max="521" width="14" style="88" customWidth="1"/>
    <col min="522" max="522" width="13.85546875" style="88" customWidth="1"/>
    <col min="523" max="523" width="12.5703125" style="88" customWidth="1"/>
    <col min="524" max="526" width="12.7109375" style="88" customWidth="1"/>
    <col min="527" max="532" width="0" style="88" hidden="1" customWidth="1"/>
    <col min="533" max="533" width="12.140625" style="88" customWidth="1"/>
    <col min="534" max="534" width="15.140625" style="88" customWidth="1"/>
    <col min="535" max="561" width="8" style="88" customWidth="1"/>
    <col min="562" max="769" width="8" style="88"/>
    <col min="770" max="770" width="19" style="88" customWidth="1"/>
    <col min="771" max="771" width="0" style="88" hidden="1" customWidth="1"/>
    <col min="772" max="772" width="6" style="88" customWidth="1"/>
    <col min="773" max="773" width="42.140625" style="88" customWidth="1"/>
    <col min="774" max="774" width="0" style="88" hidden="1" customWidth="1"/>
    <col min="775" max="775" width="12.7109375" style="88" customWidth="1"/>
    <col min="776" max="776" width="13.5703125" style="88" customWidth="1"/>
    <col min="777" max="777" width="14" style="88" customWidth="1"/>
    <col min="778" max="778" width="13.85546875" style="88" customWidth="1"/>
    <col min="779" max="779" width="12.5703125" style="88" customWidth="1"/>
    <col min="780" max="782" width="12.7109375" style="88" customWidth="1"/>
    <col min="783" max="788" width="0" style="88" hidden="1" customWidth="1"/>
    <col min="789" max="789" width="12.140625" style="88" customWidth="1"/>
    <col min="790" max="790" width="15.140625" style="88" customWidth="1"/>
    <col min="791" max="817" width="8" style="88" customWidth="1"/>
    <col min="818" max="1025" width="8" style="88"/>
    <col min="1026" max="1026" width="19" style="88" customWidth="1"/>
    <col min="1027" max="1027" width="0" style="88" hidden="1" customWidth="1"/>
    <col min="1028" max="1028" width="6" style="88" customWidth="1"/>
    <col min="1029" max="1029" width="42.140625" style="88" customWidth="1"/>
    <col min="1030" max="1030" width="0" style="88" hidden="1" customWidth="1"/>
    <col min="1031" max="1031" width="12.7109375" style="88" customWidth="1"/>
    <col min="1032" max="1032" width="13.5703125" style="88" customWidth="1"/>
    <col min="1033" max="1033" width="14" style="88" customWidth="1"/>
    <col min="1034" max="1034" width="13.85546875" style="88" customWidth="1"/>
    <col min="1035" max="1035" width="12.5703125" style="88" customWidth="1"/>
    <col min="1036" max="1038" width="12.7109375" style="88" customWidth="1"/>
    <col min="1039" max="1044" width="0" style="88" hidden="1" customWidth="1"/>
    <col min="1045" max="1045" width="12.140625" style="88" customWidth="1"/>
    <col min="1046" max="1046" width="15.140625" style="88" customWidth="1"/>
    <col min="1047" max="1073" width="8" style="88" customWidth="1"/>
    <col min="1074" max="1281" width="8" style="88"/>
    <col min="1282" max="1282" width="19" style="88" customWidth="1"/>
    <col min="1283" max="1283" width="0" style="88" hidden="1" customWidth="1"/>
    <col min="1284" max="1284" width="6" style="88" customWidth="1"/>
    <col min="1285" max="1285" width="42.140625" style="88" customWidth="1"/>
    <col min="1286" max="1286" width="0" style="88" hidden="1" customWidth="1"/>
    <col min="1287" max="1287" width="12.7109375" style="88" customWidth="1"/>
    <col min="1288" max="1288" width="13.5703125" style="88" customWidth="1"/>
    <col min="1289" max="1289" width="14" style="88" customWidth="1"/>
    <col min="1290" max="1290" width="13.85546875" style="88" customWidth="1"/>
    <col min="1291" max="1291" width="12.5703125" style="88" customWidth="1"/>
    <col min="1292" max="1294" width="12.7109375" style="88" customWidth="1"/>
    <col min="1295" max="1300" width="0" style="88" hidden="1" customWidth="1"/>
    <col min="1301" max="1301" width="12.140625" style="88" customWidth="1"/>
    <col min="1302" max="1302" width="15.140625" style="88" customWidth="1"/>
    <col min="1303" max="1329" width="8" style="88" customWidth="1"/>
    <col min="1330" max="1537" width="8" style="88"/>
    <col min="1538" max="1538" width="19" style="88" customWidth="1"/>
    <col min="1539" max="1539" width="0" style="88" hidden="1" customWidth="1"/>
    <col min="1540" max="1540" width="6" style="88" customWidth="1"/>
    <col min="1541" max="1541" width="42.140625" style="88" customWidth="1"/>
    <col min="1542" max="1542" width="0" style="88" hidden="1" customWidth="1"/>
    <col min="1543" max="1543" width="12.7109375" style="88" customWidth="1"/>
    <col min="1544" max="1544" width="13.5703125" style="88" customWidth="1"/>
    <col min="1545" max="1545" width="14" style="88" customWidth="1"/>
    <col min="1546" max="1546" width="13.85546875" style="88" customWidth="1"/>
    <col min="1547" max="1547" width="12.5703125" style="88" customWidth="1"/>
    <col min="1548" max="1550" width="12.7109375" style="88" customWidth="1"/>
    <col min="1551" max="1556" width="0" style="88" hidden="1" customWidth="1"/>
    <col min="1557" max="1557" width="12.140625" style="88" customWidth="1"/>
    <col min="1558" max="1558" width="15.140625" style="88" customWidth="1"/>
    <col min="1559" max="1585" width="8" style="88" customWidth="1"/>
    <col min="1586" max="1793" width="8" style="88"/>
    <col min="1794" max="1794" width="19" style="88" customWidth="1"/>
    <col min="1795" max="1795" width="0" style="88" hidden="1" customWidth="1"/>
    <col min="1796" max="1796" width="6" style="88" customWidth="1"/>
    <col min="1797" max="1797" width="42.140625" style="88" customWidth="1"/>
    <col min="1798" max="1798" width="0" style="88" hidden="1" customWidth="1"/>
    <col min="1799" max="1799" width="12.7109375" style="88" customWidth="1"/>
    <col min="1800" max="1800" width="13.5703125" style="88" customWidth="1"/>
    <col min="1801" max="1801" width="14" style="88" customWidth="1"/>
    <col min="1802" max="1802" width="13.85546875" style="88" customWidth="1"/>
    <col min="1803" max="1803" width="12.5703125" style="88" customWidth="1"/>
    <col min="1804" max="1806" width="12.7109375" style="88" customWidth="1"/>
    <col min="1807" max="1812" width="0" style="88" hidden="1" customWidth="1"/>
    <col min="1813" max="1813" width="12.140625" style="88" customWidth="1"/>
    <col min="1814" max="1814" width="15.140625" style="88" customWidth="1"/>
    <col min="1815" max="1841" width="8" style="88" customWidth="1"/>
    <col min="1842" max="2049" width="8" style="88"/>
    <col min="2050" max="2050" width="19" style="88" customWidth="1"/>
    <col min="2051" max="2051" width="0" style="88" hidden="1" customWidth="1"/>
    <col min="2052" max="2052" width="6" style="88" customWidth="1"/>
    <col min="2053" max="2053" width="42.140625" style="88" customWidth="1"/>
    <col min="2054" max="2054" width="0" style="88" hidden="1" customWidth="1"/>
    <col min="2055" max="2055" width="12.7109375" style="88" customWidth="1"/>
    <col min="2056" max="2056" width="13.5703125" style="88" customWidth="1"/>
    <col min="2057" max="2057" width="14" style="88" customWidth="1"/>
    <col min="2058" max="2058" width="13.85546875" style="88" customWidth="1"/>
    <col min="2059" max="2059" width="12.5703125" style="88" customWidth="1"/>
    <col min="2060" max="2062" width="12.7109375" style="88" customWidth="1"/>
    <col min="2063" max="2068" width="0" style="88" hidden="1" customWidth="1"/>
    <col min="2069" max="2069" width="12.140625" style="88" customWidth="1"/>
    <col min="2070" max="2070" width="15.140625" style="88" customWidth="1"/>
    <col min="2071" max="2097" width="8" style="88" customWidth="1"/>
    <col min="2098" max="2305" width="8" style="88"/>
    <col min="2306" max="2306" width="19" style="88" customWidth="1"/>
    <col min="2307" max="2307" width="0" style="88" hidden="1" customWidth="1"/>
    <col min="2308" max="2308" width="6" style="88" customWidth="1"/>
    <col min="2309" max="2309" width="42.140625" style="88" customWidth="1"/>
    <col min="2310" max="2310" width="0" style="88" hidden="1" customWidth="1"/>
    <col min="2311" max="2311" width="12.7109375" style="88" customWidth="1"/>
    <col min="2312" max="2312" width="13.5703125" style="88" customWidth="1"/>
    <col min="2313" max="2313" width="14" style="88" customWidth="1"/>
    <col min="2314" max="2314" width="13.85546875" style="88" customWidth="1"/>
    <col min="2315" max="2315" width="12.5703125" style="88" customWidth="1"/>
    <col min="2316" max="2318" width="12.7109375" style="88" customWidth="1"/>
    <col min="2319" max="2324" width="0" style="88" hidden="1" customWidth="1"/>
    <col min="2325" max="2325" width="12.140625" style="88" customWidth="1"/>
    <col min="2326" max="2326" width="15.140625" style="88" customWidth="1"/>
    <col min="2327" max="2353" width="8" style="88" customWidth="1"/>
    <col min="2354" max="2561" width="8" style="88"/>
    <col min="2562" max="2562" width="19" style="88" customWidth="1"/>
    <col min="2563" max="2563" width="0" style="88" hidden="1" customWidth="1"/>
    <col min="2564" max="2564" width="6" style="88" customWidth="1"/>
    <col min="2565" max="2565" width="42.140625" style="88" customWidth="1"/>
    <col min="2566" max="2566" width="0" style="88" hidden="1" customWidth="1"/>
    <col min="2567" max="2567" width="12.7109375" style="88" customWidth="1"/>
    <col min="2568" max="2568" width="13.5703125" style="88" customWidth="1"/>
    <col min="2569" max="2569" width="14" style="88" customWidth="1"/>
    <col min="2570" max="2570" width="13.85546875" style="88" customWidth="1"/>
    <col min="2571" max="2571" width="12.5703125" style="88" customWidth="1"/>
    <col min="2572" max="2574" width="12.7109375" style="88" customWidth="1"/>
    <col min="2575" max="2580" width="0" style="88" hidden="1" customWidth="1"/>
    <col min="2581" max="2581" width="12.140625" style="88" customWidth="1"/>
    <col min="2582" max="2582" width="15.140625" style="88" customWidth="1"/>
    <col min="2583" max="2609" width="8" style="88" customWidth="1"/>
    <col min="2610" max="2817" width="8" style="88"/>
    <col min="2818" max="2818" width="19" style="88" customWidth="1"/>
    <col min="2819" max="2819" width="0" style="88" hidden="1" customWidth="1"/>
    <col min="2820" max="2820" width="6" style="88" customWidth="1"/>
    <col min="2821" max="2821" width="42.140625" style="88" customWidth="1"/>
    <col min="2822" max="2822" width="0" style="88" hidden="1" customWidth="1"/>
    <col min="2823" max="2823" width="12.7109375" style="88" customWidth="1"/>
    <col min="2824" max="2824" width="13.5703125" style="88" customWidth="1"/>
    <col min="2825" max="2825" width="14" style="88" customWidth="1"/>
    <col min="2826" max="2826" width="13.85546875" style="88" customWidth="1"/>
    <col min="2827" max="2827" width="12.5703125" style="88" customWidth="1"/>
    <col min="2828" max="2830" width="12.7109375" style="88" customWidth="1"/>
    <col min="2831" max="2836" width="0" style="88" hidden="1" customWidth="1"/>
    <col min="2837" max="2837" width="12.140625" style="88" customWidth="1"/>
    <col min="2838" max="2838" width="15.140625" style="88" customWidth="1"/>
    <col min="2839" max="2865" width="8" style="88" customWidth="1"/>
    <col min="2866" max="3073" width="8" style="88"/>
    <col min="3074" max="3074" width="19" style="88" customWidth="1"/>
    <col min="3075" max="3075" width="0" style="88" hidden="1" customWidth="1"/>
    <col min="3076" max="3076" width="6" style="88" customWidth="1"/>
    <col min="3077" max="3077" width="42.140625" style="88" customWidth="1"/>
    <col min="3078" max="3078" width="0" style="88" hidden="1" customWidth="1"/>
    <col min="3079" max="3079" width="12.7109375" style="88" customWidth="1"/>
    <col min="3080" max="3080" width="13.5703125" style="88" customWidth="1"/>
    <col min="3081" max="3081" width="14" style="88" customWidth="1"/>
    <col min="3082" max="3082" width="13.85546875" style="88" customWidth="1"/>
    <col min="3083" max="3083" width="12.5703125" style="88" customWidth="1"/>
    <col min="3084" max="3086" width="12.7109375" style="88" customWidth="1"/>
    <col min="3087" max="3092" width="0" style="88" hidden="1" customWidth="1"/>
    <col min="3093" max="3093" width="12.140625" style="88" customWidth="1"/>
    <col min="3094" max="3094" width="15.140625" style="88" customWidth="1"/>
    <col min="3095" max="3121" width="8" style="88" customWidth="1"/>
    <col min="3122" max="3329" width="8" style="88"/>
    <col min="3330" max="3330" width="19" style="88" customWidth="1"/>
    <col min="3331" max="3331" width="0" style="88" hidden="1" customWidth="1"/>
    <col min="3332" max="3332" width="6" style="88" customWidth="1"/>
    <col min="3333" max="3333" width="42.140625" style="88" customWidth="1"/>
    <col min="3334" max="3334" width="0" style="88" hidden="1" customWidth="1"/>
    <col min="3335" max="3335" width="12.7109375" style="88" customWidth="1"/>
    <col min="3336" max="3336" width="13.5703125" style="88" customWidth="1"/>
    <col min="3337" max="3337" width="14" style="88" customWidth="1"/>
    <col min="3338" max="3338" width="13.85546875" style="88" customWidth="1"/>
    <col min="3339" max="3339" width="12.5703125" style="88" customWidth="1"/>
    <col min="3340" max="3342" width="12.7109375" style="88" customWidth="1"/>
    <col min="3343" max="3348" width="0" style="88" hidden="1" customWidth="1"/>
    <col min="3349" max="3349" width="12.140625" style="88" customWidth="1"/>
    <col min="3350" max="3350" width="15.140625" style="88" customWidth="1"/>
    <col min="3351" max="3377" width="8" style="88" customWidth="1"/>
    <col min="3378" max="3585" width="8" style="88"/>
    <col min="3586" max="3586" width="19" style="88" customWidth="1"/>
    <col min="3587" max="3587" width="0" style="88" hidden="1" customWidth="1"/>
    <col min="3588" max="3588" width="6" style="88" customWidth="1"/>
    <col min="3589" max="3589" width="42.140625" style="88" customWidth="1"/>
    <col min="3590" max="3590" width="0" style="88" hidden="1" customWidth="1"/>
    <col min="3591" max="3591" width="12.7109375" style="88" customWidth="1"/>
    <col min="3592" max="3592" width="13.5703125" style="88" customWidth="1"/>
    <col min="3593" max="3593" width="14" style="88" customWidth="1"/>
    <col min="3594" max="3594" width="13.85546875" style="88" customWidth="1"/>
    <col min="3595" max="3595" width="12.5703125" style="88" customWidth="1"/>
    <col min="3596" max="3598" width="12.7109375" style="88" customWidth="1"/>
    <col min="3599" max="3604" width="0" style="88" hidden="1" customWidth="1"/>
    <col min="3605" max="3605" width="12.140625" style="88" customWidth="1"/>
    <col min="3606" max="3606" width="15.140625" style="88" customWidth="1"/>
    <col min="3607" max="3633" width="8" style="88" customWidth="1"/>
    <col min="3634" max="3841" width="8" style="88"/>
    <col min="3842" max="3842" width="19" style="88" customWidth="1"/>
    <col min="3843" max="3843" width="0" style="88" hidden="1" customWidth="1"/>
    <col min="3844" max="3844" width="6" style="88" customWidth="1"/>
    <col min="3845" max="3845" width="42.140625" style="88" customWidth="1"/>
    <col min="3846" max="3846" width="0" style="88" hidden="1" customWidth="1"/>
    <col min="3847" max="3847" width="12.7109375" style="88" customWidth="1"/>
    <col min="3848" max="3848" width="13.5703125" style="88" customWidth="1"/>
    <col min="3849" max="3849" width="14" style="88" customWidth="1"/>
    <col min="3850" max="3850" width="13.85546875" style="88" customWidth="1"/>
    <col min="3851" max="3851" width="12.5703125" style="88" customWidth="1"/>
    <col min="3852" max="3854" width="12.7109375" style="88" customWidth="1"/>
    <col min="3855" max="3860" width="0" style="88" hidden="1" customWidth="1"/>
    <col min="3861" max="3861" width="12.140625" style="88" customWidth="1"/>
    <col min="3862" max="3862" width="15.140625" style="88" customWidth="1"/>
    <col min="3863" max="3889" width="8" style="88" customWidth="1"/>
    <col min="3890" max="4097" width="8" style="88"/>
    <col min="4098" max="4098" width="19" style="88" customWidth="1"/>
    <col min="4099" max="4099" width="0" style="88" hidden="1" customWidth="1"/>
    <col min="4100" max="4100" width="6" style="88" customWidth="1"/>
    <col min="4101" max="4101" width="42.140625" style="88" customWidth="1"/>
    <col min="4102" max="4102" width="0" style="88" hidden="1" customWidth="1"/>
    <col min="4103" max="4103" width="12.7109375" style="88" customWidth="1"/>
    <col min="4104" max="4104" width="13.5703125" style="88" customWidth="1"/>
    <col min="4105" max="4105" width="14" style="88" customWidth="1"/>
    <col min="4106" max="4106" width="13.85546875" style="88" customWidth="1"/>
    <col min="4107" max="4107" width="12.5703125" style="88" customWidth="1"/>
    <col min="4108" max="4110" width="12.7109375" style="88" customWidth="1"/>
    <col min="4111" max="4116" width="0" style="88" hidden="1" customWidth="1"/>
    <col min="4117" max="4117" width="12.140625" style="88" customWidth="1"/>
    <col min="4118" max="4118" width="15.140625" style="88" customWidth="1"/>
    <col min="4119" max="4145" width="8" style="88" customWidth="1"/>
    <col min="4146" max="4353" width="8" style="88"/>
    <col min="4354" max="4354" width="19" style="88" customWidth="1"/>
    <col min="4355" max="4355" width="0" style="88" hidden="1" customWidth="1"/>
    <col min="4356" max="4356" width="6" style="88" customWidth="1"/>
    <col min="4357" max="4357" width="42.140625" style="88" customWidth="1"/>
    <col min="4358" max="4358" width="0" style="88" hidden="1" customWidth="1"/>
    <col min="4359" max="4359" width="12.7109375" style="88" customWidth="1"/>
    <col min="4360" max="4360" width="13.5703125" style="88" customWidth="1"/>
    <col min="4361" max="4361" width="14" style="88" customWidth="1"/>
    <col min="4362" max="4362" width="13.85546875" style="88" customWidth="1"/>
    <col min="4363" max="4363" width="12.5703125" style="88" customWidth="1"/>
    <col min="4364" max="4366" width="12.7109375" style="88" customWidth="1"/>
    <col min="4367" max="4372" width="0" style="88" hidden="1" customWidth="1"/>
    <col min="4373" max="4373" width="12.140625" style="88" customWidth="1"/>
    <col min="4374" max="4374" width="15.140625" style="88" customWidth="1"/>
    <col min="4375" max="4401" width="8" style="88" customWidth="1"/>
    <col min="4402" max="4609" width="8" style="88"/>
    <col min="4610" max="4610" width="19" style="88" customWidth="1"/>
    <col min="4611" max="4611" width="0" style="88" hidden="1" customWidth="1"/>
    <col min="4612" max="4612" width="6" style="88" customWidth="1"/>
    <col min="4613" max="4613" width="42.140625" style="88" customWidth="1"/>
    <col min="4614" max="4614" width="0" style="88" hidden="1" customWidth="1"/>
    <col min="4615" max="4615" width="12.7109375" style="88" customWidth="1"/>
    <col min="4616" max="4616" width="13.5703125" style="88" customWidth="1"/>
    <col min="4617" max="4617" width="14" style="88" customWidth="1"/>
    <col min="4618" max="4618" width="13.85546875" style="88" customWidth="1"/>
    <col min="4619" max="4619" width="12.5703125" style="88" customWidth="1"/>
    <col min="4620" max="4622" width="12.7109375" style="88" customWidth="1"/>
    <col min="4623" max="4628" width="0" style="88" hidden="1" customWidth="1"/>
    <col min="4629" max="4629" width="12.140625" style="88" customWidth="1"/>
    <col min="4630" max="4630" width="15.140625" style="88" customWidth="1"/>
    <col min="4631" max="4657" width="8" style="88" customWidth="1"/>
    <col min="4658" max="4865" width="8" style="88"/>
    <col min="4866" max="4866" width="19" style="88" customWidth="1"/>
    <col min="4867" max="4867" width="0" style="88" hidden="1" customWidth="1"/>
    <col min="4868" max="4868" width="6" style="88" customWidth="1"/>
    <col min="4869" max="4869" width="42.140625" style="88" customWidth="1"/>
    <col min="4870" max="4870" width="0" style="88" hidden="1" customWidth="1"/>
    <col min="4871" max="4871" width="12.7109375" style="88" customWidth="1"/>
    <col min="4872" max="4872" width="13.5703125" style="88" customWidth="1"/>
    <col min="4873" max="4873" width="14" style="88" customWidth="1"/>
    <col min="4874" max="4874" width="13.85546875" style="88" customWidth="1"/>
    <col min="4875" max="4875" width="12.5703125" style="88" customWidth="1"/>
    <col min="4876" max="4878" width="12.7109375" style="88" customWidth="1"/>
    <col min="4879" max="4884" width="0" style="88" hidden="1" customWidth="1"/>
    <col min="4885" max="4885" width="12.140625" style="88" customWidth="1"/>
    <col min="4886" max="4886" width="15.140625" style="88" customWidth="1"/>
    <col min="4887" max="4913" width="8" style="88" customWidth="1"/>
    <col min="4914" max="5121" width="8" style="88"/>
    <col min="5122" max="5122" width="19" style="88" customWidth="1"/>
    <col min="5123" max="5123" width="0" style="88" hidden="1" customWidth="1"/>
    <col min="5124" max="5124" width="6" style="88" customWidth="1"/>
    <col min="5125" max="5125" width="42.140625" style="88" customWidth="1"/>
    <col min="5126" max="5126" width="0" style="88" hidden="1" customWidth="1"/>
    <col min="5127" max="5127" width="12.7109375" style="88" customWidth="1"/>
    <col min="5128" max="5128" width="13.5703125" style="88" customWidth="1"/>
    <col min="5129" max="5129" width="14" style="88" customWidth="1"/>
    <col min="5130" max="5130" width="13.85546875" style="88" customWidth="1"/>
    <col min="5131" max="5131" width="12.5703125" style="88" customWidth="1"/>
    <col min="5132" max="5134" width="12.7109375" style="88" customWidth="1"/>
    <col min="5135" max="5140" width="0" style="88" hidden="1" customWidth="1"/>
    <col min="5141" max="5141" width="12.140625" style="88" customWidth="1"/>
    <col min="5142" max="5142" width="15.140625" style="88" customWidth="1"/>
    <col min="5143" max="5169" width="8" style="88" customWidth="1"/>
    <col min="5170" max="5377" width="8" style="88"/>
    <col min="5378" max="5378" width="19" style="88" customWidth="1"/>
    <col min="5379" max="5379" width="0" style="88" hidden="1" customWidth="1"/>
    <col min="5380" max="5380" width="6" style="88" customWidth="1"/>
    <col min="5381" max="5381" width="42.140625" style="88" customWidth="1"/>
    <col min="5382" max="5382" width="0" style="88" hidden="1" customWidth="1"/>
    <col min="5383" max="5383" width="12.7109375" style="88" customWidth="1"/>
    <col min="5384" max="5384" width="13.5703125" style="88" customWidth="1"/>
    <col min="5385" max="5385" width="14" style="88" customWidth="1"/>
    <col min="5386" max="5386" width="13.85546875" style="88" customWidth="1"/>
    <col min="5387" max="5387" width="12.5703125" style="88" customWidth="1"/>
    <col min="5388" max="5390" width="12.7109375" style="88" customWidth="1"/>
    <col min="5391" max="5396" width="0" style="88" hidden="1" customWidth="1"/>
    <col min="5397" max="5397" width="12.140625" style="88" customWidth="1"/>
    <col min="5398" max="5398" width="15.140625" style="88" customWidth="1"/>
    <col min="5399" max="5425" width="8" style="88" customWidth="1"/>
    <col min="5426" max="5633" width="8" style="88"/>
    <col min="5634" max="5634" width="19" style="88" customWidth="1"/>
    <col min="5635" max="5635" width="0" style="88" hidden="1" customWidth="1"/>
    <col min="5636" max="5636" width="6" style="88" customWidth="1"/>
    <col min="5637" max="5637" width="42.140625" style="88" customWidth="1"/>
    <col min="5638" max="5638" width="0" style="88" hidden="1" customWidth="1"/>
    <col min="5639" max="5639" width="12.7109375" style="88" customWidth="1"/>
    <col min="5640" max="5640" width="13.5703125" style="88" customWidth="1"/>
    <col min="5641" max="5641" width="14" style="88" customWidth="1"/>
    <col min="5642" max="5642" width="13.85546875" style="88" customWidth="1"/>
    <col min="5643" max="5643" width="12.5703125" style="88" customWidth="1"/>
    <col min="5644" max="5646" width="12.7109375" style="88" customWidth="1"/>
    <col min="5647" max="5652" width="0" style="88" hidden="1" customWidth="1"/>
    <col min="5653" max="5653" width="12.140625" style="88" customWidth="1"/>
    <col min="5654" max="5654" width="15.140625" style="88" customWidth="1"/>
    <col min="5655" max="5681" width="8" style="88" customWidth="1"/>
    <col min="5682" max="5889" width="8" style="88"/>
    <col min="5890" max="5890" width="19" style="88" customWidth="1"/>
    <col min="5891" max="5891" width="0" style="88" hidden="1" customWidth="1"/>
    <col min="5892" max="5892" width="6" style="88" customWidth="1"/>
    <col min="5893" max="5893" width="42.140625" style="88" customWidth="1"/>
    <col min="5894" max="5894" width="0" style="88" hidden="1" customWidth="1"/>
    <col min="5895" max="5895" width="12.7109375" style="88" customWidth="1"/>
    <col min="5896" max="5896" width="13.5703125" style="88" customWidth="1"/>
    <col min="5897" max="5897" width="14" style="88" customWidth="1"/>
    <col min="5898" max="5898" width="13.85546875" style="88" customWidth="1"/>
    <col min="5899" max="5899" width="12.5703125" style="88" customWidth="1"/>
    <col min="5900" max="5902" width="12.7109375" style="88" customWidth="1"/>
    <col min="5903" max="5908" width="0" style="88" hidden="1" customWidth="1"/>
    <col min="5909" max="5909" width="12.140625" style="88" customWidth="1"/>
    <col min="5910" max="5910" width="15.140625" style="88" customWidth="1"/>
    <col min="5911" max="5937" width="8" style="88" customWidth="1"/>
    <col min="5938" max="6145" width="8" style="88"/>
    <col min="6146" max="6146" width="19" style="88" customWidth="1"/>
    <col min="6147" max="6147" width="0" style="88" hidden="1" customWidth="1"/>
    <col min="6148" max="6148" width="6" style="88" customWidth="1"/>
    <col min="6149" max="6149" width="42.140625" style="88" customWidth="1"/>
    <col min="6150" max="6150" width="0" style="88" hidden="1" customWidth="1"/>
    <col min="6151" max="6151" width="12.7109375" style="88" customWidth="1"/>
    <col min="6152" max="6152" width="13.5703125" style="88" customWidth="1"/>
    <col min="6153" max="6153" width="14" style="88" customWidth="1"/>
    <col min="6154" max="6154" width="13.85546875" style="88" customWidth="1"/>
    <col min="6155" max="6155" width="12.5703125" style="88" customWidth="1"/>
    <col min="6156" max="6158" width="12.7109375" style="88" customWidth="1"/>
    <col min="6159" max="6164" width="0" style="88" hidden="1" customWidth="1"/>
    <col min="6165" max="6165" width="12.140625" style="88" customWidth="1"/>
    <col min="6166" max="6166" width="15.140625" style="88" customWidth="1"/>
    <col min="6167" max="6193" width="8" style="88" customWidth="1"/>
    <col min="6194" max="6401" width="8" style="88"/>
    <col min="6402" max="6402" width="19" style="88" customWidth="1"/>
    <col min="6403" max="6403" width="0" style="88" hidden="1" customWidth="1"/>
    <col min="6404" max="6404" width="6" style="88" customWidth="1"/>
    <col min="6405" max="6405" width="42.140625" style="88" customWidth="1"/>
    <col min="6406" max="6406" width="0" style="88" hidden="1" customWidth="1"/>
    <col min="6407" max="6407" width="12.7109375" style="88" customWidth="1"/>
    <col min="6408" max="6408" width="13.5703125" style="88" customWidth="1"/>
    <col min="6409" max="6409" width="14" style="88" customWidth="1"/>
    <col min="6410" max="6410" width="13.85546875" style="88" customWidth="1"/>
    <col min="6411" max="6411" width="12.5703125" style="88" customWidth="1"/>
    <col min="6412" max="6414" width="12.7109375" style="88" customWidth="1"/>
    <col min="6415" max="6420" width="0" style="88" hidden="1" customWidth="1"/>
    <col min="6421" max="6421" width="12.140625" style="88" customWidth="1"/>
    <col min="6422" max="6422" width="15.140625" style="88" customWidth="1"/>
    <col min="6423" max="6449" width="8" style="88" customWidth="1"/>
    <col min="6450" max="6657" width="8" style="88"/>
    <col min="6658" max="6658" width="19" style="88" customWidth="1"/>
    <col min="6659" max="6659" width="0" style="88" hidden="1" customWidth="1"/>
    <col min="6660" max="6660" width="6" style="88" customWidth="1"/>
    <col min="6661" max="6661" width="42.140625" style="88" customWidth="1"/>
    <col min="6662" max="6662" width="0" style="88" hidden="1" customWidth="1"/>
    <col min="6663" max="6663" width="12.7109375" style="88" customWidth="1"/>
    <col min="6664" max="6664" width="13.5703125" style="88" customWidth="1"/>
    <col min="6665" max="6665" width="14" style="88" customWidth="1"/>
    <col min="6666" max="6666" width="13.85546875" style="88" customWidth="1"/>
    <col min="6667" max="6667" width="12.5703125" style="88" customWidth="1"/>
    <col min="6668" max="6670" width="12.7109375" style="88" customWidth="1"/>
    <col min="6671" max="6676" width="0" style="88" hidden="1" customWidth="1"/>
    <col min="6677" max="6677" width="12.140625" style="88" customWidth="1"/>
    <col min="6678" max="6678" width="15.140625" style="88" customWidth="1"/>
    <col min="6679" max="6705" width="8" style="88" customWidth="1"/>
    <col min="6706" max="6913" width="8" style="88"/>
    <col min="6914" max="6914" width="19" style="88" customWidth="1"/>
    <col min="6915" max="6915" width="0" style="88" hidden="1" customWidth="1"/>
    <col min="6916" max="6916" width="6" style="88" customWidth="1"/>
    <col min="6917" max="6917" width="42.140625" style="88" customWidth="1"/>
    <col min="6918" max="6918" width="0" style="88" hidden="1" customWidth="1"/>
    <col min="6919" max="6919" width="12.7109375" style="88" customWidth="1"/>
    <col min="6920" max="6920" width="13.5703125" style="88" customWidth="1"/>
    <col min="6921" max="6921" width="14" style="88" customWidth="1"/>
    <col min="6922" max="6922" width="13.85546875" style="88" customWidth="1"/>
    <col min="6923" max="6923" width="12.5703125" style="88" customWidth="1"/>
    <col min="6924" max="6926" width="12.7109375" style="88" customWidth="1"/>
    <col min="6927" max="6932" width="0" style="88" hidden="1" customWidth="1"/>
    <col min="6933" max="6933" width="12.140625" style="88" customWidth="1"/>
    <col min="6934" max="6934" width="15.140625" style="88" customWidth="1"/>
    <col min="6935" max="6961" width="8" style="88" customWidth="1"/>
    <col min="6962" max="7169" width="8" style="88"/>
    <col min="7170" max="7170" width="19" style="88" customWidth="1"/>
    <col min="7171" max="7171" width="0" style="88" hidden="1" customWidth="1"/>
    <col min="7172" max="7172" width="6" style="88" customWidth="1"/>
    <col min="7173" max="7173" width="42.140625" style="88" customWidth="1"/>
    <col min="7174" max="7174" width="0" style="88" hidden="1" customWidth="1"/>
    <col min="7175" max="7175" width="12.7109375" style="88" customWidth="1"/>
    <col min="7176" max="7176" width="13.5703125" style="88" customWidth="1"/>
    <col min="7177" max="7177" width="14" style="88" customWidth="1"/>
    <col min="7178" max="7178" width="13.85546875" style="88" customWidth="1"/>
    <col min="7179" max="7179" width="12.5703125" style="88" customWidth="1"/>
    <col min="7180" max="7182" width="12.7109375" style="88" customWidth="1"/>
    <col min="7183" max="7188" width="0" style="88" hidden="1" customWidth="1"/>
    <col min="7189" max="7189" width="12.140625" style="88" customWidth="1"/>
    <col min="7190" max="7190" width="15.140625" style="88" customWidth="1"/>
    <col min="7191" max="7217" width="8" style="88" customWidth="1"/>
    <col min="7218" max="7425" width="8" style="88"/>
    <col min="7426" max="7426" width="19" style="88" customWidth="1"/>
    <col min="7427" max="7427" width="0" style="88" hidden="1" customWidth="1"/>
    <col min="7428" max="7428" width="6" style="88" customWidth="1"/>
    <col min="7429" max="7429" width="42.140625" style="88" customWidth="1"/>
    <col min="7430" max="7430" width="0" style="88" hidden="1" customWidth="1"/>
    <col min="7431" max="7431" width="12.7109375" style="88" customWidth="1"/>
    <col min="7432" max="7432" width="13.5703125" style="88" customWidth="1"/>
    <col min="7433" max="7433" width="14" style="88" customWidth="1"/>
    <col min="7434" max="7434" width="13.85546875" style="88" customWidth="1"/>
    <col min="7435" max="7435" width="12.5703125" style="88" customWidth="1"/>
    <col min="7436" max="7438" width="12.7109375" style="88" customWidth="1"/>
    <col min="7439" max="7444" width="0" style="88" hidden="1" customWidth="1"/>
    <col min="7445" max="7445" width="12.140625" style="88" customWidth="1"/>
    <col min="7446" max="7446" width="15.140625" style="88" customWidth="1"/>
    <col min="7447" max="7473" width="8" style="88" customWidth="1"/>
    <col min="7474" max="7681" width="8" style="88"/>
    <col min="7682" max="7682" width="19" style="88" customWidth="1"/>
    <col min="7683" max="7683" width="0" style="88" hidden="1" customWidth="1"/>
    <col min="7684" max="7684" width="6" style="88" customWidth="1"/>
    <col min="7685" max="7685" width="42.140625" style="88" customWidth="1"/>
    <col min="7686" max="7686" width="0" style="88" hidden="1" customWidth="1"/>
    <col min="7687" max="7687" width="12.7109375" style="88" customWidth="1"/>
    <col min="7688" max="7688" width="13.5703125" style="88" customWidth="1"/>
    <col min="7689" max="7689" width="14" style="88" customWidth="1"/>
    <col min="7690" max="7690" width="13.85546875" style="88" customWidth="1"/>
    <col min="7691" max="7691" width="12.5703125" style="88" customWidth="1"/>
    <col min="7692" max="7694" width="12.7109375" style="88" customWidth="1"/>
    <col min="7695" max="7700" width="0" style="88" hidden="1" customWidth="1"/>
    <col min="7701" max="7701" width="12.140625" style="88" customWidth="1"/>
    <col min="7702" max="7702" width="15.140625" style="88" customWidth="1"/>
    <col min="7703" max="7729" width="8" style="88" customWidth="1"/>
    <col min="7730" max="7937" width="8" style="88"/>
    <col min="7938" max="7938" width="19" style="88" customWidth="1"/>
    <col min="7939" max="7939" width="0" style="88" hidden="1" customWidth="1"/>
    <col min="7940" max="7940" width="6" style="88" customWidth="1"/>
    <col min="7941" max="7941" width="42.140625" style="88" customWidth="1"/>
    <col min="7942" max="7942" width="0" style="88" hidden="1" customWidth="1"/>
    <col min="7943" max="7943" width="12.7109375" style="88" customWidth="1"/>
    <col min="7944" max="7944" width="13.5703125" style="88" customWidth="1"/>
    <col min="7945" max="7945" width="14" style="88" customWidth="1"/>
    <col min="7946" max="7946" width="13.85546875" style="88" customWidth="1"/>
    <col min="7947" max="7947" width="12.5703125" style="88" customWidth="1"/>
    <col min="7948" max="7950" width="12.7109375" style="88" customWidth="1"/>
    <col min="7951" max="7956" width="0" style="88" hidden="1" customWidth="1"/>
    <col min="7957" max="7957" width="12.140625" style="88" customWidth="1"/>
    <col min="7958" max="7958" width="15.140625" style="88" customWidth="1"/>
    <col min="7959" max="7985" width="8" style="88" customWidth="1"/>
    <col min="7986" max="8193" width="8" style="88"/>
    <col min="8194" max="8194" width="19" style="88" customWidth="1"/>
    <col min="8195" max="8195" width="0" style="88" hidden="1" customWidth="1"/>
    <col min="8196" max="8196" width="6" style="88" customWidth="1"/>
    <col min="8197" max="8197" width="42.140625" style="88" customWidth="1"/>
    <col min="8198" max="8198" width="0" style="88" hidden="1" customWidth="1"/>
    <col min="8199" max="8199" width="12.7109375" style="88" customWidth="1"/>
    <col min="8200" max="8200" width="13.5703125" style="88" customWidth="1"/>
    <col min="8201" max="8201" width="14" style="88" customWidth="1"/>
    <col min="8202" max="8202" width="13.85546875" style="88" customWidth="1"/>
    <col min="8203" max="8203" width="12.5703125" style="88" customWidth="1"/>
    <col min="8204" max="8206" width="12.7109375" style="88" customWidth="1"/>
    <col min="8207" max="8212" width="0" style="88" hidden="1" customWidth="1"/>
    <col min="8213" max="8213" width="12.140625" style="88" customWidth="1"/>
    <col min="8214" max="8214" width="15.140625" style="88" customWidth="1"/>
    <col min="8215" max="8241" width="8" style="88" customWidth="1"/>
    <col min="8242" max="8449" width="8" style="88"/>
    <col min="8450" max="8450" width="19" style="88" customWidth="1"/>
    <col min="8451" max="8451" width="0" style="88" hidden="1" customWidth="1"/>
    <col min="8452" max="8452" width="6" style="88" customWidth="1"/>
    <col min="8453" max="8453" width="42.140625" style="88" customWidth="1"/>
    <col min="8454" max="8454" width="0" style="88" hidden="1" customWidth="1"/>
    <col min="8455" max="8455" width="12.7109375" style="88" customWidth="1"/>
    <col min="8456" max="8456" width="13.5703125" style="88" customWidth="1"/>
    <col min="8457" max="8457" width="14" style="88" customWidth="1"/>
    <col min="8458" max="8458" width="13.85546875" style="88" customWidth="1"/>
    <col min="8459" max="8459" width="12.5703125" style="88" customWidth="1"/>
    <col min="8460" max="8462" width="12.7109375" style="88" customWidth="1"/>
    <col min="8463" max="8468" width="0" style="88" hidden="1" customWidth="1"/>
    <col min="8469" max="8469" width="12.140625" style="88" customWidth="1"/>
    <col min="8470" max="8470" width="15.140625" style="88" customWidth="1"/>
    <col min="8471" max="8497" width="8" style="88" customWidth="1"/>
    <col min="8498" max="8705" width="8" style="88"/>
    <col min="8706" max="8706" width="19" style="88" customWidth="1"/>
    <col min="8707" max="8707" width="0" style="88" hidden="1" customWidth="1"/>
    <col min="8708" max="8708" width="6" style="88" customWidth="1"/>
    <col min="8709" max="8709" width="42.140625" style="88" customWidth="1"/>
    <col min="8710" max="8710" width="0" style="88" hidden="1" customWidth="1"/>
    <col min="8711" max="8711" width="12.7109375" style="88" customWidth="1"/>
    <col min="8712" max="8712" width="13.5703125" style="88" customWidth="1"/>
    <col min="8713" max="8713" width="14" style="88" customWidth="1"/>
    <col min="8714" max="8714" width="13.85546875" style="88" customWidth="1"/>
    <col min="8715" max="8715" width="12.5703125" style="88" customWidth="1"/>
    <col min="8716" max="8718" width="12.7109375" style="88" customWidth="1"/>
    <col min="8719" max="8724" width="0" style="88" hidden="1" customWidth="1"/>
    <col min="8725" max="8725" width="12.140625" style="88" customWidth="1"/>
    <col min="8726" max="8726" width="15.140625" style="88" customWidth="1"/>
    <col min="8727" max="8753" width="8" style="88" customWidth="1"/>
    <col min="8754" max="8961" width="8" style="88"/>
    <col min="8962" max="8962" width="19" style="88" customWidth="1"/>
    <col min="8963" max="8963" width="0" style="88" hidden="1" customWidth="1"/>
    <col min="8964" max="8964" width="6" style="88" customWidth="1"/>
    <col min="8965" max="8965" width="42.140625" style="88" customWidth="1"/>
    <col min="8966" max="8966" width="0" style="88" hidden="1" customWidth="1"/>
    <col min="8967" max="8967" width="12.7109375" style="88" customWidth="1"/>
    <col min="8968" max="8968" width="13.5703125" style="88" customWidth="1"/>
    <col min="8969" max="8969" width="14" style="88" customWidth="1"/>
    <col min="8970" max="8970" width="13.85546875" style="88" customWidth="1"/>
    <col min="8971" max="8971" width="12.5703125" style="88" customWidth="1"/>
    <col min="8972" max="8974" width="12.7109375" style="88" customWidth="1"/>
    <col min="8975" max="8980" width="0" style="88" hidden="1" customWidth="1"/>
    <col min="8981" max="8981" width="12.140625" style="88" customWidth="1"/>
    <col min="8982" max="8982" width="15.140625" style="88" customWidth="1"/>
    <col min="8983" max="9009" width="8" style="88" customWidth="1"/>
    <col min="9010" max="9217" width="8" style="88"/>
    <col min="9218" max="9218" width="19" style="88" customWidth="1"/>
    <col min="9219" max="9219" width="0" style="88" hidden="1" customWidth="1"/>
    <col min="9220" max="9220" width="6" style="88" customWidth="1"/>
    <col min="9221" max="9221" width="42.140625" style="88" customWidth="1"/>
    <col min="9222" max="9222" width="0" style="88" hidden="1" customWidth="1"/>
    <col min="9223" max="9223" width="12.7109375" style="88" customWidth="1"/>
    <col min="9224" max="9224" width="13.5703125" style="88" customWidth="1"/>
    <col min="9225" max="9225" width="14" style="88" customWidth="1"/>
    <col min="9226" max="9226" width="13.85546875" style="88" customWidth="1"/>
    <col min="9227" max="9227" width="12.5703125" style="88" customWidth="1"/>
    <col min="9228" max="9230" width="12.7109375" style="88" customWidth="1"/>
    <col min="9231" max="9236" width="0" style="88" hidden="1" customWidth="1"/>
    <col min="9237" max="9237" width="12.140625" style="88" customWidth="1"/>
    <col min="9238" max="9238" width="15.140625" style="88" customWidth="1"/>
    <col min="9239" max="9265" width="8" style="88" customWidth="1"/>
    <col min="9266" max="9473" width="8" style="88"/>
    <col min="9474" max="9474" width="19" style="88" customWidth="1"/>
    <col min="9475" max="9475" width="0" style="88" hidden="1" customWidth="1"/>
    <col min="9476" max="9476" width="6" style="88" customWidth="1"/>
    <col min="9477" max="9477" width="42.140625" style="88" customWidth="1"/>
    <col min="9478" max="9478" width="0" style="88" hidden="1" customWidth="1"/>
    <col min="9479" max="9479" width="12.7109375" style="88" customWidth="1"/>
    <col min="9480" max="9480" width="13.5703125" style="88" customWidth="1"/>
    <col min="9481" max="9481" width="14" style="88" customWidth="1"/>
    <col min="9482" max="9482" width="13.85546875" style="88" customWidth="1"/>
    <col min="9483" max="9483" width="12.5703125" style="88" customWidth="1"/>
    <col min="9484" max="9486" width="12.7109375" style="88" customWidth="1"/>
    <col min="9487" max="9492" width="0" style="88" hidden="1" customWidth="1"/>
    <col min="9493" max="9493" width="12.140625" style="88" customWidth="1"/>
    <col min="9494" max="9494" width="15.140625" style="88" customWidth="1"/>
    <col min="9495" max="9521" width="8" style="88" customWidth="1"/>
    <col min="9522" max="9729" width="8" style="88"/>
    <col min="9730" max="9730" width="19" style="88" customWidth="1"/>
    <col min="9731" max="9731" width="0" style="88" hidden="1" customWidth="1"/>
    <col min="9732" max="9732" width="6" style="88" customWidth="1"/>
    <col min="9733" max="9733" width="42.140625" style="88" customWidth="1"/>
    <col min="9734" max="9734" width="0" style="88" hidden="1" customWidth="1"/>
    <col min="9735" max="9735" width="12.7109375" style="88" customWidth="1"/>
    <col min="9736" max="9736" width="13.5703125" style="88" customWidth="1"/>
    <col min="9737" max="9737" width="14" style="88" customWidth="1"/>
    <col min="9738" max="9738" width="13.85546875" style="88" customWidth="1"/>
    <col min="9739" max="9739" width="12.5703125" style="88" customWidth="1"/>
    <col min="9740" max="9742" width="12.7109375" style="88" customWidth="1"/>
    <col min="9743" max="9748" width="0" style="88" hidden="1" customWidth="1"/>
    <col min="9749" max="9749" width="12.140625" style="88" customWidth="1"/>
    <col min="9750" max="9750" width="15.140625" style="88" customWidth="1"/>
    <col min="9751" max="9777" width="8" style="88" customWidth="1"/>
    <col min="9778" max="9985" width="8" style="88"/>
    <col min="9986" max="9986" width="19" style="88" customWidth="1"/>
    <col min="9987" max="9987" width="0" style="88" hidden="1" customWidth="1"/>
    <col min="9988" max="9988" width="6" style="88" customWidth="1"/>
    <col min="9989" max="9989" width="42.140625" style="88" customWidth="1"/>
    <col min="9990" max="9990" width="0" style="88" hidden="1" customWidth="1"/>
    <col min="9991" max="9991" width="12.7109375" style="88" customWidth="1"/>
    <col min="9992" max="9992" width="13.5703125" style="88" customWidth="1"/>
    <col min="9993" max="9993" width="14" style="88" customWidth="1"/>
    <col min="9994" max="9994" width="13.85546875" style="88" customWidth="1"/>
    <col min="9995" max="9995" width="12.5703125" style="88" customWidth="1"/>
    <col min="9996" max="9998" width="12.7109375" style="88" customWidth="1"/>
    <col min="9999" max="10004" width="0" style="88" hidden="1" customWidth="1"/>
    <col min="10005" max="10005" width="12.140625" style="88" customWidth="1"/>
    <col min="10006" max="10006" width="15.140625" style="88" customWidth="1"/>
    <col min="10007" max="10033" width="8" style="88" customWidth="1"/>
    <col min="10034" max="10241" width="8" style="88"/>
    <col min="10242" max="10242" width="19" style="88" customWidth="1"/>
    <col min="10243" max="10243" width="0" style="88" hidden="1" customWidth="1"/>
    <col min="10244" max="10244" width="6" style="88" customWidth="1"/>
    <col min="10245" max="10245" width="42.140625" style="88" customWidth="1"/>
    <col min="10246" max="10246" width="0" style="88" hidden="1" customWidth="1"/>
    <col min="10247" max="10247" width="12.7109375" style="88" customWidth="1"/>
    <col min="10248" max="10248" width="13.5703125" style="88" customWidth="1"/>
    <col min="10249" max="10249" width="14" style="88" customWidth="1"/>
    <col min="10250" max="10250" width="13.85546875" style="88" customWidth="1"/>
    <col min="10251" max="10251" width="12.5703125" style="88" customWidth="1"/>
    <col min="10252" max="10254" width="12.7109375" style="88" customWidth="1"/>
    <col min="10255" max="10260" width="0" style="88" hidden="1" customWidth="1"/>
    <col min="10261" max="10261" width="12.140625" style="88" customWidth="1"/>
    <col min="10262" max="10262" width="15.140625" style="88" customWidth="1"/>
    <col min="10263" max="10289" width="8" style="88" customWidth="1"/>
    <col min="10290" max="10497" width="8" style="88"/>
    <col min="10498" max="10498" width="19" style="88" customWidth="1"/>
    <col min="10499" max="10499" width="0" style="88" hidden="1" customWidth="1"/>
    <col min="10500" max="10500" width="6" style="88" customWidth="1"/>
    <col min="10501" max="10501" width="42.140625" style="88" customWidth="1"/>
    <col min="10502" max="10502" width="0" style="88" hidden="1" customWidth="1"/>
    <col min="10503" max="10503" width="12.7109375" style="88" customWidth="1"/>
    <col min="10504" max="10504" width="13.5703125" style="88" customWidth="1"/>
    <col min="10505" max="10505" width="14" style="88" customWidth="1"/>
    <col min="10506" max="10506" width="13.85546875" style="88" customWidth="1"/>
    <col min="10507" max="10507" width="12.5703125" style="88" customWidth="1"/>
    <col min="10508" max="10510" width="12.7109375" style="88" customWidth="1"/>
    <col min="10511" max="10516" width="0" style="88" hidden="1" customWidth="1"/>
    <col min="10517" max="10517" width="12.140625" style="88" customWidth="1"/>
    <col min="10518" max="10518" width="15.140625" style="88" customWidth="1"/>
    <col min="10519" max="10545" width="8" style="88" customWidth="1"/>
    <col min="10546" max="10753" width="8" style="88"/>
    <col min="10754" max="10754" width="19" style="88" customWidth="1"/>
    <col min="10755" max="10755" width="0" style="88" hidden="1" customWidth="1"/>
    <col min="10756" max="10756" width="6" style="88" customWidth="1"/>
    <col min="10757" max="10757" width="42.140625" style="88" customWidth="1"/>
    <col min="10758" max="10758" width="0" style="88" hidden="1" customWidth="1"/>
    <col min="10759" max="10759" width="12.7109375" style="88" customWidth="1"/>
    <col min="10760" max="10760" width="13.5703125" style="88" customWidth="1"/>
    <col min="10761" max="10761" width="14" style="88" customWidth="1"/>
    <col min="10762" max="10762" width="13.85546875" style="88" customWidth="1"/>
    <col min="10763" max="10763" width="12.5703125" style="88" customWidth="1"/>
    <col min="10764" max="10766" width="12.7109375" style="88" customWidth="1"/>
    <col min="10767" max="10772" width="0" style="88" hidden="1" customWidth="1"/>
    <col min="10773" max="10773" width="12.140625" style="88" customWidth="1"/>
    <col min="10774" max="10774" width="15.140625" style="88" customWidth="1"/>
    <col min="10775" max="10801" width="8" style="88" customWidth="1"/>
    <col min="10802" max="11009" width="8" style="88"/>
    <col min="11010" max="11010" width="19" style="88" customWidth="1"/>
    <col min="11011" max="11011" width="0" style="88" hidden="1" customWidth="1"/>
    <col min="11012" max="11012" width="6" style="88" customWidth="1"/>
    <col min="11013" max="11013" width="42.140625" style="88" customWidth="1"/>
    <col min="11014" max="11014" width="0" style="88" hidden="1" customWidth="1"/>
    <col min="11015" max="11015" width="12.7109375" style="88" customWidth="1"/>
    <col min="11016" max="11016" width="13.5703125" style="88" customWidth="1"/>
    <col min="11017" max="11017" width="14" style="88" customWidth="1"/>
    <col min="11018" max="11018" width="13.85546875" style="88" customWidth="1"/>
    <col min="11019" max="11019" width="12.5703125" style="88" customWidth="1"/>
    <col min="11020" max="11022" width="12.7109375" style="88" customWidth="1"/>
    <col min="11023" max="11028" width="0" style="88" hidden="1" customWidth="1"/>
    <col min="11029" max="11029" width="12.140625" style="88" customWidth="1"/>
    <col min="11030" max="11030" width="15.140625" style="88" customWidth="1"/>
    <col min="11031" max="11057" width="8" style="88" customWidth="1"/>
    <col min="11058" max="11265" width="8" style="88"/>
    <col min="11266" max="11266" width="19" style="88" customWidth="1"/>
    <col min="11267" max="11267" width="0" style="88" hidden="1" customWidth="1"/>
    <col min="11268" max="11268" width="6" style="88" customWidth="1"/>
    <col min="11269" max="11269" width="42.140625" style="88" customWidth="1"/>
    <col min="11270" max="11270" width="0" style="88" hidden="1" customWidth="1"/>
    <col min="11271" max="11271" width="12.7109375" style="88" customWidth="1"/>
    <col min="11272" max="11272" width="13.5703125" style="88" customWidth="1"/>
    <col min="11273" max="11273" width="14" style="88" customWidth="1"/>
    <col min="11274" max="11274" width="13.85546875" style="88" customWidth="1"/>
    <col min="11275" max="11275" width="12.5703125" style="88" customWidth="1"/>
    <col min="11276" max="11278" width="12.7109375" style="88" customWidth="1"/>
    <col min="11279" max="11284" width="0" style="88" hidden="1" customWidth="1"/>
    <col min="11285" max="11285" width="12.140625" style="88" customWidth="1"/>
    <col min="11286" max="11286" width="15.140625" style="88" customWidth="1"/>
    <col min="11287" max="11313" width="8" style="88" customWidth="1"/>
    <col min="11314" max="11521" width="8" style="88"/>
    <col min="11522" max="11522" width="19" style="88" customWidth="1"/>
    <col min="11523" max="11523" width="0" style="88" hidden="1" customWidth="1"/>
    <col min="11524" max="11524" width="6" style="88" customWidth="1"/>
    <col min="11525" max="11525" width="42.140625" style="88" customWidth="1"/>
    <col min="11526" max="11526" width="0" style="88" hidden="1" customWidth="1"/>
    <col min="11527" max="11527" width="12.7109375" style="88" customWidth="1"/>
    <col min="11528" max="11528" width="13.5703125" style="88" customWidth="1"/>
    <col min="11529" max="11529" width="14" style="88" customWidth="1"/>
    <col min="11530" max="11530" width="13.85546875" style="88" customWidth="1"/>
    <col min="11531" max="11531" width="12.5703125" style="88" customWidth="1"/>
    <col min="11532" max="11534" width="12.7109375" style="88" customWidth="1"/>
    <col min="11535" max="11540" width="0" style="88" hidden="1" customWidth="1"/>
    <col min="11541" max="11541" width="12.140625" style="88" customWidth="1"/>
    <col min="11542" max="11542" width="15.140625" style="88" customWidth="1"/>
    <col min="11543" max="11569" width="8" style="88" customWidth="1"/>
    <col min="11570" max="11777" width="8" style="88"/>
    <col min="11778" max="11778" width="19" style="88" customWidth="1"/>
    <col min="11779" max="11779" width="0" style="88" hidden="1" customWidth="1"/>
    <col min="11780" max="11780" width="6" style="88" customWidth="1"/>
    <col min="11781" max="11781" width="42.140625" style="88" customWidth="1"/>
    <col min="11782" max="11782" width="0" style="88" hidden="1" customWidth="1"/>
    <col min="11783" max="11783" width="12.7109375" style="88" customWidth="1"/>
    <col min="11784" max="11784" width="13.5703125" style="88" customWidth="1"/>
    <col min="11785" max="11785" width="14" style="88" customWidth="1"/>
    <col min="11786" max="11786" width="13.85546875" style="88" customWidth="1"/>
    <col min="11787" max="11787" width="12.5703125" style="88" customWidth="1"/>
    <col min="11788" max="11790" width="12.7109375" style="88" customWidth="1"/>
    <col min="11791" max="11796" width="0" style="88" hidden="1" customWidth="1"/>
    <col min="11797" max="11797" width="12.140625" style="88" customWidth="1"/>
    <col min="11798" max="11798" width="15.140625" style="88" customWidth="1"/>
    <col min="11799" max="11825" width="8" style="88" customWidth="1"/>
    <col min="11826" max="12033" width="8" style="88"/>
    <col min="12034" max="12034" width="19" style="88" customWidth="1"/>
    <col min="12035" max="12035" width="0" style="88" hidden="1" customWidth="1"/>
    <col min="12036" max="12036" width="6" style="88" customWidth="1"/>
    <col min="12037" max="12037" width="42.140625" style="88" customWidth="1"/>
    <col min="12038" max="12038" width="0" style="88" hidden="1" customWidth="1"/>
    <col min="12039" max="12039" width="12.7109375" style="88" customWidth="1"/>
    <col min="12040" max="12040" width="13.5703125" style="88" customWidth="1"/>
    <col min="12041" max="12041" width="14" style="88" customWidth="1"/>
    <col min="12042" max="12042" width="13.85546875" style="88" customWidth="1"/>
    <col min="12043" max="12043" width="12.5703125" style="88" customWidth="1"/>
    <col min="12044" max="12046" width="12.7109375" style="88" customWidth="1"/>
    <col min="12047" max="12052" width="0" style="88" hidden="1" customWidth="1"/>
    <col min="12053" max="12053" width="12.140625" style="88" customWidth="1"/>
    <col min="12054" max="12054" width="15.140625" style="88" customWidth="1"/>
    <col min="12055" max="12081" width="8" style="88" customWidth="1"/>
    <col min="12082" max="12289" width="8" style="88"/>
    <col min="12290" max="12290" width="19" style="88" customWidth="1"/>
    <col min="12291" max="12291" width="0" style="88" hidden="1" customWidth="1"/>
    <col min="12292" max="12292" width="6" style="88" customWidth="1"/>
    <col min="12293" max="12293" width="42.140625" style="88" customWidth="1"/>
    <col min="12294" max="12294" width="0" style="88" hidden="1" customWidth="1"/>
    <col min="12295" max="12295" width="12.7109375" style="88" customWidth="1"/>
    <col min="12296" max="12296" width="13.5703125" style="88" customWidth="1"/>
    <col min="12297" max="12297" width="14" style="88" customWidth="1"/>
    <col min="12298" max="12298" width="13.85546875" style="88" customWidth="1"/>
    <col min="12299" max="12299" width="12.5703125" style="88" customWidth="1"/>
    <col min="12300" max="12302" width="12.7109375" style="88" customWidth="1"/>
    <col min="12303" max="12308" width="0" style="88" hidden="1" customWidth="1"/>
    <col min="12309" max="12309" width="12.140625" style="88" customWidth="1"/>
    <col min="12310" max="12310" width="15.140625" style="88" customWidth="1"/>
    <col min="12311" max="12337" width="8" style="88" customWidth="1"/>
    <col min="12338" max="12545" width="8" style="88"/>
    <col min="12546" max="12546" width="19" style="88" customWidth="1"/>
    <col min="12547" max="12547" width="0" style="88" hidden="1" customWidth="1"/>
    <col min="12548" max="12548" width="6" style="88" customWidth="1"/>
    <col min="12549" max="12549" width="42.140625" style="88" customWidth="1"/>
    <col min="12550" max="12550" width="0" style="88" hidden="1" customWidth="1"/>
    <col min="12551" max="12551" width="12.7109375" style="88" customWidth="1"/>
    <col min="12552" max="12552" width="13.5703125" style="88" customWidth="1"/>
    <col min="12553" max="12553" width="14" style="88" customWidth="1"/>
    <col min="12554" max="12554" width="13.85546875" style="88" customWidth="1"/>
    <col min="12555" max="12555" width="12.5703125" style="88" customWidth="1"/>
    <col min="12556" max="12558" width="12.7109375" style="88" customWidth="1"/>
    <col min="12559" max="12564" width="0" style="88" hidden="1" customWidth="1"/>
    <col min="12565" max="12565" width="12.140625" style="88" customWidth="1"/>
    <col min="12566" max="12566" width="15.140625" style="88" customWidth="1"/>
    <col min="12567" max="12593" width="8" style="88" customWidth="1"/>
    <col min="12594" max="12801" width="8" style="88"/>
    <col min="12802" max="12802" width="19" style="88" customWidth="1"/>
    <col min="12803" max="12803" width="0" style="88" hidden="1" customWidth="1"/>
    <col min="12804" max="12804" width="6" style="88" customWidth="1"/>
    <col min="12805" max="12805" width="42.140625" style="88" customWidth="1"/>
    <col min="12806" max="12806" width="0" style="88" hidden="1" customWidth="1"/>
    <col min="12807" max="12807" width="12.7109375" style="88" customWidth="1"/>
    <col min="12808" max="12808" width="13.5703125" style="88" customWidth="1"/>
    <col min="12809" max="12809" width="14" style="88" customWidth="1"/>
    <col min="12810" max="12810" width="13.85546875" style="88" customWidth="1"/>
    <col min="12811" max="12811" width="12.5703125" style="88" customWidth="1"/>
    <col min="12812" max="12814" width="12.7109375" style="88" customWidth="1"/>
    <col min="12815" max="12820" width="0" style="88" hidden="1" customWidth="1"/>
    <col min="12821" max="12821" width="12.140625" style="88" customWidth="1"/>
    <col min="12822" max="12822" width="15.140625" style="88" customWidth="1"/>
    <col min="12823" max="12849" width="8" style="88" customWidth="1"/>
    <col min="12850" max="13057" width="8" style="88"/>
    <col min="13058" max="13058" width="19" style="88" customWidth="1"/>
    <col min="13059" max="13059" width="0" style="88" hidden="1" customWidth="1"/>
    <col min="13060" max="13060" width="6" style="88" customWidth="1"/>
    <col min="13061" max="13061" width="42.140625" style="88" customWidth="1"/>
    <col min="13062" max="13062" width="0" style="88" hidden="1" customWidth="1"/>
    <col min="13063" max="13063" width="12.7109375" style="88" customWidth="1"/>
    <col min="13064" max="13064" width="13.5703125" style="88" customWidth="1"/>
    <col min="13065" max="13065" width="14" style="88" customWidth="1"/>
    <col min="13066" max="13066" width="13.85546875" style="88" customWidth="1"/>
    <col min="13067" max="13067" width="12.5703125" style="88" customWidth="1"/>
    <col min="13068" max="13070" width="12.7109375" style="88" customWidth="1"/>
    <col min="13071" max="13076" width="0" style="88" hidden="1" customWidth="1"/>
    <col min="13077" max="13077" width="12.140625" style="88" customWidth="1"/>
    <col min="13078" max="13078" width="15.140625" style="88" customWidth="1"/>
    <col min="13079" max="13105" width="8" style="88" customWidth="1"/>
    <col min="13106" max="13313" width="8" style="88"/>
    <col min="13314" max="13314" width="19" style="88" customWidth="1"/>
    <col min="13315" max="13315" width="0" style="88" hidden="1" customWidth="1"/>
    <col min="13316" max="13316" width="6" style="88" customWidth="1"/>
    <col min="13317" max="13317" width="42.140625" style="88" customWidth="1"/>
    <col min="13318" max="13318" width="0" style="88" hidden="1" customWidth="1"/>
    <col min="13319" max="13319" width="12.7109375" style="88" customWidth="1"/>
    <col min="13320" max="13320" width="13.5703125" style="88" customWidth="1"/>
    <col min="13321" max="13321" width="14" style="88" customWidth="1"/>
    <col min="13322" max="13322" width="13.85546875" style="88" customWidth="1"/>
    <col min="13323" max="13323" width="12.5703125" style="88" customWidth="1"/>
    <col min="13324" max="13326" width="12.7109375" style="88" customWidth="1"/>
    <col min="13327" max="13332" width="0" style="88" hidden="1" customWidth="1"/>
    <col min="13333" max="13333" width="12.140625" style="88" customWidth="1"/>
    <col min="13334" max="13334" width="15.140625" style="88" customWidth="1"/>
    <col min="13335" max="13361" width="8" style="88" customWidth="1"/>
    <col min="13362" max="13569" width="8" style="88"/>
    <col min="13570" max="13570" width="19" style="88" customWidth="1"/>
    <col min="13571" max="13571" width="0" style="88" hidden="1" customWidth="1"/>
    <col min="13572" max="13572" width="6" style="88" customWidth="1"/>
    <col min="13573" max="13573" width="42.140625" style="88" customWidth="1"/>
    <col min="13574" max="13574" width="0" style="88" hidden="1" customWidth="1"/>
    <col min="13575" max="13575" width="12.7109375" style="88" customWidth="1"/>
    <col min="13576" max="13576" width="13.5703125" style="88" customWidth="1"/>
    <col min="13577" max="13577" width="14" style="88" customWidth="1"/>
    <col min="13578" max="13578" width="13.85546875" style="88" customWidth="1"/>
    <col min="13579" max="13579" width="12.5703125" style="88" customWidth="1"/>
    <col min="13580" max="13582" width="12.7109375" style="88" customWidth="1"/>
    <col min="13583" max="13588" width="0" style="88" hidden="1" customWidth="1"/>
    <col min="13589" max="13589" width="12.140625" style="88" customWidth="1"/>
    <col min="13590" max="13590" width="15.140625" style="88" customWidth="1"/>
    <col min="13591" max="13617" width="8" style="88" customWidth="1"/>
    <col min="13618" max="13825" width="8" style="88"/>
    <col min="13826" max="13826" width="19" style="88" customWidth="1"/>
    <col min="13827" max="13827" width="0" style="88" hidden="1" customWidth="1"/>
    <col min="13828" max="13828" width="6" style="88" customWidth="1"/>
    <col min="13829" max="13829" width="42.140625" style="88" customWidth="1"/>
    <col min="13830" max="13830" width="0" style="88" hidden="1" customWidth="1"/>
    <col min="13831" max="13831" width="12.7109375" style="88" customWidth="1"/>
    <col min="13832" max="13832" width="13.5703125" style="88" customWidth="1"/>
    <col min="13833" max="13833" width="14" style="88" customWidth="1"/>
    <col min="13834" max="13834" width="13.85546875" style="88" customWidth="1"/>
    <col min="13835" max="13835" width="12.5703125" style="88" customWidth="1"/>
    <col min="13836" max="13838" width="12.7109375" style="88" customWidth="1"/>
    <col min="13839" max="13844" width="0" style="88" hidden="1" customWidth="1"/>
    <col min="13845" max="13845" width="12.140625" style="88" customWidth="1"/>
    <col min="13846" max="13846" width="15.140625" style="88" customWidth="1"/>
    <col min="13847" max="13873" width="8" style="88" customWidth="1"/>
    <col min="13874" max="14081" width="8" style="88"/>
    <col min="14082" max="14082" width="19" style="88" customWidth="1"/>
    <col min="14083" max="14083" width="0" style="88" hidden="1" customWidth="1"/>
    <col min="14084" max="14084" width="6" style="88" customWidth="1"/>
    <col min="14085" max="14085" width="42.140625" style="88" customWidth="1"/>
    <col min="14086" max="14086" width="0" style="88" hidden="1" customWidth="1"/>
    <col min="14087" max="14087" width="12.7109375" style="88" customWidth="1"/>
    <col min="14088" max="14088" width="13.5703125" style="88" customWidth="1"/>
    <col min="14089" max="14089" width="14" style="88" customWidth="1"/>
    <col min="14090" max="14090" width="13.85546875" style="88" customWidth="1"/>
    <col min="14091" max="14091" width="12.5703125" style="88" customWidth="1"/>
    <col min="14092" max="14094" width="12.7109375" style="88" customWidth="1"/>
    <col min="14095" max="14100" width="0" style="88" hidden="1" customWidth="1"/>
    <col min="14101" max="14101" width="12.140625" style="88" customWidth="1"/>
    <col min="14102" max="14102" width="15.140625" style="88" customWidth="1"/>
    <col min="14103" max="14129" width="8" style="88" customWidth="1"/>
    <col min="14130" max="14337" width="8" style="88"/>
    <col min="14338" max="14338" width="19" style="88" customWidth="1"/>
    <col min="14339" max="14339" width="0" style="88" hidden="1" customWidth="1"/>
    <col min="14340" max="14340" width="6" style="88" customWidth="1"/>
    <col min="14341" max="14341" width="42.140625" style="88" customWidth="1"/>
    <col min="14342" max="14342" width="0" style="88" hidden="1" customWidth="1"/>
    <col min="14343" max="14343" width="12.7109375" style="88" customWidth="1"/>
    <col min="14344" max="14344" width="13.5703125" style="88" customWidth="1"/>
    <col min="14345" max="14345" width="14" style="88" customWidth="1"/>
    <col min="14346" max="14346" width="13.85546875" style="88" customWidth="1"/>
    <col min="14347" max="14347" width="12.5703125" style="88" customWidth="1"/>
    <col min="14348" max="14350" width="12.7109375" style="88" customWidth="1"/>
    <col min="14351" max="14356" width="0" style="88" hidden="1" customWidth="1"/>
    <col min="14357" max="14357" width="12.140625" style="88" customWidth="1"/>
    <col min="14358" max="14358" width="15.140625" style="88" customWidth="1"/>
    <col min="14359" max="14385" width="8" style="88" customWidth="1"/>
    <col min="14386" max="14593" width="8" style="88"/>
    <col min="14594" max="14594" width="19" style="88" customWidth="1"/>
    <col min="14595" max="14595" width="0" style="88" hidden="1" customWidth="1"/>
    <col min="14596" max="14596" width="6" style="88" customWidth="1"/>
    <col min="14597" max="14597" width="42.140625" style="88" customWidth="1"/>
    <col min="14598" max="14598" width="0" style="88" hidden="1" customWidth="1"/>
    <col min="14599" max="14599" width="12.7109375" style="88" customWidth="1"/>
    <col min="14600" max="14600" width="13.5703125" style="88" customWidth="1"/>
    <col min="14601" max="14601" width="14" style="88" customWidth="1"/>
    <col min="14602" max="14602" width="13.85546875" style="88" customWidth="1"/>
    <col min="14603" max="14603" width="12.5703125" style="88" customWidth="1"/>
    <col min="14604" max="14606" width="12.7109375" style="88" customWidth="1"/>
    <col min="14607" max="14612" width="0" style="88" hidden="1" customWidth="1"/>
    <col min="14613" max="14613" width="12.140625" style="88" customWidth="1"/>
    <col min="14614" max="14614" width="15.140625" style="88" customWidth="1"/>
    <col min="14615" max="14641" width="8" style="88" customWidth="1"/>
    <col min="14642" max="14849" width="8" style="88"/>
    <col min="14850" max="14850" width="19" style="88" customWidth="1"/>
    <col min="14851" max="14851" width="0" style="88" hidden="1" customWidth="1"/>
    <col min="14852" max="14852" width="6" style="88" customWidth="1"/>
    <col min="14853" max="14853" width="42.140625" style="88" customWidth="1"/>
    <col min="14854" max="14854" width="0" style="88" hidden="1" customWidth="1"/>
    <col min="14855" max="14855" width="12.7109375" style="88" customWidth="1"/>
    <col min="14856" max="14856" width="13.5703125" style="88" customWidth="1"/>
    <col min="14857" max="14857" width="14" style="88" customWidth="1"/>
    <col min="14858" max="14858" width="13.85546875" style="88" customWidth="1"/>
    <col min="14859" max="14859" width="12.5703125" style="88" customWidth="1"/>
    <col min="14860" max="14862" width="12.7109375" style="88" customWidth="1"/>
    <col min="14863" max="14868" width="0" style="88" hidden="1" customWidth="1"/>
    <col min="14869" max="14869" width="12.140625" style="88" customWidth="1"/>
    <col min="14870" max="14870" width="15.140625" style="88" customWidth="1"/>
    <col min="14871" max="14897" width="8" style="88" customWidth="1"/>
    <col min="14898" max="15105" width="8" style="88"/>
    <col min="15106" max="15106" width="19" style="88" customWidth="1"/>
    <col min="15107" max="15107" width="0" style="88" hidden="1" customWidth="1"/>
    <col min="15108" max="15108" width="6" style="88" customWidth="1"/>
    <col min="15109" max="15109" width="42.140625" style="88" customWidth="1"/>
    <col min="15110" max="15110" width="0" style="88" hidden="1" customWidth="1"/>
    <col min="15111" max="15111" width="12.7109375" style="88" customWidth="1"/>
    <col min="15112" max="15112" width="13.5703125" style="88" customWidth="1"/>
    <col min="15113" max="15113" width="14" style="88" customWidth="1"/>
    <col min="15114" max="15114" width="13.85546875" style="88" customWidth="1"/>
    <col min="15115" max="15115" width="12.5703125" style="88" customWidth="1"/>
    <col min="15116" max="15118" width="12.7109375" style="88" customWidth="1"/>
    <col min="15119" max="15124" width="0" style="88" hidden="1" customWidth="1"/>
    <col min="15125" max="15125" width="12.140625" style="88" customWidth="1"/>
    <col min="15126" max="15126" width="15.140625" style="88" customWidth="1"/>
    <col min="15127" max="15153" width="8" style="88" customWidth="1"/>
    <col min="15154" max="15361" width="8" style="88"/>
    <col min="15362" max="15362" width="19" style="88" customWidth="1"/>
    <col min="15363" max="15363" width="0" style="88" hidden="1" customWidth="1"/>
    <col min="15364" max="15364" width="6" style="88" customWidth="1"/>
    <col min="15365" max="15365" width="42.140625" style="88" customWidth="1"/>
    <col min="15366" max="15366" width="0" style="88" hidden="1" customWidth="1"/>
    <col min="15367" max="15367" width="12.7109375" style="88" customWidth="1"/>
    <col min="15368" max="15368" width="13.5703125" style="88" customWidth="1"/>
    <col min="15369" max="15369" width="14" style="88" customWidth="1"/>
    <col min="15370" max="15370" width="13.85546875" style="88" customWidth="1"/>
    <col min="15371" max="15371" width="12.5703125" style="88" customWidth="1"/>
    <col min="15372" max="15374" width="12.7109375" style="88" customWidth="1"/>
    <col min="15375" max="15380" width="0" style="88" hidden="1" customWidth="1"/>
    <col min="15381" max="15381" width="12.140625" style="88" customWidth="1"/>
    <col min="15382" max="15382" width="15.140625" style="88" customWidth="1"/>
    <col min="15383" max="15409" width="8" style="88" customWidth="1"/>
    <col min="15410" max="15617" width="8" style="88"/>
    <col min="15618" max="15618" width="19" style="88" customWidth="1"/>
    <col min="15619" max="15619" width="0" style="88" hidden="1" customWidth="1"/>
    <col min="15620" max="15620" width="6" style="88" customWidth="1"/>
    <col min="15621" max="15621" width="42.140625" style="88" customWidth="1"/>
    <col min="15622" max="15622" width="0" style="88" hidden="1" customWidth="1"/>
    <col min="15623" max="15623" width="12.7109375" style="88" customWidth="1"/>
    <col min="15624" max="15624" width="13.5703125" style="88" customWidth="1"/>
    <col min="15625" max="15625" width="14" style="88" customWidth="1"/>
    <col min="15626" max="15626" width="13.85546875" style="88" customWidth="1"/>
    <col min="15627" max="15627" width="12.5703125" style="88" customWidth="1"/>
    <col min="15628" max="15630" width="12.7109375" style="88" customWidth="1"/>
    <col min="15631" max="15636" width="0" style="88" hidden="1" customWidth="1"/>
    <col min="15637" max="15637" width="12.140625" style="88" customWidth="1"/>
    <col min="15638" max="15638" width="15.140625" style="88" customWidth="1"/>
    <col min="15639" max="15665" width="8" style="88" customWidth="1"/>
    <col min="15666" max="15873" width="8" style="88"/>
    <col min="15874" max="15874" width="19" style="88" customWidth="1"/>
    <col min="15875" max="15875" width="0" style="88" hidden="1" customWidth="1"/>
    <col min="15876" max="15876" width="6" style="88" customWidth="1"/>
    <col min="15877" max="15877" width="42.140625" style="88" customWidth="1"/>
    <col min="15878" max="15878" width="0" style="88" hidden="1" customWidth="1"/>
    <col min="15879" max="15879" width="12.7109375" style="88" customWidth="1"/>
    <col min="15880" max="15880" width="13.5703125" style="88" customWidth="1"/>
    <col min="15881" max="15881" width="14" style="88" customWidth="1"/>
    <col min="15882" max="15882" width="13.85546875" style="88" customWidth="1"/>
    <col min="15883" max="15883" width="12.5703125" style="88" customWidth="1"/>
    <col min="15884" max="15886" width="12.7109375" style="88" customWidth="1"/>
    <col min="15887" max="15892" width="0" style="88" hidden="1" customWidth="1"/>
    <col min="15893" max="15893" width="12.140625" style="88" customWidth="1"/>
    <col min="15894" max="15894" width="15.140625" style="88" customWidth="1"/>
    <col min="15895" max="15921" width="8" style="88" customWidth="1"/>
    <col min="15922" max="16129" width="8" style="88"/>
    <col min="16130" max="16130" width="19" style="88" customWidth="1"/>
    <col min="16131" max="16131" width="0" style="88" hidden="1" customWidth="1"/>
    <col min="16132" max="16132" width="6" style="88" customWidth="1"/>
    <col min="16133" max="16133" width="42.140625" style="88" customWidth="1"/>
    <col min="16134" max="16134" width="0" style="88" hidden="1" customWidth="1"/>
    <col min="16135" max="16135" width="12.7109375" style="88" customWidth="1"/>
    <col min="16136" max="16136" width="13.5703125" style="88" customWidth="1"/>
    <col min="16137" max="16137" width="14" style="88" customWidth="1"/>
    <col min="16138" max="16138" width="13.85546875" style="88" customWidth="1"/>
    <col min="16139" max="16139" width="12.5703125" style="88" customWidth="1"/>
    <col min="16140" max="16142" width="12.7109375" style="88" customWidth="1"/>
    <col min="16143" max="16148" width="0" style="88" hidden="1" customWidth="1"/>
    <col min="16149" max="16149" width="12.140625" style="88" customWidth="1"/>
    <col min="16150" max="16150" width="15.140625" style="88" customWidth="1"/>
    <col min="16151" max="16177" width="8" style="88" customWidth="1"/>
    <col min="16178" max="16384" width="8" style="88"/>
  </cols>
  <sheetData>
    <row r="1" spans="1:49" s="74" customFormat="1" ht="69.75" customHeight="1" x14ac:dyDescent="0.25">
      <c r="C1" s="75"/>
      <c r="D1" s="76"/>
      <c r="E1" s="77"/>
      <c r="F1" s="76"/>
      <c r="G1" s="76"/>
      <c r="H1" s="76"/>
      <c r="I1" s="76"/>
      <c r="J1" s="78"/>
      <c r="K1" s="582"/>
      <c r="L1" s="582"/>
      <c r="M1" s="582"/>
      <c r="N1" s="678" t="s">
        <v>1022</v>
      </c>
      <c r="O1" s="678"/>
      <c r="P1" s="678"/>
      <c r="Q1" s="678"/>
    </row>
    <row r="2" spans="1:49" s="74" customFormat="1" ht="32.25" customHeight="1" x14ac:dyDescent="0.2">
      <c r="B2" s="79"/>
      <c r="C2" s="679" t="s">
        <v>110</v>
      </c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79"/>
      <c r="O2" s="79"/>
      <c r="P2" s="79"/>
      <c r="Q2" s="80"/>
    </row>
    <row r="3" spans="1:49" s="74" customFormat="1" ht="19.5" customHeight="1" x14ac:dyDescent="0.3">
      <c r="C3" s="81"/>
      <c r="D3" s="81"/>
      <c r="E3" s="82"/>
      <c r="F3" s="81"/>
      <c r="G3" s="81"/>
      <c r="H3" s="81"/>
      <c r="I3" s="81"/>
      <c r="J3" s="81"/>
      <c r="K3" s="81"/>
      <c r="L3" s="81"/>
      <c r="M3" s="81"/>
      <c r="N3" s="79"/>
      <c r="O3" s="79"/>
      <c r="P3" s="79"/>
      <c r="Q3" s="80"/>
    </row>
    <row r="4" spans="1:49" s="74" customFormat="1" ht="16.5" thickBot="1" x14ac:dyDescent="0.3">
      <c r="C4" s="83"/>
      <c r="D4" s="84"/>
      <c r="E4" s="85"/>
      <c r="F4" s="86"/>
      <c r="G4" s="86"/>
      <c r="H4" s="86"/>
      <c r="I4" s="86"/>
      <c r="J4" s="86"/>
      <c r="K4" s="86"/>
      <c r="L4" s="86"/>
      <c r="M4" s="161"/>
      <c r="N4" s="80"/>
      <c r="O4" s="80"/>
      <c r="P4" s="80"/>
      <c r="Q4" s="80" t="s">
        <v>75</v>
      </c>
    </row>
    <row r="5" spans="1:49" s="173" customFormat="1" ht="40.5" customHeight="1" thickBot="1" x14ac:dyDescent="0.35">
      <c r="A5" s="182"/>
      <c r="B5" s="170"/>
      <c r="C5" s="225"/>
      <c r="D5" s="680" t="s">
        <v>104</v>
      </c>
      <c r="E5" s="682" t="s">
        <v>105</v>
      </c>
      <c r="F5" s="683" t="s">
        <v>79</v>
      </c>
      <c r="G5" s="685" t="s">
        <v>1023</v>
      </c>
      <c r="H5" s="686"/>
      <c r="I5" s="686"/>
      <c r="J5" s="686"/>
      <c r="K5" s="686"/>
      <c r="L5" s="686"/>
      <c r="M5" s="686"/>
      <c r="N5" s="686"/>
      <c r="O5" s="686"/>
      <c r="P5" s="686"/>
      <c r="Q5" s="687"/>
      <c r="R5" s="171"/>
      <c r="S5" s="172"/>
      <c r="T5" s="170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</row>
    <row r="6" spans="1:49" s="168" customFormat="1" ht="27" customHeight="1" thickBot="1" x14ac:dyDescent="0.3">
      <c r="A6" s="185"/>
      <c r="B6" s="162"/>
      <c r="C6" s="163"/>
      <c r="D6" s="681"/>
      <c r="E6" s="682"/>
      <c r="F6" s="684"/>
      <c r="G6" s="533" t="s">
        <v>1024</v>
      </c>
      <c r="H6" s="534" t="s">
        <v>1025</v>
      </c>
      <c r="I6" s="535" t="s">
        <v>1026</v>
      </c>
      <c r="J6" s="535" t="s">
        <v>1027</v>
      </c>
      <c r="K6" s="536" t="s">
        <v>1028</v>
      </c>
      <c r="L6" s="535" t="s">
        <v>1029</v>
      </c>
      <c r="M6" s="535" t="s">
        <v>1030</v>
      </c>
      <c r="N6" s="535" t="s">
        <v>1031</v>
      </c>
      <c r="O6" s="537" t="s">
        <v>1032</v>
      </c>
      <c r="P6" s="535"/>
      <c r="Q6" s="538" t="s">
        <v>1033</v>
      </c>
      <c r="R6" s="165"/>
      <c r="S6" s="166"/>
      <c r="T6" s="162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1:49" s="175" customFormat="1" ht="22.5" customHeight="1" x14ac:dyDescent="0.3">
      <c r="A7" s="183"/>
      <c r="B7" s="174"/>
      <c r="C7" s="177" t="s">
        <v>106</v>
      </c>
      <c r="D7" s="164" t="s">
        <v>107</v>
      </c>
      <c r="E7" s="226"/>
      <c r="F7" s="164">
        <v>1</v>
      </c>
      <c r="G7" s="164">
        <v>2</v>
      </c>
      <c r="H7" s="164">
        <f>G7+1</f>
        <v>3</v>
      </c>
      <c r="I7" s="164">
        <f t="shared" ref="I7:O7" si="0">H7+1</f>
        <v>4</v>
      </c>
      <c r="J7" s="164">
        <f t="shared" si="0"/>
        <v>5</v>
      </c>
      <c r="K7" s="164">
        <f t="shared" si="0"/>
        <v>6</v>
      </c>
      <c r="L7" s="164">
        <f t="shared" si="0"/>
        <v>7</v>
      </c>
      <c r="M7" s="164">
        <f t="shared" si="0"/>
        <v>8</v>
      </c>
      <c r="N7" s="164">
        <f t="shared" si="0"/>
        <v>9</v>
      </c>
      <c r="O7" s="164">
        <f t="shared" si="0"/>
        <v>10</v>
      </c>
      <c r="P7" s="164"/>
      <c r="Q7" s="164">
        <v>11</v>
      </c>
      <c r="T7" s="174"/>
      <c r="U7" s="176"/>
      <c r="V7" s="176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1:49" s="230" customFormat="1" ht="15.75" x14ac:dyDescent="0.25">
      <c r="A8" s="227"/>
      <c r="B8" s="228"/>
      <c r="C8" s="129" t="s">
        <v>108</v>
      </c>
      <c r="D8" s="530" t="s">
        <v>1135</v>
      </c>
      <c r="E8" s="87"/>
      <c r="F8" s="539">
        <f t="shared" ref="F8:F14" si="1">SUM(G8:Q8)</f>
        <v>5191.1000000000004</v>
      </c>
      <c r="G8" s="539">
        <f>G9</f>
        <v>567.29999999999995</v>
      </c>
      <c r="H8" s="539">
        <f t="shared" ref="H8:Q8" si="2">H9</f>
        <v>284.70000000000005</v>
      </c>
      <c r="I8" s="539">
        <f t="shared" si="2"/>
        <v>293.5</v>
      </c>
      <c r="J8" s="539">
        <f t="shared" si="2"/>
        <v>448.3</v>
      </c>
      <c r="K8" s="539">
        <f t="shared" si="2"/>
        <v>302.8</v>
      </c>
      <c r="L8" s="539">
        <f t="shared" si="2"/>
        <v>606</v>
      </c>
      <c r="M8" s="539">
        <f t="shared" si="2"/>
        <v>471.2</v>
      </c>
      <c r="N8" s="539">
        <f t="shared" si="2"/>
        <v>742.2</v>
      </c>
      <c r="O8" s="539">
        <f t="shared" si="2"/>
        <v>1475.1</v>
      </c>
      <c r="P8" s="539">
        <f t="shared" si="2"/>
        <v>0</v>
      </c>
      <c r="Q8" s="539">
        <f t="shared" si="2"/>
        <v>0</v>
      </c>
      <c r="R8" s="404"/>
      <c r="S8" s="404"/>
      <c r="T8" s="405"/>
      <c r="U8" s="229"/>
      <c r="V8" s="93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</row>
    <row r="9" spans="1:49" s="230" customFormat="1" ht="16.5" thickBot="1" x14ac:dyDescent="0.3">
      <c r="A9" s="227"/>
      <c r="B9" s="228"/>
      <c r="C9" s="129" t="s">
        <v>1137</v>
      </c>
      <c r="D9" s="530" t="s">
        <v>1136</v>
      </c>
      <c r="E9" s="87"/>
      <c r="F9" s="539">
        <f t="shared" si="1"/>
        <v>5191.1000000000004</v>
      </c>
      <c r="G9" s="539">
        <f>G10+G11</f>
        <v>567.29999999999995</v>
      </c>
      <c r="H9" s="539">
        <f t="shared" ref="H9:T9" si="3">H10+H11</f>
        <v>284.70000000000005</v>
      </c>
      <c r="I9" s="539">
        <f t="shared" si="3"/>
        <v>293.5</v>
      </c>
      <c r="J9" s="539">
        <f t="shared" si="3"/>
        <v>448.3</v>
      </c>
      <c r="K9" s="539">
        <f t="shared" si="3"/>
        <v>302.8</v>
      </c>
      <c r="L9" s="539">
        <f t="shared" si="3"/>
        <v>606</v>
      </c>
      <c r="M9" s="539">
        <f t="shared" si="3"/>
        <v>471.2</v>
      </c>
      <c r="N9" s="539">
        <f t="shared" si="3"/>
        <v>742.2</v>
      </c>
      <c r="O9" s="539">
        <f t="shared" si="3"/>
        <v>1475.1</v>
      </c>
      <c r="P9" s="539">
        <f t="shared" si="3"/>
        <v>0</v>
      </c>
      <c r="Q9" s="539">
        <f t="shared" si="3"/>
        <v>0</v>
      </c>
      <c r="R9" s="403">
        <f t="shared" si="3"/>
        <v>0</v>
      </c>
      <c r="S9" s="403">
        <f t="shared" si="3"/>
        <v>0</v>
      </c>
      <c r="T9" s="403">
        <f t="shared" si="3"/>
        <v>0</v>
      </c>
      <c r="U9" s="229"/>
      <c r="V9" s="93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</row>
    <row r="10" spans="1:49" s="230" customFormat="1" ht="156.75" customHeight="1" thickBot="1" x14ac:dyDescent="0.3">
      <c r="A10" s="227"/>
      <c r="B10" s="228"/>
      <c r="C10" s="129" t="s">
        <v>1055</v>
      </c>
      <c r="D10" s="531" t="s">
        <v>1063</v>
      </c>
      <c r="E10" s="87"/>
      <c r="F10" s="539">
        <f t="shared" si="1"/>
        <v>4630</v>
      </c>
      <c r="G10" s="540">
        <v>506.7</v>
      </c>
      <c r="H10" s="540">
        <v>133.9</v>
      </c>
      <c r="I10" s="540">
        <v>247.8</v>
      </c>
      <c r="J10" s="540">
        <v>387.7</v>
      </c>
      <c r="K10" s="540">
        <v>257.10000000000002</v>
      </c>
      <c r="L10" s="541">
        <v>560.29999999999995</v>
      </c>
      <c r="M10" s="541">
        <v>425.5</v>
      </c>
      <c r="N10" s="541">
        <v>696.5</v>
      </c>
      <c r="O10" s="541">
        <v>1414.5</v>
      </c>
      <c r="P10" s="541"/>
      <c r="Q10" s="540"/>
      <c r="R10" s="406"/>
      <c r="S10" s="407"/>
      <c r="T10" s="231"/>
      <c r="U10" s="229"/>
      <c r="V10" s="93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</row>
    <row r="11" spans="1:49" s="180" customFormat="1" ht="111.75" thickBot="1" x14ac:dyDescent="0.35">
      <c r="A11" s="184"/>
      <c r="B11" s="179"/>
      <c r="C11" s="129" t="s">
        <v>1139</v>
      </c>
      <c r="D11" s="408" t="s">
        <v>1138</v>
      </c>
      <c r="E11" s="226"/>
      <c r="F11" s="542">
        <f t="shared" si="1"/>
        <v>561.1</v>
      </c>
      <c r="G11" s="543">
        <v>60.6</v>
      </c>
      <c r="H11" s="543">
        <v>150.80000000000001</v>
      </c>
      <c r="I11" s="543">
        <v>45.7</v>
      </c>
      <c r="J11" s="543">
        <v>60.6</v>
      </c>
      <c r="K11" s="543">
        <v>45.7</v>
      </c>
      <c r="L11" s="543">
        <v>45.7</v>
      </c>
      <c r="M11" s="543">
        <v>45.7</v>
      </c>
      <c r="N11" s="543">
        <v>45.7</v>
      </c>
      <c r="O11" s="543">
        <v>60.6</v>
      </c>
      <c r="P11" s="543"/>
      <c r="Q11" s="543"/>
      <c r="R11" s="409"/>
      <c r="S11" s="409"/>
      <c r="T11" s="178"/>
      <c r="U11" s="169"/>
      <c r="V11" s="176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</row>
    <row r="12" spans="1:49" s="230" customFormat="1" ht="35.25" customHeight="1" thickBot="1" x14ac:dyDescent="0.3">
      <c r="A12" s="227"/>
      <c r="B12" s="228"/>
      <c r="C12" s="232" t="s">
        <v>1140</v>
      </c>
      <c r="D12" s="530" t="s">
        <v>826</v>
      </c>
      <c r="E12" s="395"/>
      <c r="F12" s="544">
        <f t="shared" si="1"/>
        <v>23723</v>
      </c>
      <c r="G12" s="550">
        <f>G13+G14</f>
        <v>2450</v>
      </c>
      <c r="H12" s="550">
        <f t="shared" ref="H12:T12" si="4">H13+H14</f>
        <v>2891</v>
      </c>
      <c r="I12" s="550">
        <f t="shared" si="4"/>
        <v>1745.2</v>
      </c>
      <c r="J12" s="550">
        <f t="shared" si="4"/>
        <v>2665.6</v>
      </c>
      <c r="K12" s="550">
        <f t="shared" si="4"/>
        <v>2031.9</v>
      </c>
      <c r="L12" s="550">
        <f t="shared" si="4"/>
        <v>1666.7</v>
      </c>
      <c r="M12" s="550">
        <f t="shared" si="4"/>
        <v>1523</v>
      </c>
      <c r="N12" s="550">
        <f t="shared" si="4"/>
        <v>2083</v>
      </c>
      <c r="O12" s="550">
        <f t="shared" si="4"/>
        <v>3041.8</v>
      </c>
      <c r="P12" s="550">
        <f t="shared" si="4"/>
        <v>0</v>
      </c>
      <c r="Q12" s="550">
        <f t="shared" si="4"/>
        <v>3624.8</v>
      </c>
      <c r="R12" s="550">
        <f t="shared" si="4"/>
        <v>0</v>
      </c>
      <c r="S12" s="550">
        <f t="shared" si="4"/>
        <v>0</v>
      </c>
      <c r="T12" s="550">
        <f t="shared" si="4"/>
        <v>0</v>
      </c>
      <c r="U12" s="229"/>
      <c r="V12" s="93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</row>
    <row r="13" spans="1:49" s="230" customFormat="1" ht="142.5" thickBot="1" x14ac:dyDescent="0.3">
      <c r="A13" s="227"/>
      <c r="B13" s="228"/>
      <c r="C13" s="129" t="s">
        <v>1141</v>
      </c>
      <c r="D13" s="410" t="s">
        <v>1149</v>
      </c>
      <c r="E13" s="411">
        <v>20857.12</v>
      </c>
      <c r="F13" s="539">
        <f t="shared" si="1"/>
        <v>20857</v>
      </c>
      <c r="G13" s="545">
        <v>2150</v>
      </c>
      <c r="H13" s="545">
        <v>2719</v>
      </c>
      <c r="I13" s="545">
        <v>1690.2</v>
      </c>
      <c r="J13" s="545">
        <v>2621.6</v>
      </c>
      <c r="K13" s="545">
        <v>1967.9</v>
      </c>
      <c r="L13" s="545">
        <v>1599.7</v>
      </c>
      <c r="M13" s="545">
        <v>1479</v>
      </c>
      <c r="N13" s="546">
        <v>1957</v>
      </c>
      <c r="O13" s="546">
        <v>2547.8000000000002</v>
      </c>
      <c r="P13" s="546"/>
      <c r="Q13" s="546">
        <v>2124.8000000000002</v>
      </c>
      <c r="R13" s="412"/>
      <c r="S13" s="412"/>
      <c r="T13" s="413"/>
      <c r="U13" s="234"/>
      <c r="V13" s="93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</row>
    <row r="14" spans="1:49" s="230" customFormat="1" ht="16.5" thickBot="1" x14ac:dyDescent="0.3">
      <c r="A14" s="227"/>
      <c r="B14" s="228"/>
      <c r="C14" s="129" t="s">
        <v>1142</v>
      </c>
      <c r="D14" s="532" t="s">
        <v>1103</v>
      </c>
      <c r="E14" s="87"/>
      <c r="F14" s="539">
        <f t="shared" si="1"/>
        <v>2866</v>
      </c>
      <c r="G14" s="545">
        <f>250+50</f>
        <v>300</v>
      </c>
      <c r="H14" s="545">
        <v>172</v>
      </c>
      <c r="I14" s="545">
        <v>55</v>
      </c>
      <c r="J14" s="545">
        <v>44</v>
      </c>
      <c r="K14" s="545">
        <v>64</v>
      </c>
      <c r="L14" s="545">
        <v>67</v>
      </c>
      <c r="M14" s="545">
        <v>44</v>
      </c>
      <c r="N14" s="547">
        <v>126</v>
      </c>
      <c r="O14" s="548">
        <v>494</v>
      </c>
      <c r="P14" s="548"/>
      <c r="Q14" s="549">
        <v>1500</v>
      </c>
      <c r="R14" s="414"/>
      <c r="S14" s="407"/>
      <c r="T14" s="231"/>
      <c r="U14" s="234"/>
      <c r="V14" s="93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</row>
    <row r="15" spans="1:49" s="175" customFormat="1" ht="19.5" hidden="1" thickBot="1" x14ac:dyDescent="0.35">
      <c r="A15" s="183"/>
      <c r="B15" s="174"/>
      <c r="C15" s="177" t="s">
        <v>64</v>
      </c>
      <c r="D15" s="531"/>
      <c r="E15" s="235"/>
      <c r="F15" s="415"/>
      <c r="G15" s="415"/>
      <c r="H15" s="415"/>
      <c r="I15" s="415"/>
      <c r="J15" s="415"/>
      <c r="K15" s="415"/>
      <c r="L15" s="415"/>
      <c r="M15" s="415"/>
      <c r="N15" s="416"/>
      <c r="O15" s="417"/>
      <c r="P15" s="417"/>
      <c r="Q15" s="417"/>
      <c r="R15" s="418"/>
      <c r="S15" s="419"/>
      <c r="T15" s="178"/>
      <c r="U15" s="181"/>
      <c r="V15" s="176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</row>
    <row r="16" spans="1:49" hidden="1" x14ac:dyDescent="0.2">
      <c r="G16" s="420" t="e">
        <f>F13+#REF!+#REF!+#REF!+#REF!+#REF!+#REF!+#REF!+#REF!+#REF!+#REF!</f>
        <v>#REF!</v>
      </c>
    </row>
    <row r="17" spans="6:7" hidden="1" x14ac:dyDescent="0.2">
      <c r="F17" s="420" t="e">
        <f>#REF!+#REF!+#REF!+#REF!+#REF!+#REF!+#REF!+#REF!+#REF!+F13</f>
        <v>#REF!</v>
      </c>
      <c r="G17" s="420" t="e">
        <f>F13+#REF!+#REF!+#REF!+#REF!+#REF!+#REF!+#REF!+#REF!+#REF!</f>
        <v>#REF!</v>
      </c>
    </row>
  </sheetData>
  <mergeCells count="7">
    <mergeCell ref="K1:M1"/>
    <mergeCell ref="N1:Q1"/>
    <mergeCell ref="C2:M2"/>
    <mergeCell ref="D5:D6"/>
    <mergeCell ref="E5:E6"/>
    <mergeCell ref="F5:F6"/>
    <mergeCell ref="G5:Q5"/>
  </mergeCells>
  <pageMargins left="0.39370078740157483" right="0.15748031496062992" top="0.43307086614173229" bottom="0.19685039370078741" header="0.39370078740157483" footer="0.19685039370078741"/>
  <pageSetup paperSize="9" scale="67" firstPageNumber="150" pageOrder="overThenDown" orientation="landscape" useFirstPageNumber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view="pageBreakPreview" topLeftCell="A14" zoomScaleNormal="75" zoomScaleSheetLayoutView="100" workbookViewId="0">
      <selection activeCell="A33" sqref="A33"/>
    </sheetView>
  </sheetViews>
  <sheetFormatPr defaultRowHeight="15.75" x14ac:dyDescent="0.25"/>
  <cols>
    <col min="1" max="1" width="51.85546875" style="2" customWidth="1"/>
    <col min="2" max="2" width="29.5703125" style="2" customWidth="1"/>
    <col min="3" max="3" width="22" style="7" customWidth="1"/>
    <col min="4" max="9" width="0" style="2" hidden="1" customWidth="1"/>
    <col min="10" max="10" width="18.85546875" style="2" customWidth="1"/>
    <col min="11" max="11" width="14.85546875" style="2" bestFit="1" customWidth="1"/>
    <col min="12" max="16384" width="9.140625" style="2"/>
  </cols>
  <sheetData>
    <row r="1" spans="1:11" ht="106.5" customHeight="1" x14ac:dyDescent="0.25">
      <c r="C1" s="582" t="s">
        <v>556</v>
      </c>
      <c r="D1" s="582"/>
      <c r="E1" s="582"/>
      <c r="F1" s="582"/>
      <c r="G1" s="582"/>
      <c r="H1" s="582"/>
      <c r="I1" s="582"/>
      <c r="J1" s="582"/>
    </row>
    <row r="2" spans="1:11" x14ac:dyDescent="0.25">
      <c r="B2" s="25"/>
      <c r="C2" s="25"/>
    </row>
    <row r="3" spans="1:11" ht="33" customHeight="1" x14ac:dyDescent="0.25">
      <c r="A3" s="583" t="s">
        <v>557</v>
      </c>
      <c r="B3" s="583"/>
      <c r="C3" s="583"/>
      <c r="D3" s="583"/>
      <c r="E3" s="583"/>
      <c r="F3" s="583"/>
      <c r="G3" s="583"/>
      <c r="H3" s="583"/>
      <c r="I3" s="583"/>
      <c r="J3" s="583"/>
    </row>
    <row r="4" spans="1:11" ht="14.25" customHeight="1" x14ac:dyDescent="0.25">
      <c r="A4" s="26"/>
      <c r="B4" s="26"/>
      <c r="C4" s="26"/>
      <c r="D4" s="26"/>
      <c r="E4" s="26"/>
      <c r="F4" s="26"/>
      <c r="G4" s="26"/>
      <c r="H4" s="26"/>
      <c r="I4" s="26"/>
      <c r="J4" s="150" t="s">
        <v>75</v>
      </c>
    </row>
    <row r="5" spans="1:11" x14ac:dyDescent="0.25">
      <c r="A5" s="584"/>
      <c r="B5" s="585" t="s">
        <v>16</v>
      </c>
      <c r="C5" s="28" t="s">
        <v>70</v>
      </c>
      <c r="D5" s="27"/>
      <c r="E5" s="27"/>
      <c r="F5" s="27"/>
      <c r="G5" s="27"/>
      <c r="H5" s="27"/>
      <c r="I5" s="27"/>
      <c r="J5" s="37" t="s">
        <v>71</v>
      </c>
    </row>
    <row r="6" spans="1:11" x14ac:dyDescent="0.25">
      <c r="A6" s="584"/>
      <c r="B6" s="586"/>
      <c r="C6" s="28" t="s">
        <v>17</v>
      </c>
      <c r="D6" s="28" t="s">
        <v>7</v>
      </c>
      <c r="E6" s="28" t="s">
        <v>7</v>
      </c>
      <c r="F6" s="28" t="s">
        <v>7</v>
      </c>
      <c r="G6" s="28" t="s">
        <v>7</v>
      </c>
      <c r="H6" s="28" t="s">
        <v>7</v>
      </c>
      <c r="I6" s="28" t="s">
        <v>7</v>
      </c>
      <c r="J6" s="28" t="s">
        <v>7</v>
      </c>
      <c r="K6" s="6"/>
    </row>
    <row r="7" spans="1:11" x14ac:dyDescent="0.25">
      <c r="A7" s="306" t="s">
        <v>0</v>
      </c>
      <c r="B7" s="307"/>
      <c r="C7" s="310">
        <f>-C8</f>
        <v>0</v>
      </c>
      <c r="D7" s="5"/>
      <c r="E7" s="5"/>
      <c r="F7" s="5"/>
      <c r="G7" s="5"/>
      <c r="H7" s="5"/>
      <c r="I7" s="5"/>
      <c r="J7" s="310">
        <f>-J8</f>
        <v>0</v>
      </c>
      <c r="K7" s="6"/>
    </row>
    <row r="8" spans="1:11" ht="28.5" x14ac:dyDescent="0.25">
      <c r="A8" s="306" t="s">
        <v>536</v>
      </c>
      <c r="B8" s="307" t="s">
        <v>537</v>
      </c>
      <c r="C8" s="315">
        <f>C14+C19</f>
        <v>0</v>
      </c>
      <c r="D8" s="5"/>
      <c r="E8" s="5"/>
      <c r="F8" s="5"/>
      <c r="G8" s="5"/>
      <c r="H8" s="5"/>
      <c r="I8" s="5"/>
      <c r="J8" s="315">
        <f>J14+J19</f>
        <v>0</v>
      </c>
    </row>
    <row r="9" spans="1:11" ht="28.5" hidden="1" x14ac:dyDescent="0.25">
      <c r="A9" s="306" t="s">
        <v>2</v>
      </c>
      <c r="B9" s="307" t="s">
        <v>538</v>
      </c>
      <c r="C9" s="315">
        <f>C10+C12</f>
        <v>0</v>
      </c>
      <c r="D9" s="5"/>
      <c r="E9" s="5"/>
      <c r="F9" s="5"/>
      <c r="G9" s="5"/>
      <c r="H9" s="5"/>
      <c r="I9" s="5"/>
      <c r="J9" s="315">
        <f>J10+J12</f>
        <v>0</v>
      </c>
    </row>
    <row r="10" spans="1:11" ht="30" hidden="1" x14ac:dyDescent="0.25">
      <c r="A10" s="308" t="s">
        <v>3</v>
      </c>
      <c r="B10" s="309" t="s">
        <v>539</v>
      </c>
      <c r="C10" s="316">
        <f>C11</f>
        <v>0</v>
      </c>
      <c r="D10" s="5"/>
      <c r="E10" s="5"/>
      <c r="F10" s="5"/>
      <c r="G10" s="5"/>
      <c r="H10" s="5"/>
      <c r="I10" s="5"/>
      <c r="J10" s="316">
        <f>J11</f>
        <v>0</v>
      </c>
    </row>
    <row r="11" spans="1:11" ht="45" hidden="1" x14ac:dyDescent="0.25">
      <c r="A11" s="308" t="s">
        <v>540</v>
      </c>
      <c r="B11" s="309" t="s">
        <v>541</v>
      </c>
      <c r="C11" s="316"/>
      <c r="D11" s="5"/>
      <c r="E11" s="5"/>
      <c r="F11" s="5"/>
      <c r="G11" s="5"/>
      <c r="H11" s="5"/>
      <c r="I11" s="5"/>
      <c r="J11" s="316"/>
    </row>
    <row r="12" spans="1:11" ht="30" hidden="1" x14ac:dyDescent="0.25">
      <c r="A12" s="308" t="s">
        <v>4</v>
      </c>
      <c r="B12" s="309" t="s">
        <v>542</v>
      </c>
      <c r="C12" s="316">
        <f>C13</f>
        <v>0</v>
      </c>
      <c r="D12" s="5"/>
      <c r="E12" s="5"/>
      <c r="F12" s="5"/>
      <c r="G12" s="5"/>
      <c r="H12" s="5"/>
      <c r="I12" s="5"/>
      <c r="J12" s="316">
        <f>J13</f>
        <v>0</v>
      </c>
    </row>
    <row r="13" spans="1:11" ht="45" hidden="1" x14ac:dyDescent="0.25">
      <c r="A13" s="308" t="s">
        <v>543</v>
      </c>
      <c r="B13" s="309" t="s">
        <v>544</v>
      </c>
      <c r="C13" s="316"/>
      <c r="D13" s="5"/>
      <c r="E13" s="5"/>
      <c r="F13" s="5"/>
      <c r="G13" s="5"/>
      <c r="H13" s="5"/>
      <c r="I13" s="5"/>
      <c r="J13" s="316"/>
      <c r="K13" s="6"/>
    </row>
    <row r="14" spans="1:11" ht="28.5" x14ac:dyDescent="0.25">
      <c r="A14" s="306" t="s">
        <v>2</v>
      </c>
      <c r="B14" s="307" t="s">
        <v>538</v>
      </c>
      <c r="C14" s="316">
        <f>C15-C17</f>
        <v>2700</v>
      </c>
      <c r="D14" s="5"/>
      <c r="E14" s="5"/>
      <c r="F14" s="5"/>
      <c r="G14" s="5"/>
      <c r="H14" s="5"/>
      <c r="I14" s="5"/>
      <c r="J14" s="316">
        <f>J15-J17</f>
        <v>1800</v>
      </c>
    </row>
    <row r="15" spans="1:11" ht="30" x14ac:dyDescent="0.25">
      <c r="A15" s="308" t="s">
        <v>3</v>
      </c>
      <c r="B15" s="309" t="s">
        <v>539</v>
      </c>
      <c r="C15" s="316">
        <f>C16</f>
        <v>6312</v>
      </c>
      <c r="D15" s="5"/>
      <c r="E15" s="5"/>
      <c r="F15" s="5"/>
      <c r="G15" s="5"/>
      <c r="H15" s="5"/>
      <c r="I15" s="5"/>
      <c r="J15" s="316">
        <f>J16</f>
        <v>4956</v>
      </c>
    </row>
    <row r="16" spans="1:11" ht="45" x14ac:dyDescent="0.25">
      <c r="A16" s="308" t="s">
        <v>545</v>
      </c>
      <c r="B16" s="309" t="s">
        <v>541</v>
      </c>
      <c r="C16" s="316">
        <v>6312</v>
      </c>
      <c r="D16" s="5"/>
      <c r="E16" s="5"/>
      <c r="F16" s="5"/>
      <c r="G16" s="5"/>
      <c r="H16" s="5"/>
      <c r="I16" s="5"/>
      <c r="J16" s="316">
        <v>4956</v>
      </c>
    </row>
    <row r="17" spans="1:10" ht="30" x14ac:dyDescent="0.25">
      <c r="A17" s="308" t="s">
        <v>4</v>
      </c>
      <c r="B17" s="309" t="s">
        <v>542</v>
      </c>
      <c r="C17" s="316">
        <f>C18</f>
        <v>3612</v>
      </c>
      <c r="D17" s="5"/>
      <c r="E17" s="5"/>
      <c r="F17" s="5"/>
      <c r="G17" s="5"/>
      <c r="H17" s="5"/>
      <c r="I17" s="5"/>
      <c r="J17" s="316">
        <f>J18</f>
        <v>3156</v>
      </c>
    </row>
    <row r="18" spans="1:10" ht="45" x14ac:dyDescent="0.25">
      <c r="A18" s="308" t="s">
        <v>1046</v>
      </c>
      <c r="B18" s="309" t="s">
        <v>546</v>
      </c>
      <c r="C18" s="316">
        <v>3612</v>
      </c>
      <c r="D18" s="5"/>
      <c r="E18" s="5"/>
      <c r="F18" s="5"/>
      <c r="G18" s="5"/>
      <c r="H18" s="5"/>
      <c r="I18" s="5"/>
      <c r="J18" s="316">
        <v>3156</v>
      </c>
    </row>
    <row r="19" spans="1:10" ht="28.5" x14ac:dyDescent="0.25">
      <c r="A19" s="306" t="s">
        <v>5</v>
      </c>
      <c r="B19" s="307" t="s">
        <v>547</v>
      </c>
      <c r="C19" s="310">
        <f>C20-C22</f>
        <v>-2700</v>
      </c>
      <c r="D19" s="5"/>
      <c r="E19" s="5"/>
      <c r="F19" s="5"/>
      <c r="G19" s="5"/>
      <c r="H19" s="5"/>
      <c r="I19" s="5"/>
      <c r="J19" s="310">
        <f>J20-J22</f>
        <v>-1800</v>
      </c>
    </row>
    <row r="20" spans="1:10" ht="45" hidden="1" x14ac:dyDescent="0.25">
      <c r="A20" s="308" t="s">
        <v>548</v>
      </c>
      <c r="B20" s="309" t="s">
        <v>549</v>
      </c>
      <c r="C20" s="311">
        <f>C21</f>
        <v>0</v>
      </c>
      <c r="D20" s="5"/>
      <c r="E20" s="5"/>
      <c r="F20" s="5"/>
      <c r="G20" s="5"/>
      <c r="H20" s="5"/>
      <c r="I20" s="5"/>
      <c r="J20" s="311">
        <f>J21</f>
        <v>0</v>
      </c>
    </row>
    <row r="21" spans="1:10" ht="27.75" hidden="1" customHeight="1" x14ac:dyDescent="0.25">
      <c r="A21" s="308" t="s">
        <v>550</v>
      </c>
      <c r="B21" s="309" t="s">
        <v>1044</v>
      </c>
      <c r="C21" s="311"/>
      <c r="D21" s="5"/>
      <c r="E21" s="5"/>
      <c r="F21" s="5"/>
      <c r="G21" s="5"/>
      <c r="H21" s="5"/>
      <c r="I21" s="5"/>
      <c r="J21" s="311"/>
    </row>
    <row r="22" spans="1:10" ht="45" x14ac:dyDescent="0.25">
      <c r="A22" s="308" t="s">
        <v>6</v>
      </c>
      <c r="B22" s="309" t="s">
        <v>551</v>
      </c>
      <c r="C22" s="311">
        <f>C23</f>
        <v>2700</v>
      </c>
      <c r="D22" s="5"/>
      <c r="E22" s="5"/>
      <c r="F22" s="5"/>
      <c r="G22" s="5"/>
      <c r="H22" s="5"/>
      <c r="I22" s="5"/>
      <c r="J22" s="311">
        <f>J23</f>
        <v>1800</v>
      </c>
    </row>
    <row r="23" spans="1:10" ht="60" x14ac:dyDescent="0.25">
      <c r="A23" s="308" t="s">
        <v>1045</v>
      </c>
      <c r="B23" s="309" t="s">
        <v>1043</v>
      </c>
      <c r="C23" s="311">
        <f>1500+1200</f>
        <v>2700</v>
      </c>
      <c r="D23" s="5"/>
      <c r="E23" s="5"/>
      <c r="F23" s="5"/>
      <c r="G23" s="5"/>
      <c r="H23" s="5"/>
      <c r="I23" s="5"/>
      <c r="J23" s="311">
        <v>1800</v>
      </c>
    </row>
    <row r="24" spans="1:10" s="4" customFormat="1" ht="47.25" hidden="1" x14ac:dyDescent="0.25">
      <c r="A24" s="99" t="s">
        <v>23</v>
      </c>
      <c r="B24" s="24"/>
      <c r="C24" s="23"/>
      <c r="D24" s="23"/>
      <c r="E24" s="23"/>
      <c r="F24" s="23"/>
      <c r="G24" s="23"/>
      <c r="H24" s="23"/>
      <c r="I24" s="23"/>
      <c r="J24" s="23"/>
    </row>
    <row r="25" spans="1:10" ht="47.25" hidden="1" x14ac:dyDescent="0.25">
      <c r="A25" s="101" t="s">
        <v>8</v>
      </c>
      <c r="B25" s="3"/>
      <c r="C25" s="5"/>
      <c r="D25" s="5"/>
      <c r="E25" s="5"/>
      <c r="F25" s="5"/>
      <c r="G25" s="5"/>
      <c r="H25" s="5"/>
      <c r="I25" s="5"/>
      <c r="J25" s="5"/>
    </row>
    <row r="26" spans="1:10" ht="126" hidden="1" x14ac:dyDescent="0.25">
      <c r="A26" s="102" t="s">
        <v>113</v>
      </c>
      <c r="B26" s="1"/>
      <c r="C26" s="5"/>
      <c r="D26" s="5"/>
      <c r="E26" s="5"/>
      <c r="F26" s="5"/>
      <c r="G26" s="5"/>
      <c r="H26" s="5"/>
      <c r="I26" s="5"/>
      <c r="J26" s="5"/>
    </row>
    <row r="27" spans="1:10" ht="126" hidden="1" x14ac:dyDescent="0.25">
      <c r="A27" s="102" t="s">
        <v>24</v>
      </c>
      <c r="B27" s="1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B28" s="8"/>
      <c r="C28" s="9"/>
    </row>
    <row r="29" spans="1:10" x14ac:dyDescent="0.25">
      <c r="B29" s="8"/>
      <c r="C29" s="9"/>
    </row>
    <row r="30" spans="1:10" x14ac:dyDescent="0.25">
      <c r="B30" s="10"/>
      <c r="C30" s="11"/>
    </row>
    <row r="31" spans="1:10" x14ac:dyDescent="0.25">
      <c r="B31" s="8"/>
      <c r="C31" s="9"/>
    </row>
    <row r="32" spans="1:10" x14ac:dyDescent="0.25">
      <c r="B32" s="8"/>
      <c r="C32" s="9"/>
    </row>
    <row r="33" spans="2:3" x14ac:dyDescent="0.25">
      <c r="B33" s="10"/>
      <c r="C33" s="11"/>
    </row>
    <row r="34" spans="2:3" x14ac:dyDescent="0.25">
      <c r="B34" s="8"/>
      <c r="C34" s="9"/>
    </row>
    <row r="35" spans="2:3" x14ac:dyDescent="0.25">
      <c r="B35" s="8"/>
      <c r="C35" s="9"/>
    </row>
    <row r="36" spans="2:3" x14ac:dyDescent="0.25">
      <c r="B36" s="8"/>
      <c r="C36" s="9"/>
    </row>
    <row r="37" spans="2:3" x14ac:dyDescent="0.25">
      <c r="B37" s="8"/>
      <c r="C37" s="9"/>
    </row>
    <row r="38" spans="2:3" x14ac:dyDescent="0.25">
      <c r="B38" s="12"/>
      <c r="C38" s="13"/>
    </row>
    <row r="39" spans="2:3" x14ac:dyDescent="0.25">
      <c r="B39" s="12"/>
      <c r="C39" s="13"/>
    </row>
    <row r="40" spans="2:3" x14ac:dyDescent="0.25">
      <c r="B40" s="12"/>
      <c r="C40" s="13"/>
    </row>
  </sheetData>
  <mergeCells count="4">
    <mergeCell ref="C1:J1"/>
    <mergeCell ref="A3:J3"/>
    <mergeCell ref="A5:A6"/>
    <mergeCell ref="B5:B6"/>
  </mergeCells>
  <phoneticPr fontId="6" type="noConversion"/>
  <pageMargins left="1.05" right="0.46" top="1" bottom="1" header="0.5" footer="0.5"/>
  <pageSetup paperSize="9" scale="7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W18"/>
  <sheetViews>
    <sheetView view="pageBreakPreview" topLeftCell="C7" zoomScale="75" zoomScaleNormal="75" zoomScaleSheetLayoutView="75" workbookViewId="0">
      <selection activeCell="D13" sqref="D13"/>
    </sheetView>
  </sheetViews>
  <sheetFormatPr defaultColWidth="8" defaultRowHeight="12.75" x14ac:dyDescent="0.2"/>
  <cols>
    <col min="1" max="1" width="19" style="88" hidden="1" customWidth="1"/>
    <col min="2" max="2" width="0.28515625" style="88" hidden="1" customWidth="1"/>
    <col min="3" max="3" width="6" style="89" customWidth="1"/>
    <col min="4" max="4" width="55.42578125" style="90" customWidth="1"/>
    <col min="5" max="5" width="8.28515625" style="91" hidden="1" customWidth="1"/>
    <col min="6" max="6" width="13.7109375" style="92" customWidth="1"/>
    <col min="7" max="7" width="13.140625" style="92" customWidth="1"/>
    <col min="8" max="8" width="14.28515625" style="92" customWidth="1"/>
    <col min="9" max="9" width="14" style="92" customWidth="1"/>
    <col min="10" max="10" width="15" style="92" customWidth="1"/>
    <col min="11" max="11" width="16.28515625" style="92" customWidth="1"/>
    <col min="12" max="12" width="17.140625" style="92" customWidth="1"/>
    <col min="13" max="13" width="13.85546875" style="92" customWidth="1"/>
    <col min="14" max="14" width="16" style="88" customWidth="1"/>
    <col min="15" max="15" width="12.7109375" style="88" customWidth="1"/>
    <col min="16" max="16" width="9.28515625" style="88" hidden="1" customWidth="1"/>
    <col min="17" max="17" width="15.28515625" style="88" customWidth="1"/>
    <col min="18" max="18" width="15.5703125" style="88" hidden="1" customWidth="1"/>
    <col min="19" max="19" width="13.7109375" style="88" hidden="1" customWidth="1"/>
    <col min="20" max="20" width="10.28515625" style="88" hidden="1" customWidth="1"/>
    <col min="21" max="21" width="12.140625" style="74" customWidth="1"/>
    <col min="22" max="22" width="15.140625" style="74" customWidth="1"/>
    <col min="23" max="49" width="8" style="74" customWidth="1"/>
    <col min="50" max="257" width="8" style="88"/>
    <col min="258" max="258" width="19" style="88" customWidth="1"/>
    <col min="259" max="259" width="0" style="88" hidden="1" customWidth="1"/>
    <col min="260" max="260" width="6" style="88" customWidth="1"/>
    <col min="261" max="261" width="42.140625" style="88" customWidth="1"/>
    <col min="262" max="262" width="0" style="88" hidden="1" customWidth="1"/>
    <col min="263" max="263" width="12.7109375" style="88" customWidth="1"/>
    <col min="264" max="264" width="13.5703125" style="88" customWidth="1"/>
    <col min="265" max="265" width="14" style="88" customWidth="1"/>
    <col min="266" max="266" width="13.85546875" style="88" customWidth="1"/>
    <col min="267" max="267" width="12.5703125" style="88" customWidth="1"/>
    <col min="268" max="270" width="12.7109375" style="88" customWidth="1"/>
    <col min="271" max="276" width="0" style="88" hidden="1" customWidth="1"/>
    <col min="277" max="277" width="12.140625" style="88" customWidth="1"/>
    <col min="278" max="278" width="15.140625" style="88" customWidth="1"/>
    <col min="279" max="305" width="8" style="88" customWidth="1"/>
    <col min="306" max="513" width="8" style="88"/>
    <col min="514" max="514" width="19" style="88" customWidth="1"/>
    <col min="515" max="515" width="0" style="88" hidden="1" customWidth="1"/>
    <col min="516" max="516" width="6" style="88" customWidth="1"/>
    <col min="517" max="517" width="42.140625" style="88" customWidth="1"/>
    <col min="518" max="518" width="0" style="88" hidden="1" customWidth="1"/>
    <col min="519" max="519" width="12.7109375" style="88" customWidth="1"/>
    <col min="520" max="520" width="13.5703125" style="88" customWidth="1"/>
    <col min="521" max="521" width="14" style="88" customWidth="1"/>
    <col min="522" max="522" width="13.85546875" style="88" customWidth="1"/>
    <col min="523" max="523" width="12.5703125" style="88" customWidth="1"/>
    <col min="524" max="526" width="12.7109375" style="88" customWidth="1"/>
    <col min="527" max="532" width="0" style="88" hidden="1" customWidth="1"/>
    <col min="533" max="533" width="12.140625" style="88" customWidth="1"/>
    <col min="534" max="534" width="15.140625" style="88" customWidth="1"/>
    <col min="535" max="561" width="8" style="88" customWidth="1"/>
    <col min="562" max="769" width="8" style="88"/>
    <col min="770" max="770" width="19" style="88" customWidth="1"/>
    <col min="771" max="771" width="0" style="88" hidden="1" customWidth="1"/>
    <col min="772" max="772" width="6" style="88" customWidth="1"/>
    <col min="773" max="773" width="42.140625" style="88" customWidth="1"/>
    <col min="774" max="774" width="0" style="88" hidden="1" customWidth="1"/>
    <col min="775" max="775" width="12.7109375" style="88" customWidth="1"/>
    <col min="776" max="776" width="13.5703125" style="88" customWidth="1"/>
    <col min="777" max="777" width="14" style="88" customWidth="1"/>
    <col min="778" max="778" width="13.85546875" style="88" customWidth="1"/>
    <col min="779" max="779" width="12.5703125" style="88" customWidth="1"/>
    <col min="780" max="782" width="12.7109375" style="88" customWidth="1"/>
    <col min="783" max="788" width="0" style="88" hidden="1" customWidth="1"/>
    <col min="789" max="789" width="12.140625" style="88" customWidth="1"/>
    <col min="790" max="790" width="15.140625" style="88" customWidth="1"/>
    <col min="791" max="817" width="8" style="88" customWidth="1"/>
    <col min="818" max="1025" width="8" style="88"/>
    <col min="1026" max="1026" width="19" style="88" customWidth="1"/>
    <col min="1027" max="1027" width="0" style="88" hidden="1" customWidth="1"/>
    <col min="1028" max="1028" width="6" style="88" customWidth="1"/>
    <col min="1029" max="1029" width="42.140625" style="88" customWidth="1"/>
    <col min="1030" max="1030" width="0" style="88" hidden="1" customWidth="1"/>
    <col min="1031" max="1031" width="12.7109375" style="88" customWidth="1"/>
    <col min="1032" max="1032" width="13.5703125" style="88" customWidth="1"/>
    <col min="1033" max="1033" width="14" style="88" customWidth="1"/>
    <col min="1034" max="1034" width="13.85546875" style="88" customWidth="1"/>
    <col min="1035" max="1035" width="12.5703125" style="88" customWidth="1"/>
    <col min="1036" max="1038" width="12.7109375" style="88" customWidth="1"/>
    <col min="1039" max="1044" width="0" style="88" hidden="1" customWidth="1"/>
    <col min="1045" max="1045" width="12.140625" style="88" customWidth="1"/>
    <col min="1046" max="1046" width="15.140625" style="88" customWidth="1"/>
    <col min="1047" max="1073" width="8" style="88" customWidth="1"/>
    <col min="1074" max="1281" width="8" style="88"/>
    <col min="1282" max="1282" width="19" style="88" customWidth="1"/>
    <col min="1283" max="1283" width="0" style="88" hidden="1" customWidth="1"/>
    <col min="1284" max="1284" width="6" style="88" customWidth="1"/>
    <col min="1285" max="1285" width="42.140625" style="88" customWidth="1"/>
    <col min="1286" max="1286" width="0" style="88" hidden="1" customWidth="1"/>
    <col min="1287" max="1287" width="12.7109375" style="88" customWidth="1"/>
    <col min="1288" max="1288" width="13.5703125" style="88" customWidth="1"/>
    <col min="1289" max="1289" width="14" style="88" customWidth="1"/>
    <col min="1290" max="1290" width="13.85546875" style="88" customWidth="1"/>
    <col min="1291" max="1291" width="12.5703125" style="88" customWidth="1"/>
    <col min="1292" max="1294" width="12.7109375" style="88" customWidth="1"/>
    <col min="1295" max="1300" width="0" style="88" hidden="1" customWidth="1"/>
    <col min="1301" max="1301" width="12.140625" style="88" customWidth="1"/>
    <col min="1302" max="1302" width="15.140625" style="88" customWidth="1"/>
    <col min="1303" max="1329" width="8" style="88" customWidth="1"/>
    <col min="1330" max="1537" width="8" style="88"/>
    <col min="1538" max="1538" width="19" style="88" customWidth="1"/>
    <col min="1539" max="1539" width="0" style="88" hidden="1" customWidth="1"/>
    <col min="1540" max="1540" width="6" style="88" customWidth="1"/>
    <col min="1541" max="1541" width="42.140625" style="88" customWidth="1"/>
    <col min="1542" max="1542" width="0" style="88" hidden="1" customWidth="1"/>
    <col min="1543" max="1543" width="12.7109375" style="88" customWidth="1"/>
    <col min="1544" max="1544" width="13.5703125" style="88" customWidth="1"/>
    <col min="1545" max="1545" width="14" style="88" customWidth="1"/>
    <col min="1546" max="1546" width="13.85546875" style="88" customWidth="1"/>
    <col min="1547" max="1547" width="12.5703125" style="88" customWidth="1"/>
    <col min="1548" max="1550" width="12.7109375" style="88" customWidth="1"/>
    <col min="1551" max="1556" width="0" style="88" hidden="1" customWidth="1"/>
    <col min="1557" max="1557" width="12.140625" style="88" customWidth="1"/>
    <col min="1558" max="1558" width="15.140625" style="88" customWidth="1"/>
    <col min="1559" max="1585" width="8" style="88" customWidth="1"/>
    <col min="1586" max="1793" width="8" style="88"/>
    <col min="1794" max="1794" width="19" style="88" customWidth="1"/>
    <col min="1795" max="1795" width="0" style="88" hidden="1" customWidth="1"/>
    <col min="1796" max="1796" width="6" style="88" customWidth="1"/>
    <col min="1797" max="1797" width="42.140625" style="88" customWidth="1"/>
    <col min="1798" max="1798" width="0" style="88" hidden="1" customWidth="1"/>
    <col min="1799" max="1799" width="12.7109375" style="88" customWidth="1"/>
    <col min="1800" max="1800" width="13.5703125" style="88" customWidth="1"/>
    <col min="1801" max="1801" width="14" style="88" customWidth="1"/>
    <col min="1802" max="1802" width="13.85546875" style="88" customWidth="1"/>
    <col min="1803" max="1803" width="12.5703125" style="88" customWidth="1"/>
    <col min="1804" max="1806" width="12.7109375" style="88" customWidth="1"/>
    <col min="1807" max="1812" width="0" style="88" hidden="1" customWidth="1"/>
    <col min="1813" max="1813" width="12.140625" style="88" customWidth="1"/>
    <col min="1814" max="1814" width="15.140625" style="88" customWidth="1"/>
    <col min="1815" max="1841" width="8" style="88" customWidth="1"/>
    <col min="1842" max="2049" width="8" style="88"/>
    <col min="2050" max="2050" width="19" style="88" customWidth="1"/>
    <col min="2051" max="2051" width="0" style="88" hidden="1" customWidth="1"/>
    <col min="2052" max="2052" width="6" style="88" customWidth="1"/>
    <col min="2053" max="2053" width="42.140625" style="88" customWidth="1"/>
    <col min="2054" max="2054" width="0" style="88" hidden="1" customWidth="1"/>
    <col min="2055" max="2055" width="12.7109375" style="88" customWidth="1"/>
    <col min="2056" max="2056" width="13.5703125" style="88" customWidth="1"/>
    <col min="2057" max="2057" width="14" style="88" customWidth="1"/>
    <col min="2058" max="2058" width="13.85546875" style="88" customWidth="1"/>
    <col min="2059" max="2059" width="12.5703125" style="88" customWidth="1"/>
    <col min="2060" max="2062" width="12.7109375" style="88" customWidth="1"/>
    <col min="2063" max="2068" width="0" style="88" hidden="1" customWidth="1"/>
    <col min="2069" max="2069" width="12.140625" style="88" customWidth="1"/>
    <col min="2070" max="2070" width="15.140625" style="88" customWidth="1"/>
    <col min="2071" max="2097" width="8" style="88" customWidth="1"/>
    <col min="2098" max="2305" width="8" style="88"/>
    <col min="2306" max="2306" width="19" style="88" customWidth="1"/>
    <col min="2307" max="2307" width="0" style="88" hidden="1" customWidth="1"/>
    <col min="2308" max="2308" width="6" style="88" customWidth="1"/>
    <col min="2309" max="2309" width="42.140625" style="88" customWidth="1"/>
    <col min="2310" max="2310" width="0" style="88" hidden="1" customWidth="1"/>
    <col min="2311" max="2311" width="12.7109375" style="88" customWidth="1"/>
    <col min="2312" max="2312" width="13.5703125" style="88" customWidth="1"/>
    <col min="2313" max="2313" width="14" style="88" customWidth="1"/>
    <col min="2314" max="2314" width="13.85546875" style="88" customWidth="1"/>
    <col min="2315" max="2315" width="12.5703125" style="88" customWidth="1"/>
    <col min="2316" max="2318" width="12.7109375" style="88" customWidth="1"/>
    <col min="2319" max="2324" width="0" style="88" hidden="1" customWidth="1"/>
    <col min="2325" max="2325" width="12.140625" style="88" customWidth="1"/>
    <col min="2326" max="2326" width="15.140625" style="88" customWidth="1"/>
    <col min="2327" max="2353" width="8" style="88" customWidth="1"/>
    <col min="2354" max="2561" width="8" style="88"/>
    <col min="2562" max="2562" width="19" style="88" customWidth="1"/>
    <col min="2563" max="2563" width="0" style="88" hidden="1" customWidth="1"/>
    <col min="2564" max="2564" width="6" style="88" customWidth="1"/>
    <col min="2565" max="2565" width="42.140625" style="88" customWidth="1"/>
    <col min="2566" max="2566" width="0" style="88" hidden="1" customWidth="1"/>
    <col min="2567" max="2567" width="12.7109375" style="88" customWidth="1"/>
    <col min="2568" max="2568" width="13.5703125" style="88" customWidth="1"/>
    <col min="2569" max="2569" width="14" style="88" customWidth="1"/>
    <col min="2570" max="2570" width="13.85546875" style="88" customWidth="1"/>
    <col min="2571" max="2571" width="12.5703125" style="88" customWidth="1"/>
    <col min="2572" max="2574" width="12.7109375" style="88" customWidth="1"/>
    <col min="2575" max="2580" width="0" style="88" hidden="1" customWidth="1"/>
    <col min="2581" max="2581" width="12.140625" style="88" customWidth="1"/>
    <col min="2582" max="2582" width="15.140625" style="88" customWidth="1"/>
    <col min="2583" max="2609" width="8" style="88" customWidth="1"/>
    <col min="2610" max="2817" width="8" style="88"/>
    <col min="2818" max="2818" width="19" style="88" customWidth="1"/>
    <col min="2819" max="2819" width="0" style="88" hidden="1" customWidth="1"/>
    <col min="2820" max="2820" width="6" style="88" customWidth="1"/>
    <col min="2821" max="2821" width="42.140625" style="88" customWidth="1"/>
    <col min="2822" max="2822" width="0" style="88" hidden="1" customWidth="1"/>
    <col min="2823" max="2823" width="12.7109375" style="88" customWidth="1"/>
    <col min="2824" max="2824" width="13.5703125" style="88" customWidth="1"/>
    <col min="2825" max="2825" width="14" style="88" customWidth="1"/>
    <col min="2826" max="2826" width="13.85546875" style="88" customWidth="1"/>
    <col min="2827" max="2827" width="12.5703125" style="88" customWidth="1"/>
    <col min="2828" max="2830" width="12.7109375" style="88" customWidth="1"/>
    <col min="2831" max="2836" width="0" style="88" hidden="1" customWidth="1"/>
    <col min="2837" max="2837" width="12.140625" style="88" customWidth="1"/>
    <col min="2838" max="2838" width="15.140625" style="88" customWidth="1"/>
    <col min="2839" max="2865" width="8" style="88" customWidth="1"/>
    <col min="2866" max="3073" width="8" style="88"/>
    <col min="3074" max="3074" width="19" style="88" customWidth="1"/>
    <col min="3075" max="3075" width="0" style="88" hidden="1" customWidth="1"/>
    <col min="3076" max="3076" width="6" style="88" customWidth="1"/>
    <col min="3077" max="3077" width="42.140625" style="88" customWidth="1"/>
    <col min="3078" max="3078" width="0" style="88" hidden="1" customWidth="1"/>
    <col min="3079" max="3079" width="12.7109375" style="88" customWidth="1"/>
    <col min="3080" max="3080" width="13.5703125" style="88" customWidth="1"/>
    <col min="3081" max="3081" width="14" style="88" customWidth="1"/>
    <col min="3082" max="3082" width="13.85546875" style="88" customWidth="1"/>
    <col min="3083" max="3083" width="12.5703125" style="88" customWidth="1"/>
    <col min="3084" max="3086" width="12.7109375" style="88" customWidth="1"/>
    <col min="3087" max="3092" width="0" style="88" hidden="1" customWidth="1"/>
    <col min="3093" max="3093" width="12.140625" style="88" customWidth="1"/>
    <col min="3094" max="3094" width="15.140625" style="88" customWidth="1"/>
    <col min="3095" max="3121" width="8" style="88" customWidth="1"/>
    <col min="3122" max="3329" width="8" style="88"/>
    <col min="3330" max="3330" width="19" style="88" customWidth="1"/>
    <col min="3331" max="3331" width="0" style="88" hidden="1" customWidth="1"/>
    <col min="3332" max="3332" width="6" style="88" customWidth="1"/>
    <col min="3333" max="3333" width="42.140625" style="88" customWidth="1"/>
    <col min="3334" max="3334" width="0" style="88" hidden="1" customWidth="1"/>
    <col min="3335" max="3335" width="12.7109375" style="88" customWidth="1"/>
    <col min="3336" max="3336" width="13.5703125" style="88" customWidth="1"/>
    <col min="3337" max="3337" width="14" style="88" customWidth="1"/>
    <col min="3338" max="3338" width="13.85546875" style="88" customWidth="1"/>
    <col min="3339" max="3339" width="12.5703125" style="88" customWidth="1"/>
    <col min="3340" max="3342" width="12.7109375" style="88" customWidth="1"/>
    <col min="3343" max="3348" width="0" style="88" hidden="1" customWidth="1"/>
    <col min="3349" max="3349" width="12.140625" style="88" customWidth="1"/>
    <col min="3350" max="3350" width="15.140625" style="88" customWidth="1"/>
    <col min="3351" max="3377" width="8" style="88" customWidth="1"/>
    <col min="3378" max="3585" width="8" style="88"/>
    <col min="3586" max="3586" width="19" style="88" customWidth="1"/>
    <col min="3587" max="3587" width="0" style="88" hidden="1" customWidth="1"/>
    <col min="3588" max="3588" width="6" style="88" customWidth="1"/>
    <col min="3589" max="3589" width="42.140625" style="88" customWidth="1"/>
    <col min="3590" max="3590" width="0" style="88" hidden="1" customWidth="1"/>
    <col min="3591" max="3591" width="12.7109375" style="88" customWidth="1"/>
    <col min="3592" max="3592" width="13.5703125" style="88" customWidth="1"/>
    <col min="3593" max="3593" width="14" style="88" customWidth="1"/>
    <col min="3594" max="3594" width="13.85546875" style="88" customWidth="1"/>
    <col min="3595" max="3595" width="12.5703125" style="88" customWidth="1"/>
    <col min="3596" max="3598" width="12.7109375" style="88" customWidth="1"/>
    <col min="3599" max="3604" width="0" style="88" hidden="1" customWidth="1"/>
    <col min="3605" max="3605" width="12.140625" style="88" customWidth="1"/>
    <col min="3606" max="3606" width="15.140625" style="88" customWidth="1"/>
    <col min="3607" max="3633" width="8" style="88" customWidth="1"/>
    <col min="3634" max="3841" width="8" style="88"/>
    <col min="3842" max="3842" width="19" style="88" customWidth="1"/>
    <col min="3843" max="3843" width="0" style="88" hidden="1" customWidth="1"/>
    <col min="3844" max="3844" width="6" style="88" customWidth="1"/>
    <col min="3845" max="3845" width="42.140625" style="88" customWidth="1"/>
    <col min="3846" max="3846" width="0" style="88" hidden="1" customWidth="1"/>
    <col min="3847" max="3847" width="12.7109375" style="88" customWidth="1"/>
    <col min="3848" max="3848" width="13.5703125" style="88" customWidth="1"/>
    <col min="3849" max="3849" width="14" style="88" customWidth="1"/>
    <col min="3850" max="3850" width="13.85546875" style="88" customWidth="1"/>
    <col min="3851" max="3851" width="12.5703125" style="88" customWidth="1"/>
    <col min="3852" max="3854" width="12.7109375" style="88" customWidth="1"/>
    <col min="3855" max="3860" width="0" style="88" hidden="1" customWidth="1"/>
    <col min="3861" max="3861" width="12.140625" style="88" customWidth="1"/>
    <col min="3862" max="3862" width="15.140625" style="88" customWidth="1"/>
    <col min="3863" max="3889" width="8" style="88" customWidth="1"/>
    <col min="3890" max="4097" width="8" style="88"/>
    <col min="4098" max="4098" width="19" style="88" customWidth="1"/>
    <col min="4099" max="4099" width="0" style="88" hidden="1" customWidth="1"/>
    <col min="4100" max="4100" width="6" style="88" customWidth="1"/>
    <col min="4101" max="4101" width="42.140625" style="88" customWidth="1"/>
    <col min="4102" max="4102" width="0" style="88" hidden="1" customWidth="1"/>
    <col min="4103" max="4103" width="12.7109375" style="88" customWidth="1"/>
    <col min="4104" max="4104" width="13.5703125" style="88" customWidth="1"/>
    <col min="4105" max="4105" width="14" style="88" customWidth="1"/>
    <col min="4106" max="4106" width="13.85546875" style="88" customWidth="1"/>
    <col min="4107" max="4107" width="12.5703125" style="88" customWidth="1"/>
    <col min="4108" max="4110" width="12.7109375" style="88" customWidth="1"/>
    <col min="4111" max="4116" width="0" style="88" hidden="1" customWidth="1"/>
    <col min="4117" max="4117" width="12.140625" style="88" customWidth="1"/>
    <col min="4118" max="4118" width="15.140625" style="88" customWidth="1"/>
    <col min="4119" max="4145" width="8" style="88" customWidth="1"/>
    <col min="4146" max="4353" width="8" style="88"/>
    <col min="4354" max="4354" width="19" style="88" customWidth="1"/>
    <col min="4355" max="4355" width="0" style="88" hidden="1" customWidth="1"/>
    <col min="4356" max="4356" width="6" style="88" customWidth="1"/>
    <col min="4357" max="4357" width="42.140625" style="88" customWidth="1"/>
    <col min="4358" max="4358" width="0" style="88" hidden="1" customWidth="1"/>
    <col min="4359" max="4359" width="12.7109375" style="88" customWidth="1"/>
    <col min="4360" max="4360" width="13.5703125" style="88" customWidth="1"/>
    <col min="4361" max="4361" width="14" style="88" customWidth="1"/>
    <col min="4362" max="4362" width="13.85546875" style="88" customWidth="1"/>
    <col min="4363" max="4363" width="12.5703125" style="88" customWidth="1"/>
    <col min="4364" max="4366" width="12.7109375" style="88" customWidth="1"/>
    <col min="4367" max="4372" width="0" style="88" hidden="1" customWidth="1"/>
    <col min="4373" max="4373" width="12.140625" style="88" customWidth="1"/>
    <col min="4374" max="4374" width="15.140625" style="88" customWidth="1"/>
    <col min="4375" max="4401" width="8" style="88" customWidth="1"/>
    <col min="4402" max="4609" width="8" style="88"/>
    <col min="4610" max="4610" width="19" style="88" customWidth="1"/>
    <col min="4611" max="4611" width="0" style="88" hidden="1" customWidth="1"/>
    <col min="4612" max="4612" width="6" style="88" customWidth="1"/>
    <col min="4613" max="4613" width="42.140625" style="88" customWidth="1"/>
    <col min="4614" max="4614" width="0" style="88" hidden="1" customWidth="1"/>
    <col min="4615" max="4615" width="12.7109375" style="88" customWidth="1"/>
    <col min="4616" max="4616" width="13.5703125" style="88" customWidth="1"/>
    <col min="4617" max="4617" width="14" style="88" customWidth="1"/>
    <col min="4618" max="4618" width="13.85546875" style="88" customWidth="1"/>
    <col min="4619" max="4619" width="12.5703125" style="88" customWidth="1"/>
    <col min="4620" max="4622" width="12.7109375" style="88" customWidth="1"/>
    <col min="4623" max="4628" width="0" style="88" hidden="1" customWidth="1"/>
    <col min="4629" max="4629" width="12.140625" style="88" customWidth="1"/>
    <col min="4630" max="4630" width="15.140625" style="88" customWidth="1"/>
    <col min="4631" max="4657" width="8" style="88" customWidth="1"/>
    <col min="4658" max="4865" width="8" style="88"/>
    <col min="4866" max="4866" width="19" style="88" customWidth="1"/>
    <col min="4867" max="4867" width="0" style="88" hidden="1" customWidth="1"/>
    <col min="4868" max="4868" width="6" style="88" customWidth="1"/>
    <col min="4869" max="4869" width="42.140625" style="88" customWidth="1"/>
    <col min="4870" max="4870" width="0" style="88" hidden="1" customWidth="1"/>
    <col min="4871" max="4871" width="12.7109375" style="88" customWidth="1"/>
    <col min="4872" max="4872" width="13.5703125" style="88" customWidth="1"/>
    <col min="4873" max="4873" width="14" style="88" customWidth="1"/>
    <col min="4874" max="4874" width="13.85546875" style="88" customWidth="1"/>
    <col min="4875" max="4875" width="12.5703125" style="88" customWidth="1"/>
    <col min="4876" max="4878" width="12.7109375" style="88" customWidth="1"/>
    <col min="4879" max="4884" width="0" style="88" hidden="1" customWidth="1"/>
    <col min="4885" max="4885" width="12.140625" style="88" customWidth="1"/>
    <col min="4886" max="4886" width="15.140625" style="88" customWidth="1"/>
    <col min="4887" max="4913" width="8" style="88" customWidth="1"/>
    <col min="4914" max="5121" width="8" style="88"/>
    <col min="5122" max="5122" width="19" style="88" customWidth="1"/>
    <col min="5123" max="5123" width="0" style="88" hidden="1" customWidth="1"/>
    <col min="5124" max="5124" width="6" style="88" customWidth="1"/>
    <col min="5125" max="5125" width="42.140625" style="88" customWidth="1"/>
    <col min="5126" max="5126" width="0" style="88" hidden="1" customWidth="1"/>
    <col min="5127" max="5127" width="12.7109375" style="88" customWidth="1"/>
    <col min="5128" max="5128" width="13.5703125" style="88" customWidth="1"/>
    <col min="5129" max="5129" width="14" style="88" customWidth="1"/>
    <col min="5130" max="5130" width="13.85546875" style="88" customWidth="1"/>
    <col min="5131" max="5131" width="12.5703125" style="88" customWidth="1"/>
    <col min="5132" max="5134" width="12.7109375" style="88" customWidth="1"/>
    <col min="5135" max="5140" width="0" style="88" hidden="1" customWidth="1"/>
    <col min="5141" max="5141" width="12.140625" style="88" customWidth="1"/>
    <col min="5142" max="5142" width="15.140625" style="88" customWidth="1"/>
    <col min="5143" max="5169" width="8" style="88" customWidth="1"/>
    <col min="5170" max="5377" width="8" style="88"/>
    <col min="5378" max="5378" width="19" style="88" customWidth="1"/>
    <col min="5379" max="5379" width="0" style="88" hidden="1" customWidth="1"/>
    <col min="5380" max="5380" width="6" style="88" customWidth="1"/>
    <col min="5381" max="5381" width="42.140625" style="88" customWidth="1"/>
    <col min="5382" max="5382" width="0" style="88" hidden="1" customWidth="1"/>
    <col min="5383" max="5383" width="12.7109375" style="88" customWidth="1"/>
    <col min="5384" max="5384" width="13.5703125" style="88" customWidth="1"/>
    <col min="5385" max="5385" width="14" style="88" customWidth="1"/>
    <col min="5386" max="5386" width="13.85546875" style="88" customWidth="1"/>
    <col min="5387" max="5387" width="12.5703125" style="88" customWidth="1"/>
    <col min="5388" max="5390" width="12.7109375" style="88" customWidth="1"/>
    <col min="5391" max="5396" width="0" style="88" hidden="1" customWidth="1"/>
    <col min="5397" max="5397" width="12.140625" style="88" customWidth="1"/>
    <col min="5398" max="5398" width="15.140625" style="88" customWidth="1"/>
    <col min="5399" max="5425" width="8" style="88" customWidth="1"/>
    <col min="5426" max="5633" width="8" style="88"/>
    <col min="5634" max="5634" width="19" style="88" customWidth="1"/>
    <col min="5635" max="5635" width="0" style="88" hidden="1" customWidth="1"/>
    <col min="5636" max="5636" width="6" style="88" customWidth="1"/>
    <col min="5637" max="5637" width="42.140625" style="88" customWidth="1"/>
    <col min="5638" max="5638" width="0" style="88" hidden="1" customWidth="1"/>
    <col min="5639" max="5639" width="12.7109375" style="88" customWidth="1"/>
    <col min="5640" max="5640" width="13.5703125" style="88" customWidth="1"/>
    <col min="5641" max="5641" width="14" style="88" customWidth="1"/>
    <col min="5642" max="5642" width="13.85546875" style="88" customWidth="1"/>
    <col min="5643" max="5643" width="12.5703125" style="88" customWidth="1"/>
    <col min="5644" max="5646" width="12.7109375" style="88" customWidth="1"/>
    <col min="5647" max="5652" width="0" style="88" hidden="1" customWidth="1"/>
    <col min="5653" max="5653" width="12.140625" style="88" customWidth="1"/>
    <col min="5654" max="5654" width="15.140625" style="88" customWidth="1"/>
    <col min="5655" max="5681" width="8" style="88" customWidth="1"/>
    <col min="5682" max="5889" width="8" style="88"/>
    <col min="5890" max="5890" width="19" style="88" customWidth="1"/>
    <col min="5891" max="5891" width="0" style="88" hidden="1" customWidth="1"/>
    <col min="5892" max="5892" width="6" style="88" customWidth="1"/>
    <col min="5893" max="5893" width="42.140625" style="88" customWidth="1"/>
    <col min="5894" max="5894" width="0" style="88" hidden="1" customWidth="1"/>
    <col min="5895" max="5895" width="12.7109375" style="88" customWidth="1"/>
    <col min="5896" max="5896" width="13.5703125" style="88" customWidth="1"/>
    <col min="5897" max="5897" width="14" style="88" customWidth="1"/>
    <col min="5898" max="5898" width="13.85546875" style="88" customWidth="1"/>
    <col min="5899" max="5899" width="12.5703125" style="88" customWidth="1"/>
    <col min="5900" max="5902" width="12.7109375" style="88" customWidth="1"/>
    <col min="5903" max="5908" width="0" style="88" hidden="1" customWidth="1"/>
    <col min="5909" max="5909" width="12.140625" style="88" customWidth="1"/>
    <col min="5910" max="5910" width="15.140625" style="88" customWidth="1"/>
    <col min="5911" max="5937" width="8" style="88" customWidth="1"/>
    <col min="5938" max="6145" width="8" style="88"/>
    <col min="6146" max="6146" width="19" style="88" customWidth="1"/>
    <col min="6147" max="6147" width="0" style="88" hidden="1" customWidth="1"/>
    <col min="6148" max="6148" width="6" style="88" customWidth="1"/>
    <col min="6149" max="6149" width="42.140625" style="88" customWidth="1"/>
    <col min="6150" max="6150" width="0" style="88" hidden="1" customWidth="1"/>
    <col min="6151" max="6151" width="12.7109375" style="88" customWidth="1"/>
    <col min="6152" max="6152" width="13.5703125" style="88" customWidth="1"/>
    <col min="6153" max="6153" width="14" style="88" customWidth="1"/>
    <col min="6154" max="6154" width="13.85546875" style="88" customWidth="1"/>
    <col min="6155" max="6155" width="12.5703125" style="88" customWidth="1"/>
    <col min="6156" max="6158" width="12.7109375" style="88" customWidth="1"/>
    <col min="6159" max="6164" width="0" style="88" hidden="1" customWidth="1"/>
    <col min="6165" max="6165" width="12.140625" style="88" customWidth="1"/>
    <col min="6166" max="6166" width="15.140625" style="88" customWidth="1"/>
    <col min="6167" max="6193" width="8" style="88" customWidth="1"/>
    <col min="6194" max="6401" width="8" style="88"/>
    <col min="6402" max="6402" width="19" style="88" customWidth="1"/>
    <col min="6403" max="6403" width="0" style="88" hidden="1" customWidth="1"/>
    <col min="6404" max="6404" width="6" style="88" customWidth="1"/>
    <col min="6405" max="6405" width="42.140625" style="88" customWidth="1"/>
    <col min="6406" max="6406" width="0" style="88" hidden="1" customWidth="1"/>
    <col min="6407" max="6407" width="12.7109375" style="88" customWidth="1"/>
    <col min="6408" max="6408" width="13.5703125" style="88" customWidth="1"/>
    <col min="6409" max="6409" width="14" style="88" customWidth="1"/>
    <col min="6410" max="6410" width="13.85546875" style="88" customWidth="1"/>
    <col min="6411" max="6411" width="12.5703125" style="88" customWidth="1"/>
    <col min="6412" max="6414" width="12.7109375" style="88" customWidth="1"/>
    <col min="6415" max="6420" width="0" style="88" hidden="1" customWidth="1"/>
    <col min="6421" max="6421" width="12.140625" style="88" customWidth="1"/>
    <col min="6422" max="6422" width="15.140625" style="88" customWidth="1"/>
    <col min="6423" max="6449" width="8" style="88" customWidth="1"/>
    <col min="6450" max="6657" width="8" style="88"/>
    <col min="6658" max="6658" width="19" style="88" customWidth="1"/>
    <col min="6659" max="6659" width="0" style="88" hidden="1" customWidth="1"/>
    <col min="6660" max="6660" width="6" style="88" customWidth="1"/>
    <col min="6661" max="6661" width="42.140625" style="88" customWidth="1"/>
    <col min="6662" max="6662" width="0" style="88" hidden="1" customWidth="1"/>
    <col min="6663" max="6663" width="12.7109375" style="88" customWidth="1"/>
    <col min="6664" max="6664" width="13.5703125" style="88" customWidth="1"/>
    <col min="6665" max="6665" width="14" style="88" customWidth="1"/>
    <col min="6666" max="6666" width="13.85546875" style="88" customWidth="1"/>
    <col min="6667" max="6667" width="12.5703125" style="88" customWidth="1"/>
    <col min="6668" max="6670" width="12.7109375" style="88" customWidth="1"/>
    <col min="6671" max="6676" width="0" style="88" hidden="1" customWidth="1"/>
    <col min="6677" max="6677" width="12.140625" style="88" customWidth="1"/>
    <col min="6678" max="6678" width="15.140625" style="88" customWidth="1"/>
    <col min="6679" max="6705" width="8" style="88" customWidth="1"/>
    <col min="6706" max="6913" width="8" style="88"/>
    <col min="6914" max="6914" width="19" style="88" customWidth="1"/>
    <col min="6915" max="6915" width="0" style="88" hidden="1" customWidth="1"/>
    <col min="6916" max="6916" width="6" style="88" customWidth="1"/>
    <col min="6917" max="6917" width="42.140625" style="88" customWidth="1"/>
    <col min="6918" max="6918" width="0" style="88" hidden="1" customWidth="1"/>
    <col min="6919" max="6919" width="12.7109375" style="88" customWidth="1"/>
    <col min="6920" max="6920" width="13.5703125" style="88" customWidth="1"/>
    <col min="6921" max="6921" width="14" style="88" customWidth="1"/>
    <col min="6922" max="6922" width="13.85546875" style="88" customWidth="1"/>
    <col min="6923" max="6923" width="12.5703125" style="88" customWidth="1"/>
    <col min="6924" max="6926" width="12.7109375" style="88" customWidth="1"/>
    <col min="6927" max="6932" width="0" style="88" hidden="1" customWidth="1"/>
    <col min="6933" max="6933" width="12.140625" style="88" customWidth="1"/>
    <col min="6934" max="6934" width="15.140625" style="88" customWidth="1"/>
    <col min="6935" max="6961" width="8" style="88" customWidth="1"/>
    <col min="6962" max="7169" width="8" style="88"/>
    <col min="7170" max="7170" width="19" style="88" customWidth="1"/>
    <col min="7171" max="7171" width="0" style="88" hidden="1" customWidth="1"/>
    <col min="7172" max="7172" width="6" style="88" customWidth="1"/>
    <col min="7173" max="7173" width="42.140625" style="88" customWidth="1"/>
    <col min="7174" max="7174" width="0" style="88" hidden="1" customWidth="1"/>
    <col min="7175" max="7175" width="12.7109375" style="88" customWidth="1"/>
    <col min="7176" max="7176" width="13.5703125" style="88" customWidth="1"/>
    <col min="7177" max="7177" width="14" style="88" customWidth="1"/>
    <col min="7178" max="7178" width="13.85546875" style="88" customWidth="1"/>
    <col min="7179" max="7179" width="12.5703125" style="88" customWidth="1"/>
    <col min="7180" max="7182" width="12.7109375" style="88" customWidth="1"/>
    <col min="7183" max="7188" width="0" style="88" hidden="1" customWidth="1"/>
    <col min="7189" max="7189" width="12.140625" style="88" customWidth="1"/>
    <col min="7190" max="7190" width="15.140625" style="88" customWidth="1"/>
    <col min="7191" max="7217" width="8" style="88" customWidth="1"/>
    <col min="7218" max="7425" width="8" style="88"/>
    <col min="7426" max="7426" width="19" style="88" customWidth="1"/>
    <col min="7427" max="7427" width="0" style="88" hidden="1" customWidth="1"/>
    <col min="7428" max="7428" width="6" style="88" customWidth="1"/>
    <col min="7429" max="7429" width="42.140625" style="88" customWidth="1"/>
    <col min="7430" max="7430" width="0" style="88" hidden="1" customWidth="1"/>
    <col min="7431" max="7431" width="12.7109375" style="88" customWidth="1"/>
    <col min="7432" max="7432" width="13.5703125" style="88" customWidth="1"/>
    <col min="7433" max="7433" width="14" style="88" customWidth="1"/>
    <col min="7434" max="7434" width="13.85546875" style="88" customWidth="1"/>
    <col min="7435" max="7435" width="12.5703125" style="88" customWidth="1"/>
    <col min="7436" max="7438" width="12.7109375" style="88" customWidth="1"/>
    <col min="7439" max="7444" width="0" style="88" hidden="1" customWidth="1"/>
    <col min="7445" max="7445" width="12.140625" style="88" customWidth="1"/>
    <col min="7446" max="7446" width="15.140625" style="88" customWidth="1"/>
    <col min="7447" max="7473" width="8" style="88" customWidth="1"/>
    <col min="7474" max="7681" width="8" style="88"/>
    <col min="7682" max="7682" width="19" style="88" customWidth="1"/>
    <col min="7683" max="7683" width="0" style="88" hidden="1" customWidth="1"/>
    <col min="7684" max="7684" width="6" style="88" customWidth="1"/>
    <col min="7685" max="7685" width="42.140625" style="88" customWidth="1"/>
    <col min="7686" max="7686" width="0" style="88" hidden="1" customWidth="1"/>
    <col min="7687" max="7687" width="12.7109375" style="88" customWidth="1"/>
    <col min="7688" max="7688" width="13.5703125" style="88" customWidth="1"/>
    <col min="7689" max="7689" width="14" style="88" customWidth="1"/>
    <col min="7690" max="7690" width="13.85546875" style="88" customWidth="1"/>
    <col min="7691" max="7691" width="12.5703125" style="88" customWidth="1"/>
    <col min="7692" max="7694" width="12.7109375" style="88" customWidth="1"/>
    <col min="7695" max="7700" width="0" style="88" hidden="1" customWidth="1"/>
    <col min="7701" max="7701" width="12.140625" style="88" customWidth="1"/>
    <col min="7702" max="7702" width="15.140625" style="88" customWidth="1"/>
    <col min="7703" max="7729" width="8" style="88" customWidth="1"/>
    <col min="7730" max="7937" width="8" style="88"/>
    <col min="7938" max="7938" width="19" style="88" customWidth="1"/>
    <col min="7939" max="7939" width="0" style="88" hidden="1" customWidth="1"/>
    <col min="7940" max="7940" width="6" style="88" customWidth="1"/>
    <col min="7941" max="7941" width="42.140625" style="88" customWidth="1"/>
    <col min="7942" max="7942" width="0" style="88" hidden="1" customWidth="1"/>
    <col min="7943" max="7943" width="12.7109375" style="88" customWidth="1"/>
    <col min="7944" max="7944" width="13.5703125" style="88" customWidth="1"/>
    <col min="7945" max="7945" width="14" style="88" customWidth="1"/>
    <col min="7946" max="7946" width="13.85546875" style="88" customWidth="1"/>
    <col min="7947" max="7947" width="12.5703125" style="88" customWidth="1"/>
    <col min="7948" max="7950" width="12.7109375" style="88" customWidth="1"/>
    <col min="7951" max="7956" width="0" style="88" hidden="1" customWidth="1"/>
    <col min="7957" max="7957" width="12.140625" style="88" customWidth="1"/>
    <col min="7958" max="7958" width="15.140625" style="88" customWidth="1"/>
    <col min="7959" max="7985" width="8" style="88" customWidth="1"/>
    <col min="7986" max="8193" width="8" style="88"/>
    <col min="8194" max="8194" width="19" style="88" customWidth="1"/>
    <col min="8195" max="8195" width="0" style="88" hidden="1" customWidth="1"/>
    <col min="8196" max="8196" width="6" style="88" customWidth="1"/>
    <col min="8197" max="8197" width="42.140625" style="88" customWidth="1"/>
    <col min="8198" max="8198" width="0" style="88" hidden="1" customWidth="1"/>
    <col min="8199" max="8199" width="12.7109375" style="88" customWidth="1"/>
    <col min="8200" max="8200" width="13.5703125" style="88" customWidth="1"/>
    <col min="8201" max="8201" width="14" style="88" customWidth="1"/>
    <col min="8202" max="8202" width="13.85546875" style="88" customWidth="1"/>
    <col min="8203" max="8203" width="12.5703125" style="88" customWidth="1"/>
    <col min="8204" max="8206" width="12.7109375" style="88" customWidth="1"/>
    <col min="8207" max="8212" width="0" style="88" hidden="1" customWidth="1"/>
    <col min="8213" max="8213" width="12.140625" style="88" customWidth="1"/>
    <col min="8214" max="8214" width="15.140625" style="88" customWidth="1"/>
    <col min="8215" max="8241" width="8" style="88" customWidth="1"/>
    <col min="8242" max="8449" width="8" style="88"/>
    <col min="8450" max="8450" width="19" style="88" customWidth="1"/>
    <col min="8451" max="8451" width="0" style="88" hidden="1" customWidth="1"/>
    <col min="8452" max="8452" width="6" style="88" customWidth="1"/>
    <col min="8453" max="8453" width="42.140625" style="88" customWidth="1"/>
    <col min="8454" max="8454" width="0" style="88" hidden="1" customWidth="1"/>
    <col min="8455" max="8455" width="12.7109375" style="88" customWidth="1"/>
    <col min="8456" max="8456" width="13.5703125" style="88" customWidth="1"/>
    <col min="8457" max="8457" width="14" style="88" customWidth="1"/>
    <col min="8458" max="8458" width="13.85546875" style="88" customWidth="1"/>
    <col min="8459" max="8459" width="12.5703125" style="88" customWidth="1"/>
    <col min="8460" max="8462" width="12.7109375" style="88" customWidth="1"/>
    <col min="8463" max="8468" width="0" style="88" hidden="1" customWidth="1"/>
    <col min="8469" max="8469" width="12.140625" style="88" customWidth="1"/>
    <col min="8470" max="8470" width="15.140625" style="88" customWidth="1"/>
    <col min="8471" max="8497" width="8" style="88" customWidth="1"/>
    <col min="8498" max="8705" width="8" style="88"/>
    <col min="8706" max="8706" width="19" style="88" customWidth="1"/>
    <col min="8707" max="8707" width="0" style="88" hidden="1" customWidth="1"/>
    <col min="8708" max="8708" width="6" style="88" customWidth="1"/>
    <col min="8709" max="8709" width="42.140625" style="88" customWidth="1"/>
    <col min="8710" max="8710" width="0" style="88" hidden="1" customWidth="1"/>
    <col min="8711" max="8711" width="12.7109375" style="88" customWidth="1"/>
    <col min="8712" max="8712" width="13.5703125" style="88" customWidth="1"/>
    <col min="8713" max="8713" width="14" style="88" customWidth="1"/>
    <col min="8714" max="8714" width="13.85546875" style="88" customWidth="1"/>
    <col min="8715" max="8715" width="12.5703125" style="88" customWidth="1"/>
    <col min="8716" max="8718" width="12.7109375" style="88" customWidth="1"/>
    <col min="8719" max="8724" width="0" style="88" hidden="1" customWidth="1"/>
    <col min="8725" max="8725" width="12.140625" style="88" customWidth="1"/>
    <col min="8726" max="8726" width="15.140625" style="88" customWidth="1"/>
    <col min="8727" max="8753" width="8" style="88" customWidth="1"/>
    <col min="8754" max="8961" width="8" style="88"/>
    <col min="8962" max="8962" width="19" style="88" customWidth="1"/>
    <col min="8963" max="8963" width="0" style="88" hidden="1" customWidth="1"/>
    <col min="8964" max="8964" width="6" style="88" customWidth="1"/>
    <col min="8965" max="8965" width="42.140625" style="88" customWidth="1"/>
    <col min="8966" max="8966" width="0" style="88" hidden="1" customWidth="1"/>
    <col min="8967" max="8967" width="12.7109375" style="88" customWidth="1"/>
    <col min="8968" max="8968" width="13.5703125" style="88" customWidth="1"/>
    <col min="8969" max="8969" width="14" style="88" customWidth="1"/>
    <col min="8970" max="8970" width="13.85546875" style="88" customWidth="1"/>
    <col min="8971" max="8971" width="12.5703125" style="88" customWidth="1"/>
    <col min="8972" max="8974" width="12.7109375" style="88" customWidth="1"/>
    <col min="8975" max="8980" width="0" style="88" hidden="1" customWidth="1"/>
    <col min="8981" max="8981" width="12.140625" style="88" customWidth="1"/>
    <col min="8982" max="8982" width="15.140625" style="88" customWidth="1"/>
    <col min="8983" max="9009" width="8" style="88" customWidth="1"/>
    <col min="9010" max="9217" width="8" style="88"/>
    <col min="9218" max="9218" width="19" style="88" customWidth="1"/>
    <col min="9219" max="9219" width="0" style="88" hidden="1" customWidth="1"/>
    <col min="9220" max="9220" width="6" style="88" customWidth="1"/>
    <col min="9221" max="9221" width="42.140625" style="88" customWidth="1"/>
    <col min="9222" max="9222" width="0" style="88" hidden="1" customWidth="1"/>
    <col min="9223" max="9223" width="12.7109375" style="88" customWidth="1"/>
    <col min="9224" max="9224" width="13.5703125" style="88" customWidth="1"/>
    <col min="9225" max="9225" width="14" style="88" customWidth="1"/>
    <col min="9226" max="9226" width="13.85546875" style="88" customWidth="1"/>
    <col min="9227" max="9227" width="12.5703125" style="88" customWidth="1"/>
    <col min="9228" max="9230" width="12.7109375" style="88" customWidth="1"/>
    <col min="9231" max="9236" width="0" style="88" hidden="1" customWidth="1"/>
    <col min="9237" max="9237" width="12.140625" style="88" customWidth="1"/>
    <col min="9238" max="9238" width="15.140625" style="88" customWidth="1"/>
    <col min="9239" max="9265" width="8" style="88" customWidth="1"/>
    <col min="9266" max="9473" width="8" style="88"/>
    <col min="9474" max="9474" width="19" style="88" customWidth="1"/>
    <col min="9475" max="9475" width="0" style="88" hidden="1" customWidth="1"/>
    <col min="9476" max="9476" width="6" style="88" customWidth="1"/>
    <col min="9477" max="9477" width="42.140625" style="88" customWidth="1"/>
    <col min="9478" max="9478" width="0" style="88" hidden="1" customWidth="1"/>
    <col min="9479" max="9479" width="12.7109375" style="88" customWidth="1"/>
    <col min="9480" max="9480" width="13.5703125" style="88" customWidth="1"/>
    <col min="9481" max="9481" width="14" style="88" customWidth="1"/>
    <col min="9482" max="9482" width="13.85546875" style="88" customWidth="1"/>
    <col min="9483" max="9483" width="12.5703125" style="88" customWidth="1"/>
    <col min="9484" max="9486" width="12.7109375" style="88" customWidth="1"/>
    <col min="9487" max="9492" width="0" style="88" hidden="1" customWidth="1"/>
    <col min="9493" max="9493" width="12.140625" style="88" customWidth="1"/>
    <col min="9494" max="9494" width="15.140625" style="88" customWidth="1"/>
    <col min="9495" max="9521" width="8" style="88" customWidth="1"/>
    <col min="9522" max="9729" width="8" style="88"/>
    <col min="9730" max="9730" width="19" style="88" customWidth="1"/>
    <col min="9731" max="9731" width="0" style="88" hidden="1" customWidth="1"/>
    <col min="9732" max="9732" width="6" style="88" customWidth="1"/>
    <col min="9733" max="9733" width="42.140625" style="88" customWidth="1"/>
    <col min="9734" max="9734" width="0" style="88" hidden="1" customWidth="1"/>
    <col min="9735" max="9735" width="12.7109375" style="88" customWidth="1"/>
    <col min="9736" max="9736" width="13.5703125" style="88" customWidth="1"/>
    <col min="9737" max="9737" width="14" style="88" customWidth="1"/>
    <col min="9738" max="9738" width="13.85546875" style="88" customWidth="1"/>
    <col min="9739" max="9739" width="12.5703125" style="88" customWidth="1"/>
    <col min="9740" max="9742" width="12.7109375" style="88" customWidth="1"/>
    <col min="9743" max="9748" width="0" style="88" hidden="1" customWidth="1"/>
    <col min="9749" max="9749" width="12.140625" style="88" customWidth="1"/>
    <col min="9750" max="9750" width="15.140625" style="88" customWidth="1"/>
    <col min="9751" max="9777" width="8" style="88" customWidth="1"/>
    <col min="9778" max="9985" width="8" style="88"/>
    <col min="9986" max="9986" width="19" style="88" customWidth="1"/>
    <col min="9987" max="9987" width="0" style="88" hidden="1" customWidth="1"/>
    <col min="9988" max="9988" width="6" style="88" customWidth="1"/>
    <col min="9989" max="9989" width="42.140625" style="88" customWidth="1"/>
    <col min="9990" max="9990" width="0" style="88" hidden="1" customWidth="1"/>
    <col min="9991" max="9991" width="12.7109375" style="88" customWidth="1"/>
    <col min="9992" max="9992" width="13.5703125" style="88" customWidth="1"/>
    <col min="9993" max="9993" width="14" style="88" customWidth="1"/>
    <col min="9994" max="9994" width="13.85546875" style="88" customWidth="1"/>
    <col min="9995" max="9995" width="12.5703125" style="88" customWidth="1"/>
    <col min="9996" max="9998" width="12.7109375" style="88" customWidth="1"/>
    <col min="9999" max="10004" width="0" style="88" hidden="1" customWidth="1"/>
    <col min="10005" max="10005" width="12.140625" style="88" customWidth="1"/>
    <col min="10006" max="10006" width="15.140625" style="88" customWidth="1"/>
    <col min="10007" max="10033" width="8" style="88" customWidth="1"/>
    <col min="10034" max="10241" width="8" style="88"/>
    <col min="10242" max="10242" width="19" style="88" customWidth="1"/>
    <col min="10243" max="10243" width="0" style="88" hidden="1" customWidth="1"/>
    <col min="10244" max="10244" width="6" style="88" customWidth="1"/>
    <col min="10245" max="10245" width="42.140625" style="88" customWidth="1"/>
    <col min="10246" max="10246" width="0" style="88" hidden="1" customWidth="1"/>
    <col min="10247" max="10247" width="12.7109375" style="88" customWidth="1"/>
    <col min="10248" max="10248" width="13.5703125" style="88" customWidth="1"/>
    <col min="10249" max="10249" width="14" style="88" customWidth="1"/>
    <col min="10250" max="10250" width="13.85546875" style="88" customWidth="1"/>
    <col min="10251" max="10251" width="12.5703125" style="88" customWidth="1"/>
    <col min="10252" max="10254" width="12.7109375" style="88" customWidth="1"/>
    <col min="10255" max="10260" width="0" style="88" hidden="1" customWidth="1"/>
    <col min="10261" max="10261" width="12.140625" style="88" customWidth="1"/>
    <col min="10262" max="10262" width="15.140625" style="88" customWidth="1"/>
    <col min="10263" max="10289" width="8" style="88" customWidth="1"/>
    <col min="10290" max="10497" width="8" style="88"/>
    <col min="10498" max="10498" width="19" style="88" customWidth="1"/>
    <col min="10499" max="10499" width="0" style="88" hidden="1" customWidth="1"/>
    <col min="10500" max="10500" width="6" style="88" customWidth="1"/>
    <col min="10501" max="10501" width="42.140625" style="88" customWidth="1"/>
    <col min="10502" max="10502" width="0" style="88" hidden="1" customWidth="1"/>
    <col min="10503" max="10503" width="12.7109375" style="88" customWidth="1"/>
    <col min="10504" max="10504" width="13.5703125" style="88" customWidth="1"/>
    <col min="10505" max="10505" width="14" style="88" customWidth="1"/>
    <col min="10506" max="10506" width="13.85546875" style="88" customWidth="1"/>
    <col min="10507" max="10507" width="12.5703125" style="88" customWidth="1"/>
    <col min="10508" max="10510" width="12.7109375" style="88" customWidth="1"/>
    <col min="10511" max="10516" width="0" style="88" hidden="1" customWidth="1"/>
    <col min="10517" max="10517" width="12.140625" style="88" customWidth="1"/>
    <col min="10518" max="10518" width="15.140625" style="88" customWidth="1"/>
    <col min="10519" max="10545" width="8" style="88" customWidth="1"/>
    <col min="10546" max="10753" width="8" style="88"/>
    <col min="10754" max="10754" width="19" style="88" customWidth="1"/>
    <col min="10755" max="10755" width="0" style="88" hidden="1" customWidth="1"/>
    <col min="10756" max="10756" width="6" style="88" customWidth="1"/>
    <col min="10757" max="10757" width="42.140625" style="88" customWidth="1"/>
    <col min="10758" max="10758" width="0" style="88" hidden="1" customWidth="1"/>
    <col min="10759" max="10759" width="12.7109375" style="88" customWidth="1"/>
    <col min="10760" max="10760" width="13.5703125" style="88" customWidth="1"/>
    <col min="10761" max="10761" width="14" style="88" customWidth="1"/>
    <col min="10762" max="10762" width="13.85546875" style="88" customWidth="1"/>
    <col min="10763" max="10763" width="12.5703125" style="88" customWidth="1"/>
    <col min="10764" max="10766" width="12.7109375" style="88" customWidth="1"/>
    <col min="10767" max="10772" width="0" style="88" hidden="1" customWidth="1"/>
    <col min="10773" max="10773" width="12.140625" style="88" customWidth="1"/>
    <col min="10774" max="10774" width="15.140625" style="88" customWidth="1"/>
    <col min="10775" max="10801" width="8" style="88" customWidth="1"/>
    <col min="10802" max="11009" width="8" style="88"/>
    <col min="11010" max="11010" width="19" style="88" customWidth="1"/>
    <col min="11011" max="11011" width="0" style="88" hidden="1" customWidth="1"/>
    <col min="11012" max="11012" width="6" style="88" customWidth="1"/>
    <col min="11013" max="11013" width="42.140625" style="88" customWidth="1"/>
    <col min="11014" max="11014" width="0" style="88" hidden="1" customWidth="1"/>
    <col min="11015" max="11015" width="12.7109375" style="88" customWidth="1"/>
    <col min="11016" max="11016" width="13.5703125" style="88" customWidth="1"/>
    <col min="11017" max="11017" width="14" style="88" customWidth="1"/>
    <col min="11018" max="11018" width="13.85546875" style="88" customWidth="1"/>
    <col min="11019" max="11019" width="12.5703125" style="88" customWidth="1"/>
    <col min="11020" max="11022" width="12.7109375" style="88" customWidth="1"/>
    <col min="11023" max="11028" width="0" style="88" hidden="1" customWidth="1"/>
    <col min="11029" max="11029" width="12.140625" style="88" customWidth="1"/>
    <col min="11030" max="11030" width="15.140625" style="88" customWidth="1"/>
    <col min="11031" max="11057" width="8" style="88" customWidth="1"/>
    <col min="11058" max="11265" width="8" style="88"/>
    <col min="11266" max="11266" width="19" style="88" customWidth="1"/>
    <col min="11267" max="11267" width="0" style="88" hidden="1" customWidth="1"/>
    <col min="11268" max="11268" width="6" style="88" customWidth="1"/>
    <col min="11269" max="11269" width="42.140625" style="88" customWidth="1"/>
    <col min="11270" max="11270" width="0" style="88" hidden="1" customWidth="1"/>
    <col min="11271" max="11271" width="12.7109375" style="88" customWidth="1"/>
    <col min="11272" max="11272" width="13.5703125" style="88" customWidth="1"/>
    <col min="11273" max="11273" width="14" style="88" customWidth="1"/>
    <col min="11274" max="11274" width="13.85546875" style="88" customWidth="1"/>
    <col min="11275" max="11275" width="12.5703125" style="88" customWidth="1"/>
    <col min="11276" max="11278" width="12.7109375" style="88" customWidth="1"/>
    <col min="11279" max="11284" width="0" style="88" hidden="1" customWidth="1"/>
    <col min="11285" max="11285" width="12.140625" style="88" customWidth="1"/>
    <col min="11286" max="11286" width="15.140625" style="88" customWidth="1"/>
    <col min="11287" max="11313" width="8" style="88" customWidth="1"/>
    <col min="11314" max="11521" width="8" style="88"/>
    <col min="11522" max="11522" width="19" style="88" customWidth="1"/>
    <col min="11523" max="11523" width="0" style="88" hidden="1" customWidth="1"/>
    <col min="11524" max="11524" width="6" style="88" customWidth="1"/>
    <col min="11525" max="11525" width="42.140625" style="88" customWidth="1"/>
    <col min="11526" max="11526" width="0" style="88" hidden="1" customWidth="1"/>
    <col min="11527" max="11527" width="12.7109375" style="88" customWidth="1"/>
    <col min="11528" max="11528" width="13.5703125" style="88" customWidth="1"/>
    <col min="11529" max="11529" width="14" style="88" customWidth="1"/>
    <col min="11530" max="11530" width="13.85546875" style="88" customWidth="1"/>
    <col min="11531" max="11531" width="12.5703125" style="88" customWidth="1"/>
    <col min="11532" max="11534" width="12.7109375" style="88" customWidth="1"/>
    <col min="11535" max="11540" width="0" style="88" hidden="1" customWidth="1"/>
    <col min="11541" max="11541" width="12.140625" style="88" customWidth="1"/>
    <col min="11542" max="11542" width="15.140625" style="88" customWidth="1"/>
    <col min="11543" max="11569" width="8" style="88" customWidth="1"/>
    <col min="11570" max="11777" width="8" style="88"/>
    <col min="11778" max="11778" width="19" style="88" customWidth="1"/>
    <col min="11779" max="11779" width="0" style="88" hidden="1" customWidth="1"/>
    <col min="11780" max="11780" width="6" style="88" customWidth="1"/>
    <col min="11781" max="11781" width="42.140625" style="88" customWidth="1"/>
    <col min="11782" max="11782" width="0" style="88" hidden="1" customWidth="1"/>
    <col min="11783" max="11783" width="12.7109375" style="88" customWidth="1"/>
    <col min="11784" max="11784" width="13.5703125" style="88" customWidth="1"/>
    <col min="11785" max="11785" width="14" style="88" customWidth="1"/>
    <col min="11786" max="11786" width="13.85546875" style="88" customWidth="1"/>
    <col min="11787" max="11787" width="12.5703125" style="88" customWidth="1"/>
    <col min="11788" max="11790" width="12.7109375" style="88" customWidth="1"/>
    <col min="11791" max="11796" width="0" style="88" hidden="1" customWidth="1"/>
    <col min="11797" max="11797" width="12.140625" style="88" customWidth="1"/>
    <col min="11798" max="11798" width="15.140625" style="88" customWidth="1"/>
    <col min="11799" max="11825" width="8" style="88" customWidth="1"/>
    <col min="11826" max="12033" width="8" style="88"/>
    <col min="12034" max="12034" width="19" style="88" customWidth="1"/>
    <col min="12035" max="12035" width="0" style="88" hidden="1" customWidth="1"/>
    <col min="12036" max="12036" width="6" style="88" customWidth="1"/>
    <col min="12037" max="12037" width="42.140625" style="88" customWidth="1"/>
    <col min="12038" max="12038" width="0" style="88" hidden="1" customWidth="1"/>
    <col min="12039" max="12039" width="12.7109375" style="88" customWidth="1"/>
    <col min="12040" max="12040" width="13.5703125" style="88" customWidth="1"/>
    <col min="12041" max="12041" width="14" style="88" customWidth="1"/>
    <col min="12042" max="12042" width="13.85546875" style="88" customWidth="1"/>
    <col min="12043" max="12043" width="12.5703125" style="88" customWidth="1"/>
    <col min="12044" max="12046" width="12.7109375" style="88" customWidth="1"/>
    <col min="12047" max="12052" width="0" style="88" hidden="1" customWidth="1"/>
    <col min="12053" max="12053" width="12.140625" style="88" customWidth="1"/>
    <col min="12054" max="12054" width="15.140625" style="88" customWidth="1"/>
    <col min="12055" max="12081" width="8" style="88" customWidth="1"/>
    <col min="12082" max="12289" width="8" style="88"/>
    <col min="12290" max="12290" width="19" style="88" customWidth="1"/>
    <col min="12291" max="12291" width="0" style="88" hidden="1" customWidth="1"/>
    <col min="12292" max="12292" width="6" style="88" customWidth="1"/>
    <col min="12293" max="12293" width="42.140625" style="88" customWidth="1"/>
    <col min="12294" max="12294" width="0" style="88" hidden="1" customWidth="1"/>
    <col min="12295" max="12295" width="12.7109375" style="88" customWidth="1"/>
    <col min="12296" max="12296" width="13.5703125" style="88" customWidth="1"/>
    <col min="12297" max="12297" width="14" style="88" customWidth="1"/>
    <col min="12298" max="12298" width="13.85546875" style="88" customWidth="1"/>
    <col min="12299" max="12299" width="12.5703125" style="88" customWidth="1"/>
    <col min="12300" max="12302" width="12.7109375" style="88" customWidth="1"/>
    <col min="12303" max="12308" width="0" style="88" hidden="1" customWidth="1"/>
    <col min="12309" max="12309" width="12.140625" style="88" customWidth="1"/>
    <col min="12310" max="12310" width="15.140625" style="88" customWidth="1"/>
    <col min="12311" max="12337" width="8" style="88" customWidth="1"/>
    <col min="12338" max="12545" width="8" style="88"/>
    <col min="12546" max="12546" width="19" style="88" customWidth="1"/>
    <col min="12547" max="12547" width="0" style="88" hidden="1" customWidth="1"/>
    <col min="12548" max="12548" width="6" style="88" customWidth="1"/>
    <col min="12549" max="12549" width="42.140625" style="88" customWidth="1"/>
    <col min="12550" max="12550" width="0" style="88" hidden="1" customWidth="1"/>
    <col min="12551" max="12551" width="12.7109375" style="88" customWidth="1"/>
    <col min="12552" max="12552" width="13.5703125" style="88" customWidth="1"/>
    <col min="12553" max="12553" width="14" style="88" customWidth="1"/>
    <col min="12554" max="12554" width="13.85546875" style="88" customWidth="1"/>
    <col min="12555" max="12555" width="12.5703125" style="88" customWidth="1"/>
    <col min="12556" max="12558" width="12.7109375" style="88" customWidth="1"/>
    <col min="12559" max="12564" width="0" style="88" hidden="1" customWidth="1"/>
    <col min="12565" max="12565" width="12.140625" style="88" customWidth="1"/>
    <col min="12566" max="12566" width="15.140625" style="88" customWidth="1"/>
    <col min="12567" max="12593" width="8" style="88" customWidth="1"/>
    <col min="12594" max="12801" width="8" style="88"/>
    <col min="12802" max="12802" width="19" style="88" customWidth="1"/>
    <col min="12803" max="12803" width="0" style="88" hidden="1" customWidth="1"/>
    <col min="12804" max="12804" width="6" style="88" customWidth="1"/>
    <col min="12805" max="12805" width="42.140625" style="88" customWidth="1"/>
    <col min="12806" max="12806" width="0" style="88" hidden="1" customWidth="1"/>
    <col min="12807" max="12807" width="12.7109375" style="88" customWidth="1"/>
    <col min="12808" max="12808" width="13.5703125" style="88" customWidth="1"/>
    <col min="12809" max="12809" width="14" style="88" customWidth="1"/>
    <col min="12810" max="12810" width="13.85546875" style="88" customWidth="1"/>
    <col min="12811" max="12811" width="12.5703125" style="88" customWidth="1"/>
    <col min="12812" max="12814" width="12.7109375" style="88" customWidth="1"/>
    <col min="12815" max="12820" width="0" style="88" hidden="1" customWidth="1"/>
    <col min="12821" max="12821" width="12.140625" style="88" customWidth="1"/>
    <col min="12822" max="12822" width="15.140625" style="88" customWidth="1"/>
    <col min="12823" max="12849" width="8" style="88" customWidth="1"/>
    <col min="12850" max="13057" width="8" style="88"/>
    <col min="13058" max="13058" width="19" style="88" customWidth="1"/>
    <col min="13059" max="13059" width="0" style="88" hidden="1" customWidth="1"/>
    <col min="13060" max="13060" width="6" style="88" customWidth="1"/>
    <col min="13061" max="13061" width="42.140625" style="88" customWidth="1"/>
    <col min="13062" max="13062" width="0" style="88" hidden="1" customWidth="1"/>
    <col min="13063" max="13063" width="12.7109375" style="88" customWidth="1"/>
    <col min="13064" max="13064" width="13.5703125" style="88" customWidth="1"/>
    <col min="13065" max="13065" width="14" style="88" customWidth="1"/>
    <col min="13066" max="13066" width="13.85546875" style="88" customWidth="1"/>
    <col min="13067" max="13067" width="12.5703125" style="88" customWidth="1"/>
    <col min="13068" max="13070" width="12.7109375" style="88" customWidth="1"/>
    <col min="13071" max="13076" width="0" style="88" hidden="1" customWidth="1"/>
    <col min="13077" max="13077" width="12.140625" style="88" customWidth="1"/>
    <col min="13078" max="13078" width="15.140625" style="88" customWidth="1"/>
    <col min="13079" max="13105" width="8" style="88" customWidth="1"/>
    <col min="13106" max="13313" width="8" style="88"/>
    <col min="13314" max="13314" width="19" style="88" customWidth="1"/>
    <col min="13315" max="13315" width="0" style="88" hidden="1" customWidth="1"/>
    <col min="13316" max="13316" width="6" style="88" customWidth="1"/>
    <col min="13317" max="13317" width="42.140625" style="88" customWidth="1"/>
    <col min="13318" max="13318" width="0" style="88" hidden="1" customWidth="1"/>
    <col min="13319" max="13319" width="12.7109375" style="88" customWidth="1"/>
    <col min="13320" max="13320" width="13.5703125" style="88" customWidth="1"/>
    <col min="13321" max="13321" width="14" style="88" customWidth="1"/>
    <col min="13322" max="13322" width="13.85546875" style="88" customWidth="1"/>
    <col min="13323" max="13323" width="12.5703125" style="88" customWidth="1"/>
    <col min="13324" max="13326" width="12.7109375" style="88" customWidth="1"/>
    <col min="13327" max="13332" width="0" style="88" hidden="1" customWidth="1"/>
    <col min="13333" max="13333" width="12.140625" style="88" customWidth="1"/>
    <col min="13334" max="13334" width="15.140625" style="88" customWidth="1"/>
    <col min="13335" max="13361" width="8" style="88" customWidth="1"/>
    <col min="13362" max="13569" width="8" style="88"/>
    <col min="13570" max="13570" width="19" style="88" customWidth="1"/>
    <col min="13571" max="13571" width="0" style="88" hidden="1" customWidth="1"/>
    <col min="13572" max="13572" width="6" style="88" customWidth="1"/>
    <col min="13573" max="13573" width="42.140625" style="88" customWidth="1"/>
    <col min="13574" max="13574" width="0" style="88" hidden="1" customWidth="1"/>
    <col min="13575" max="13575" width="12.7109375" style="88" customWidth="1"/>
    <col min="13576" max="13576" width="13.5703125" style="88" customWidth="1"/>
    <col min="13577" max="13577" width="14" style="88" customWidth="1"/>
    <col min="13578" max="13578" width="13.85546875" style="88" customWidth="1"/>
    <col min="13579" max="13579" width="12.5703125" style="88" customWidth="1"/>
    <col min="13580" max="13582" width="12.7109375" style="88" customWidth="1"/>
    <col min="13583" max="13588" width="0" style="88" hidden="1" customWidth="1"/>
    <col min="13589" max="13589" width="12.140625" style="88" customWidth="1"/>
    <col min="13590" max="13590" width="15.140625" style="88" customWidth="1"/>
    <col min="13591" max="13617" width="8" style="88" customWidth="1"/>
    <col min="13618" max="13825" width="8" style="88"/>
    <col min="13826" max="13826" width="19" style="88" customWidth="1"/>
    <col min="13827" max="13827" width="0" style="88" hidden="1" customWidth="1"/>
    <col min="13828" max="13828" width="6" style="88" customWidth="1"/>
    <col min="13829" max="13829" width="42.140625" style="88" customWidth="1"/>
    <col min="13830" max="13830" width="0" style="88" hidden="1" customWidth="1"/>
    <col min="13831" max="13831" width="12.7109375" style="88" customWidth="1"/>
    <col min="13832" max="13832" width="13.5703125" style="88" customWidth="1"/>
    <col min="13833" max="13833" width="14" style="88" customWidth="1"/>
    <col min="13834" max="13834" width="13.85546875" style="88" customWidth="1"/>
    <col min="13835" max="13835" width="12.5703125" style="88" customWidth="1"/>
    <col min="13836" max="13838" width="12.7109375" style="88" customWidth="1"/>
    <col min="13839" max="13844" width="0" style="88" hidden="1" customWidth="1"/>
    <col min="13845" max="13845" width="12.140625" style="88" customWidth="1"/>
    <col min="13846" max="13846" width="15.140625" style="88" customWidth="1"/>
    <col min="13847" max="13873" width="8" style="88" customWidth="1"/>
    <col min="13874" max="14081" width="8" style="88"/>
    <col min="14082" max="14082" width="19" style="88" customWidth="1"/>
    <col min="14083" max="14083" width="0" style="88" hidden="1" customWidth="1"/>
    <col min="14084" max="14084" width="6" style="88" customWidth="1"/>
    <col min="14085" max="14085" width="42.140625" style="88" customWidth="1"/>
    <col min="14086" max="14086" width="0" style="88" hidden="1" customWidth="1"/>
    <col min="14087" max="14087" width="12.7109375" style="88" customWidth="1"/>
    <col min="14088" max="14088" width="13.5703125" style="88" customWidth="1"/>
    <col min="14089" max="14089" width="14" style="88" customWidth="1"/>
    <col min="14090" max="14090" width="13.85546875" style="88" customWidth="1"/>
    <col min="14091" max="14091" width="12.5703125" style="88" customWidth="1"/>
    <col min="14092" max="14094" width="12.7109375" style="88" customWidth="1"/>
    <col min="14095" max="14100" width="0" style="88" hidden="1" customWidth="1"/>
    <col min="14101" max="14101" width="12.140625" style="88" customWidth="1"/>
    <col min="14102" max="14102" width="15.140625" style="88" customWidth="1"/>
    <col min="14103" max="14129" width="8" style="88" customWidth="1"/>
    <col min="14130" max="14337" width="8" style="88"/>
    <col min="14338" max="14338" width="19" style="88" customWidth="1"/>
    <col min="14339" max="14339" width="0" style="88" hidden="1" customWidth="1"/>
    <col min="14340" max="14340" width="6" style="88" customWidth="1"/>
    <col min="14341" max="14341" width="42.140625" style="88" customWidth="1"/>
    <col min="14342" max="14342" width="0" style="88" hidden="1" customWidth="1"/>
    <col min="14343" max="14343" width="12.7109375" style="88" customWidth="1"/>
    <col min="14344" max="14344" width="13.5703125" style="88" customWidth="1"/>
    <col min="14345" max="14345" width="14" style="88" customWidth="1"/>
    <col min="14346" max="14346" width="13.85546875" style="88" customWidth="1"/>
    <col min="14347" max="14347" width="12.5703125" style="88" customWidth="1"/>
    <col min="14348" max="14350" width="12.7109375" style="88" customWidth="1"/>
    <col min="14351" max="14356" width="0" style="88" hidden="1" customWidth="1"/>
    <col min="14357" max="14357" width="12.140625" style="88" customWidth="1"/>
    <col min="14358" max="14358" width="15.140625" style="88" customWidth="1"/>
    <col min="14359" max="14385" width="8" style="88" customWidth="1"/>
    <col min="14386" max="14593" width="8" style="88"/>
    <col min="14594" max="14594" width="19" style="88" customWidth="1"/>
    <col min="14595" max="14595" width="0" style="88" hidden="1" customWidth="1"/>
    <col min="14596" max="14596" width="6" style="88" customWidth="1"/>
    <col min="14597" max="14597" width="42.140625" style="88" customWidth="1"/>
    <col min="14598" max="14598" width="0" style="88" hidden="1" customWidth="1"/>
    <col min="14599" max="14599" width="12.7109375" style="88" customWidth="1"/>
    <col min="14600" max="14600" width="13.5703125" style="88" customWidth="1"/>
    <col min="14601" max="14601" width="14" style="88" customWidth="1"/>
    <col min="14602" max="14602" width="13.85546875" style="88" customWidth="1"/>
    <col min="14603" max="14603" width="12.5703125" style="88" customWidth="1"/>
    <col min="14604" max="14606" width="12.7109375" style="88" customWidth="1"/>
    <col min="14607" max="14612" width="0" style="88" hidden="1" customWidth="1"/>
    <col min="14613" max="14613" width="12.140625" style="88" customWidth="1"/>
    <col min="14614" max="14614" width="15.140625" style="88" customWidth="1"/>
    <col min="14615" max="14641" width="8" style="88" customWidth="1"/>
    <col min="14642" max="14849" width="8" style="88"/>
    <col min="14850" max="14850" width="19" style="88" customWidth="1"/>
    <col min="14851" max="14851" width="0" style="88" hidden="1" customWidth="1"/>
    <col min="14852" max="14852" width="6" style="88" customWidth="1"/>
    <col min="14853" max="14853" width="42.140625" style="88" customWidth="1"/>
    <col min="14854" max="14854" width="0" style="88" hidden="1" customWidth="1"/>
    <col min="14855" max="14855" width="12.7109375" style="88" customWidth="1"/>
    <col min="14856" max="14856" width="13.5703125" style="88" customWidth="1"/>
    <col min="14857" max="14857" width="14" style="88" customWidth="1"/>
    <col min="14858" max="14858" width="13.85546875" style="88" customWidth="1"/>
    <col min="14859" max="14859" width="12.5703125" style="88" customWidth="1"/>
    <col min="14860" max="14862" width="12.7109375" style="88" customWidth="1"/>
    <col min="14863" max="14868" width="0" style="88" hidden="1" customWidth="1"/>
    <col min="14869" max="14869" width="12.140625" style="88" customWidth="1"/>
    <col min="14870" max="14870" width="15.140625" style="88" customWidth="1"/>
    <col min="14871" max="14897" width="8" style="88" customWidth="1"/>
    <col min="14898" max="15105" width="8" style="88"/>
    <col min="15106" max="15106" width="19" style="88" customWidth="1"/>
    <col min="15107" max="15107" width="0" style="88" hidden="1" customWidth="1"/>
    <col min="15108" max="15108" width="6" style="88" customWidth="1"/>
    <col min="15109" max="15109" width="42.140625" style="88" customWidth="1"/>
    <col min="15110" max="15110" width="0" style="88" hidden="1" customWidth="1"/>
    <col min="15111" max="15111" width="12.7109375" style="88" customWidth="1"/>
    <col min="15112" max="15112" width="13.5703125" style="88" customWidth="1"/>
    <col min="15113" max="15113" width="14" style="88" customWidth="1"/>
    <col min="15114" max="15114" width="13.85546875" style="88" customWidth="1"/>
    <col min="15115" max="15115" width="12.5703125" style="88" customWidth="1"/>
    <col min="15116" max="15118" width="12.7109375" style="88" customWidth="1"/>
    <col min="15119" max="15124" width="0" style="88" hidden="1" customWidth="1"/>
    <col min="15125" max="15125" width="12.140625" style="88" customWidth="1"/>
    <col min="15126" max="15126" width="15.140625" style="88" customWidth="1"/>
    <col min="15127" max="15153" width="8" style="88" customWidth="1"/>
    <col min="15154" max="15361" width="8" style="88"/>
    <col min="15362" max="15362" width="19" style="88" customWidth="1"/>
    <col min="15363" max="15363" width="0" style="88" hidden="1" customWidth="1"/>
    <col min="15364" max="15364" width="6" style="88" customWidth="1"/>
    <col min="15365" max="15365" width="42.140625" style="88" customWidth="1"/>
    <col min="15366" max="15366" width="0" style="88" hidden="1" customWidth="1"/>
    <col min="15367" max="15367" width="12.7109375" style="88" customWidth="1"/>
    <col min="15368" max="15368" width="13.5703125" style="88" customWidth="1"/>
    <col min="15369" max="15369" width="14" style="88" customWidth="1"/>
    <col min="15370" max="15370" width="13.85546875" style="88" customWidth="1"/>
    <col min="15371" max="15371" width="12.5703125" style="88" customWidth="1"/>
    <col min="15372" max="15374" width="12.7109375" style="88" customWidth="1"/>
    <col min="15375" max="15380" width="0" style="88" hidden="1" customWidth="1"/>
    <col min="15381" max="15381" width="12.140625" style="88" customWidth="1"/>
    <col min="15382" max="15382" width="15.140625" style="88" customWidth="1"/>
    <col min="15383" max="15409" width="8" style="88" customWidth="1"/>
    <col min="15410" max="15617" width="8" style="88"/>
    <col min="15618" max="15618" width="19" style="88" customWidth="1"/>
    <col min="15619" max="15619" width="0" style="88" hidden="1" customWidth="1"/>
    <col min="15620" max="15620" width="6" style="88" customWidth="1"/>
    <col min="15621" max="15621" width="42.140625" style="88" customWidth="1"/>
    <col min="15622" max="15622" width="0" style="88" hidden="1" customWidth="1"/>
    <col min="15623" max="15623" width="12.7109375" style="88" customWidth="1"/>
    <col min="15624" max="15624" width="13.5703125" style="88" customWidth="1"/>
    <col min="15625" max="15625" width="14" style="88" customWidth="1"/>
    <col min="15626" max="15626" width="13.85546875" style="88" customWidth="1"/>
    <col min="15627" max="15627" width="12.5703125" style="88" customWidth="1"/>
    <col min="15628" max="15630" width="12.7109375" style="88" customWidth="1"/>
    <col min="15631" max="15636" width="0" style="88" hidden="1" customWidth="1"/>
    <col min="15637" max="15637" width="12.140625" style="88" customWidth="1"/>
    <col min="15638" max="15638" width="15.140625" style="88" customWidth="1"/>
    <col min="15639" max="15665" width="8" style="88" customWidth="1"/>
    <col min="15666" max="15873" width="8" style="88"/>
    <col min="15874" max="15874" width="19" style="88" customWidth="1"/>
    <col min="15875" max="15875" width="0" style="88" hidden="1" customWidth="1"/>
    <col min="15876" max="15876" width="6" style="88" customWidth="1"/>
    <col min="15877" max="15877" width="42.140625" style="88" customWidth="1"/>
    <col min="15878" max="15878" width="0" style="88" hidden="1" customWidth="1"/>
    <col min="15879" max="15879" width="12.7109375" style="88" customWidth="1"/>
    <col min="15880" max="15880" width="13.5703125" style="88" customWidth="1"/>
    <col min="15881" max="15881" width="14" style="88" customWidth="1"/>
    <col min="15882" max="15882" width="13.85546875" style="88" customWidth="1"/>
    <col min="15883" max="15883" width="12.5703125" style="88" customWidth="1"/>
    <col min="15884" max="15886" width="12.7109375" style="88" customWidth="1"/>
    <col min="15887" max="15892" width="0" style="88" hidden="1" customWidth="1"/>
    <col min="15893" max="15893" width="12.140625" style="88" customWidth="1"/>
    <col min="15894" max="15894" width="15.140625" style="88" customWidth="1"/>
    <col min="15895" max="15921" width="8" style="88" customWidth="1"/>
    <col min="15922" max="16129" width="8" style="88"/>
    <col min="16130" max="16130" width="19" style="88" customWidth="1"/>
    <col min="16131" max="16131" width="0" style="88" hidden="1" customWidth="1"/>
    <col min="16132" max="16132" width="6" style="88" customWidth="1"/>
    <col min="16133" max="16133" width="42.140625" style="88" customWidth="1"/>
    <col min="16134" max="16134" width="0" style="88" hidden="1" customWidth="1"/>
    <col min="16135" max="16135" width="12.7109375" style="88" customWidth="1"/>
    <col min="16136" max="16136" width="13.5703125" style="88" customWidth="1"/>
    <col min="16137" max="16137" width="14" style="88" customWidth="1"/>
    <col min="16138" max="16138" width="13.85546875" style="88" customWidth="1"/>
    <col min="16139" max="16139" width="12.5703125" style="88" customWidth="1"/>
    <col min="16140" max="16142" width="12.7109375" style="88" customWidth="1"/>
    <col min="16143" max="16148" width="0" style="88" hidden="1" customWidth="1"/>
    <col min="16149" max="16149" width="12.140625" style="88" customWidth="1"/>
    <col min="16150" max="16150" width="15.140625" style="88" customWidth="1"/>
    <col min="16151" max="16177" width="8" style="88" customWidth="1"/>
    <col min="16178" max="16384" width="8" style="88"/>
  </cols>
  <sheetData>
    <row r="1" spans="1:49" s="74" customFormat="1" ht="69.75" customHeight="1" x14ac:dyDescent="0.25">
      <c r="C1" s="75"/>
      <c r="D1" s="76"/>
      <c r="E1" s="77"/>
      <c r="F1" s="76"/>
      <c r="G1" s="76"/>
      <c r="H1" s="76"/>
      <c r="I1" s="76"/>
      <c r="J1" s="78"/>
      <c r="K1" s="582"/>
      <c r="L1" s="582"/>
      <c r="M1" s="582"/>
      <c r="N1" s="678" t="s">
        <v>1022</v>
      </c>
      <c r="O1" s="678"/>
      <c r="P1" s="678"/>
      <c r="Q1" s="678"/>
    </row>
    <row r="2" spans="1:49" s="74" customFormat="1" ht="32.25" customHeight="1" x14ac:dyDescent="0.2">
      <c r="B2" s="79"/>
      <c r="C2" s="679" t="s">
        <v>111</v>
      </c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79"/>
      <c r="O2" s="79"/>
      <c r="P2" s="79"/>
      <c r="Q2" s="80"/>
    </row>
    <row r="3" spans="1:49" s="74" customFormat="1" ht="19.5" customHeight="1" x14ac:dyDescent="0.3">
      <c r="C3" s="81"/>
      <c r="D3" s="81"/>
      <c r="E3" s="82"/>
      <c r="F3" s="81"/>
      <c r="G3" s="81"/>
      <c r="H3" s="81"/>
      <c r="I3" s="81"/>
      <c r="J3" s="81"/>
      <c r="K3" s="81"/>
      <c r="L3" s="81"/>
      <c r="M3" s="81"/>
      <c r="N3" s="79"/>
      <c r="O3" s="79"/>
      <c r="P3" s="79"/>
      <c r="Q3" s="80"/>
    </row>
    <row r="4" spans="1:49" s="74" customFormat="1" ht="16.5" thickBot="1" x14ac:dyDescent="0.3">
      <c r="C4" s="83"/>
      <c r="D4" s="84"/>
      <c r="E4" s="85"/>
      <c r="F4" s="86"/>
      <c r="G4" s="86"/>
      <c r="H4" s="86"/>
      <c r="I4" s="86"/>
      <c r="J4" s="86"/>
      <c r="K4" s="86"/>
      <c r="L4" s="86"/>
      <c r="M4" s="161"/>
      <c r="N4" s="80"/>
      <c r="O4" s="80"/>
      <c r="P4" s="80"/>
      <c r="Q4" s="80" t="s">
        <v>75</v>
      </c>
    </row>
    <row r="5" spans="1:49" s="173" customFormat="1" ht="40.5" customHeight="1" thickBot="1" x14ac:dyDescent="0.35">
      <c r="A5" s="182"/>
      <c r="B5" s="170"/>
      <c r="C5" s="225"/>
      <c r="D5" s="680" t="s">
        <v>104</v>
      </c>
      <c r="E5" s="682" t="s">
        <v>105</v>
      </c>
      <c r="F5" s="683" t="s">
        <v>79</v>
      </c>
      <c r="G5" s="685" t="s">
        <v>1023</v>
      </c>
      <c r="H5" s="686"/>
      <c r="I5" s="686"/>
      <c r="J5" s="686"/>
      <c r="K5" s="686"/>
      <c r="L5" s="686"/>
      <c r="M5" s="686"/>
      <c r="N5" s="686"/>
      <c r="O5" s="686"/>
      <c r="P5" s="686"/>
      <c r="Q5" s="687"/>
      <c r="R5" s="171"/>
      <c r="S5" s="172"/>
      <c r="T5" s="170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</row>
    <row r="6" spans="1:49" s="168" customFormat="1" ht="30" customHeight="1" thickBot="1" x14ac:dyDescent="0.3">
      <c r="A6" s="185"/>
      <c r="B6" s="162"/>
      <c r="C6" s="163"/>
      <c r="D6" s="681"/>
      <c r="E6" s="682"/>
      <c r="F6" s="684"/>
      <c r="G6" s="533" t="s">
        <v>1024</v>
      </c>
      <c r="H6" s="534" t="s">
        <v>1025</v>
      </c>
      <c r="I6" s="535" t="s">
        <v>1026</v>
      </c>
      <c r="J6" s="535" t="s">
        <v>1027</v>
      </c>
      <c r="K6" s="536" t="s">
        <v>1028</v>
      </c>
      <c r="L6" s="535" t="s">
        <v>1029</v>
      </c>
      <c r="M6" s="535" t="s">
        <v>1030</v>
      </c>
      <c r="N6" s="535" t="s">
        <v>1031</v>
      </c>
      <c r="O6" s="537" t="s">
        <v>1032</v>
      </c>
      <c r="P6" s="535"/>
      <c r="Q6" s="538" t="s">
        <v>1033</v>
      </c>
      <c r="R6" s="165"/>
      <c r="S6" s="166"/>
      <c r="T6" s="162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1:49" s="175" customFormat="1" ht="22.5" customHeight="1" x14ac:dyDescent="0.3">
      <c r="A7" s="183"/>
      <c r="B7" s="174"/>
      <c r="C7" s="177" t="s">
        <v>106</v>
      </c>
      <c r="D7" s="164" t="s">
        <v>107</v>
      </c>
      <c r="E7" s="226"/>
      <c r="F7" s="164">
        <v>1</v>
      </c>
      <c r="G7" s="164">
        <v>2</v>
      </c>
      <c r="H7" s="164">
        <f>G7+1</f>
        <v>3</v>
      </c>
      <c r="I7" s="164">
        <f t="shared" ref="I7:O7" si="0">H7+1</f>
        <v>4</v>
      </c>
      <c r="J7" s="164">
        <f t="shared" si="0"/>
        <v>5</v>
      </c>
      <c r="K7" s="164">
        <f t="shared" si="0"/>
        <v>6</v>
      </c>
      <c r="L7" s="164">
        <f t="shared" si="0"/>
        <v>7</v>
      </c>
      <c r="M7" s="164">
        <f t="shared" si="0"/>
        <v>8</v>
      </c>
      <c r="N7" s="164">
        <f t="shared" si="0"/>
        <v>9</v>
      </c>
      <c r="O7" s="164">
        <f t="shared" si="0"/>
        <v>10</v>
      </c>
      <c r="P7" s="164"/>
      <c r="Q7" s="164">
        <v>11</v>
      </c>
      <c r="T7" s="174"/>
      <c r="U7" s="176"/>
      <c r="V7" s="176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1:49" s="230" customFormat="1" ht="15.75" x14ac:dyDescent="0.25">
      <c r="A8" s="227"/>
      <c r="B8" s="228"/>
      <c r="C8" s="129" t="s">
        <v>108</v>
      </c>
      <c r="D8" s="530" t="s">
        <v>1135</v>
      </c>
      <c r="E8" s="87"/>
      <c r="F8" s="556">
        <f t="shared" ref="F8:F13" si="1">SUM(G8:Q8)</f>
        <v>5192.2999999999993</v>
      </c>
      <c r="G8" s="556">
        <f>G9</f>
        <v>567.29999999999995</v>
      </c>
      <c r="H8" s="556">
        <f t="shared" ref="H8:Q8" si="2">H9</f>
        <v>285.89999999999998</v>
      </c>
      <c r="I8" s="556">
        <f t="shared" si="2"/>
        <v>293.5</v>
      </c>
      <c r="J8" s="556">
        <f t="shared" si="2"/>
        <v>448.3</v>
      </c>
      <c r="K8" s="556">
        <f t="shared" si="2"/>
        <v>302.8</v>
      </c>
      <c r="L8" s="556">
        <f t="shared" si="2"/>
        <v>606</v>
      </c>
      <c r="M8" s="556">
        <f t="shared" si="2"/>
        <v>471.2</v>
      </c>
      <c r="N8" s="556">
        <f t="shared" si="2"/>
        <v>742.2</v>
      </c>
      <c r="O8" s="556">
        <f t="shared" si="2"/>
        <v>1475.1</v>
      </c>
      <c r="P8" s="556">
        <f t="shared" si="2"/>
        <v>0</v>
      </c>
      <c r="Q8" s="556">
        <f t="shared" si="2"/>
        <v>0</v>
      </c>
      <c r="R8" s="404"/>
      <c r="S8" s="404"/>
      <c r="T8" s="405"/>
      <c r="U8" s="229"/>
      <c r="V8" s="93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</row>
    <row r="9" spans="1:49" s="230" customFormat="1" ht="16.5" thickBot="1" x14ac:dyDescent="0.3">
      <c r="A9" s="227"/>
      <c r="B9" s="228"/>
      <c r="C9" s="129" t="s">
        <v>1137</v>
      </c>
      <c r="D9" s="530" t="s">
        <v>1136</v>
      </c>
      <c r="E9" s="87"/>
      <c r="F9" s="556">
        <f t="shared" si="1"/>
        <v>5192.2999999999993</v>
      </c>
      <c r="G9" s="556">
        <f>G10+G11</f>
        <v>567.29999999999995</v>
      </c>
      <c r="H9" s="556">
        <f t="shared" ref="H9:T9" si="3">H10+H11</f>
        <v>285.89999999999998</v>
      </c>
      <c r="I9" s="556">
        <f t="shared" si="3"/>
        <v>293.5</v>
      </c>
      <c r="J9" s="556">
        <f t="shared" si="3"/>
        <v>448.3</v>
      </c>
      <c r="K9" s="556">
        <f t="shared" si="3"/>
        <v>302.8</v>
      </c>
      <c r="L9" s="556">
        <f t="shared" si="3"/>
        <v>606</v>
      </c>
      <c r="M9" s="556">
        <f t="shared" si="3"/>
        <v>471.2</v>
      </c>
      <c r="N9" s="556">
        <f t="shared" si="3"/>
        <v>742.2</v>
      </c>
      <c r="O9" s="556">
        <f t="shared" si="3"/>
        <v>1475.1</v>
      </c>
      <c r="P9" s="556">
        <f t="shared" si="3"/>
        <v>0</v>
      </c>
      <c r="Q9" s="556">
        <f t="shared" si="3"/>
        <v>0</v>
      </c>
      <c r="R9" s="403">
        <f t="shared" si="3"/>
        <v>0</v>
      </c>
      <c r="S9" s="403">
        <f t="shared" si="3"/>
        <v>0</v>
      </c>
      <c r="T9" s="403">
        <f t="shared" si="3"/>
        <v>0</v>
      </c>
      <c r="U9" s="229"/>
      <c r="V9" s="93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</row>
    <row r="10" spans="1:49" s="230" customFormat="1" ht="159.75" customHeight="1" thickBot="1" x14ac:dyDescent="0.3">
      <c r="A10" s="227"/>
      <c r="B10" s="228"/>
      <c r="C10" s="129" t="s">
        <v>1055</v>
      </c>
      <c r="D10" s="531" t="s">
        <v>1063</v>
      </c>
      <c r="E10" s="87"/>
      <c r="F10" s="556">
        <f t="shared" si="1"/>
        <v>4630</v>
      </c>
      <c r="G10" s="559">
        <v>506.7</v>
      </c>
      <c r="H10" s="559">
        <v>133.9</v>
      </c>
      <c r="I10" s="559">
        <v>247.8</v>
      </c>
      <c r="J10" s="559">
        <v>387.7</v>
      </c>
      <c r="K10" s="559">
        <v>257.10000000000002</v>
      </c>
      <c r="L10" s="560">
        <v>560.29999999999995</v>
      </c>
      <c r="M10" s="560">
        <v>425.5</v>
      </c>
      <c r="N10" s="560">
        <v>696.5</v>
      </c>
      <c r="O10" s="560">
        <v>1414.5</v>
      </c>
      <c r="P10" s="560"/>
      <c r="Q10" s="559"/>
      <c r="R10" s="406"/>
      <c r="S10" s="407"/>
      <c r="T10" s="231"/>
      <c r="U10" s="229"/>
      <c r="V10" s="93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</row>
    <row r="11" spans="1:49" s="180" customFormat="1" ht="117.75" customHeight="1" thickBot="1" x14ac:dyDescent="0.35">
      <c r="A11" s="184"/>
      <c r="B11" s="179"/>
      <c r="C11" s="129" t="s">
        <v>1139</v>
      </c>
      <c r="D11" s="408" t="s">
        <v>1138</v>
      </c>
      <c r="E11" s="226"/>
      <c r="F11" s="561">
        <f t="shared" si="1"/>
        <v>562.29999999999995</v>
      </c>
      <c r="G11" s="562">
        <v>60.6</v>
      </c>
      <c r="H11" s="562">
        <v>152</v>
      </c>
      <c r="I11" s="562">
        <v>45.7</v>
      </c>
      <c r="J11" s="562">
        <v>60.6</v>
      </c>
      <c r="K11" s="562">
        <v>45.7</v>
      </c>
      <c r="L11" s="562">
        <v>45.7</v>
      </c>
      <c r="M11" s="562">
        <v>45.7</v>
      </c>
      <c r="N11" s="562">
        <v>45.7</v>
      </c>
      <c r="O11" s="562">
        <v>60.6</v>
      </c>
      <c r="P11" s="562"/>
      <c r="Q11" s="562"/>
      <c r="R11" s="409"/>
      <c r="S11" s="409"/>
      <c r="T11" s="178"/>
      <c r="U11" s="169"/>
      <c r="V11" s="176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</row>
    <row r="12" spans="1:49" s="230" customFormat="1" ht="41.25" customHeight="1" thickBot="1" x14ac:dyDescent="0.3">
      <c r="A12" s="227"/>
      <c r="B12" s="228"/>
      <c r="C12" s="232" t="s">
        <v>1140</v>
      </c>
      <c r="D12" s="530" t="s">
        <v>826</v>
      </c>
      <c r="E12" s="468"/>
      <c r="F12" s="563">
        <f t="shared" si="1"/>
        <v>20857</v>
      </c>
      <c r="G12" s="564">
        <f>G13+G15</f>
        <v>2150</v>
      </c>
      <c r="H12" s="564">
        <f t="shared" ref="H12:Q12" si="4">H13+H15</f>
        <v>2719</v>
      </c>
      <c r="I12" s="564">
        <f t="shared" si="4"/>
        <v>1690.2</v>
      </c>
      <c r="J12" s="564">
        <f t="shared" si="4"/>
        <v>2621.6</v>
      </c>
      <c r="K12" s="564">
        <f t="shared" si="4"/>
        <v>1967.9</v>
      </c>
      <c r="L12" s="564">
        <f t="shared" si="4"/>
        <v>1599.7</v>
      </c>
      <c r="M12" s="564">
        <f t="shared" si="4"/>
        <v>1479</v>
      </c>
      <c r="N12" s="564">
        <f t="shared" si="4"/>
        <v>1957</v>
      </c>
      <c r="O12" s="564">
        <f t="shared" si="4"/>
        <v>2547.8000000000002</v>
      </c>
      <c r="P12" s="564">
        <f t="shared" si="4"/>
        <v>0</v>
      </c>
      <c r="Q12" s="564">
        <f t="shared" si="4"/>
        <v>2124.8000000000002</v>
      </c>
      <c r="R12" s="407"/>
      <c r="S12" s="407"/>
      <c r="T12" s="233"/>
      <c r="U12" s="229"/>
      <c r="V12" s="93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</row>
    <row r="13" spans="1:49" s="230" customFormat="1" ht="99" customHeight="1" x14ac:dyDescent="0.25">
      <c r="A13" s="227"/>
      <c r="B13" s="228"/>
      <c r="C13" s="129" t="s">
        <v>1141</v>
      </c>
      <c r="D13" s="410" t="s">
        <v>1149</v>
      </c>
      <c r="E13" s="411">
        <v>20857.12</v>
      </c>
      <c r="F13" s="556">
        <f t="shared" si="1"/>
        <v>20857</v>
      </c>
      <c r="G13" s="557">
        <v>2150</v>
      </c>
      <c r="H13" s="557">
        <v>2719</v>
      </c>
      <c r="I13" s="557">
        <v>1690.2</v>
      </c>
      <c r="J13" s="557">
        <v>2621.6</v>
      </c>
      <c r="K13" s="557">
        <v>1967.9</v>
      </c>
      <c r="L13" s="557">
        <v>1599.7</v>
      </c>
      <c r="M13" s="557">
        <v>1479</v>
      </c>
      <c r="N13" s="558">
        <v>1957</v>
      </c>
      <c r="O13" s="558">
        <v>2547.8000000000002</v>
      </c>
      <c r="P13" s="558"/>
      <c r="Q13" s="558">
        <v>2124.8000000000002</v>
      </c>
      <c r="R13" s="412"/>
      <c r="S13" s="412"/>
      <c r="T13" s="413"/>
      <c r="U13" s="234"/>
      <c r="V13" s="93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</row>
    <row r="14" spans="1:49" s="230" customFormat="1" ht="22.5" hidden="1" customHeight="1" thickBot="1" x14ac:dyDescent="0.3">
      <c r="A14" s="227"/>
      <c r="B14" s="228"/>
      <c r="C14" s="129"/>
      <c r="D14" s="551"/>
      <c r="E14" s="411"/>
      <c r="F14" s="539"/>
      <c r="G14" s="545"/>
      <c r="H14" s="545"/>
      <c r="I14" s="545"/>
      <c r="J14" s="545"/>
      <c r="K14" s="545"/>
      <c r="L14" s="545"/>
      <c r="M14" s="545"/>
      <c r="N14" s="552"/>
      <c r="O14" s="553"/>
      <c r="P14" s="553"/>
      <c r="Q14" s="553"/>
      <c r="R14" s="554"/>
      <c r="S14" s="554"/>
      <c r="T14" s="555"/>
      <c r="U14" s="234"/>
      <c r="V14" s="93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</row>
    <row r="15" spans="1:49" s="230" customFormat="1" ht="21" hidden="1" customHeight="1" thickBot="1" x14ac:dyDescent="0.3">
      <c r="A15" s="227"/>
      <c r="B15" s="228"/>
      <c r="C15" s="129" t="s">
        <v>1142</v>
      </c>
      <c r="D15" s="532" t="s">
        <v>102</v>
      </c>
      <c r="E15" s="87"/>
      <c r="F15" s="539">
        <f>SUM(G15:Q15)</f>
        <v>0</v>
      </c>
      <c r="G15" s="545">
        <v>0</v>
      </c>
      <c r="H15" s="545">
        <v>0</v>
      </c>
      <c r="I15" s="545">
        <v>0</v>
      </c>
      <c r="J15" s="545">
        <v>0</v>
      </c>
      <c r="K15" s="545">
        <v>0</v>
      </c>
      <c r="L15" s="545">
        <v>0</v>
      </c>
      <c r="M15" s="545">
        <v>0</v>
      </c>
      <c r="N15" s="547">
        <v>0</v>
      </c>
      <c r="O15" s="548">
        <v>0</v>
      </c>
      <c r="P15" s="548"/>
      <c r="Q15" s="549">
        <v>0</v>
      </c>
      <c r="R15" s="414"/>
      <c r="S15" s="407"/>
      <c r="T15" s="231"/>
      <c r="U15" s="234"/>
      <c r="V15" s="93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</row>
    <row r="16" spans="1:49" s="175" customFormat="1" ht="19.5" hidden="1" thickBot="1" x14ac:dyDescent="0.35">
      <c r="A16" s="183"/>
      <c r="B16" s="174"/>
      <c r="C16" s="177" t="s">
        <v>64</v>
      </c>
      <c r="D16" s="531"/>
      <c r="E16" s="235"/>
      <c r="F16" s="415"/>
      <c r="G16" s="415"/>
      <c r="H16" s="415"/>
      <c r="I16" s="415"/>
      <c r="J16" s="415"/>
      <c r="K16" s="415"/>
      <c r="L16" s="415"/>
      <c r="M16" s="415"/>
      <c r="N16" s="416"/>
      <c r="O16" s="417"/>
      <c r="P16" s="417"/>
      <c r="Q16" s="417"/>
      <c r="R16" s="418"/>
      <c r="S16" s="419"/>
      <c r="T16" s="178"/>
      <c r="U16" s="181"/>
      <c r="V16" s="176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</row>
    <row r="17" spans="6:7" hidden="1" x14ac:dyDescent="0.2">
      <c r="G17" s="420" t="e">
        <f>F13+#REF!+#REF!+#REF!+#REF!+#REF!+#REF!+#REF!+#REF!+#REF!+#REF!</f>
        <v>#REF!</v>
      </c>
    </row>
    <row r="18" spans="6:7" hidden="1" x14ac:dyDescent="0.2">
      <c r="F18" s="420" t="e">
        <f>#REF!+#REF!+#REF!+#REF!+#REF!+#REF!+#REF!+#REF!+#REF!+F13</f>
        <v>#REF!</v>
      </c>
      <c r="G18" s="420" t="e">
        <f>F13+#REF!+#REF!+#REF!+#REF!+#REF!+#REF!+#REF!+#REF!+#REF!</f>
        <v>#REF!</v>
      </c>
    </row>
  </sheetData>
  <mergeCells count="7">
    <mergeCell ref="K1:M1"/>
    <mergeCell ref="N1:Q1"/>
    <mergeCell ref="C2:M2"/>
    <mergeCell ref="D5:D6"/>
    <mergeCell ref="E5:E6"/>
    <mergeCell ref="F5:F6"/>
    <mergeCell ref="G5:Q5"/>
  </mergeCells>
  <pageMargins left="0.39370078740157483" right="0.15748031496062992" top="0.43307086614173229" bottom="0.19685039370078741" header="0.39370078740157483" footer="0.19685039370078741"/>
  <pageSetup paperSize="9" scale="65" firstPageNumber="150" pageOrder="overThenDown" orientation="landscape" useFirstPageNumber="1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W18"/>
  <sheetViews>
    <sheetView view="pageBreakPreview" topLeftCell="C4" zoomScale="75" zoomScaleNormal="75" zoomScaleSheetLayoutView="75" workbookViewId="0">
      <selection activeCell="D13" sqref="D13"/>
    </sheetView>
  </sheetViews>
  <sheetFormatPr defaultColWidth="8" defaultRowHeight="12.75" x14ac:dyDescent="0.2"/>
  <cols>
    <col min="1" max="1" width="19" style="88" hidden="1" customWidth="1"/>
    <col min="2" max="2" width="0.28515625" style="88" hidden="1" customWidth="1"/>
    <col min="3" max="3" width="6" style="89" customWidth="1"/>
    <col min="4" max="4" width="55.42578125" style="90" customWidth="1"/>
    <col min="5" max="5" width="8.28515625" style="91" hidden="1" customWidth="1"/>
    <col min="6" max="6" width="13.7109375" style="92" customWidth="1"/>
    <col min="7" max="7" width="13.140625" style="92" customWidth="1"/>
    <col min="8" max="8" width="14.28515625" style="92" customWidth="1"/>
    <col min="9" max="9" width="14" style="92" customWidth="1"/>
    <col min="10" max="10" width="15" style="92" customWidth="1"/>
    <col min="11" max="11" width="16.28515625" style="92" customWidth="1"/>
    <col min="12" max="12" width="17.140625" style="92" customWidth="1"/>
    <col min="13" max="13" width="13.85546875" style="92" customWidth="1"/>
    <col min="14" max="14" width="16" style="88" customWidth="1"/>
    <col min="15" max="15" width="12.7109375" style="88" customWidth="1"/>
    <col min="16" max="16" width="9.28515625" style="88" hidden="1" customWidth="1"/>
    <col min="17" max="17" width="14.140625" style="88" customWidth="1"/>
    <col min="18" max="18" width="15.5703125" style="88" hidden="1" customWidth="1"/>
    <col min="19" max="19" width="13.7109375" style="88" hidden="1" customWidth="1"/>
    <col min="20" max="20" width="10.28515625" style="88" hidden="1" customWidth="1"/>
    <col min="21" max="21" width="12.140625" style="74" customWidth="1"/>
    <col min="22" max="22" width="15.140625" style="74" customWidth="1"/>
    <col min="23" max="49" width="8" style="74" customWidth="1"/>
    <col min="50" max="257" width="8" style="88"/>
    <col min="258" max="258" width="19" style="88" customWidth="1"/>
    <col min="259" max="259" width="0" style="88" hidden="1" customWidth="1"/>
    <col min="260" max="260" width="6" style="88" customWidth="1"/>
    <col min="261" max="261" width="42.140625" style="88" customWidth="1"/>
    <col min="262" max="262" width="0" style="88" hidden="1" customWidth="1"/>
    <col min="263" max="263" width="12.7109375" style="88" customWidth="1"/>
    <col min="264" max="264" width="13.5703125" style="88" customWidth="1"/>
    <col min="265" max="265" width="14" style="88" customWidth="1"/>
    <col min="266" max="266" width="13.85546875" style="88" customWidth="1"/>
    <col min="267" max="267" width="12.5703125" style="88" customWidth="1"/>
    <col min="268" max="270" width="12.7109375" style="88" customWidth="1"/>
    <col min="271" max="276" width="0" style="88" hidden="1" customWidth="1"/>
    <col min="277" max="277" width="12.140625" style="88" customWidth="1"/>
    <col min="278" max="278" width="15.140625" style="88" customWidth="1"/>
    <col min="279" max="305" width="8" style="88" customWidth="1"/>
    <col min="306" max="513" width="8" style="88"/>
    <col min="514" max="514" width="19" style="88" customWidth="1"/>
    <col min="515" max="515" width="0" style="88" hidden="1" customWidth="1"/>
    <col min="516" max="516" width="6" style="88" customWidth="1"/>
    <col min="517" max="517" width="42.140625" style="88" customWidth="1"/>
    <col min="518" max="518" width="0" style="88" hidden="1" customWidth="1"/>
    <col min="519" max="519" width="12.7109375" style="88" customWidth="1"/>
    <col min="520" max="520" width="13.5703125" style="88" customWidth="1"/>
    <col min="521" max="521" width="14" style="88" customWidth="1"/>
    <col min="522" max="522" width="13.85546875" style="88" customWidth="1"/>
    <col min="523" max="523" width="12.5703125" style="88" customWidth="1"/>
    <col min="524" max="526" width="12.7109375" style="88" customWidth="1"/>
    <col min="527" max="532" width="0" style="88" hidden="1" customWidth="1"/>
    <col min="533" max="533" width="12.140625" style="88" customWidth="1"/>
    <col min="534" max="534" width="15.140625" style="88" customWidth="1"/>
    <col min="535" max="561" width="8" style="88" customWidth="1"/>
    <col min="562" max="769" width="8" style="88"/>
    <col min="770" max="770" width="19" style="88" customWidth="1"/>
    <col min="771" max="771" width="0" style="88" hidden="1" customWidth="1"/>
    <col min="772" max="772" width="6" style="88" customWidth="1"/>
    <col min="773" max="773" width="42.140625" style="88" customWidth="1"/>
    <col min="774" max="774" width="0" style="88" hidden="1" customWidth="1"/>
    <col min="775" max="775" width="12.7109375" style="88" customWidth="1"/>
    <col min="776" max="776" width="13.5703125" style="88" customWidth="1"/>
    <col min="777" max="777" width="14" style="88" customWidth="1"/>
    <col min="778" max="778" width="13.85546875" style="88" customWidth="1"/>
    <col min="779" max="779" width="12.5703125" style="88" customWidth="1"/>
    <col min="780" max="782" width="12.7109375" style="88" customWidth="1"/>
    <col min="783" max="788" width="0" style="88" hidden="1" customWidth="1"/>
    <col min="789" max="789" width="12.140625" style="88" customWidth="1"/>
    <col min="790" max="790" width="15.140625" style="88" customWidth="1"/>
    <col min="791" max="817" width="8" style="88" customWidth="1"/>
    <col min="818" max="1025" width="8" style="88"/>
    <col min="1026" max="1026" width="19" style="88" customWidth="1"/>
    <col min="1027" max="1027" width="0" style="88" hidden="1" customWidth="1"/>
    <col min="1028" max="1028" width="6" style="88" customWidth="1"/>
    <col min="1029" max="1029" width="42.140625" style="88" customWidth="1"/>
    <col min="1030" max="1030" width="0" style="88" hidden="1" customWidth="1"/>
    <col min="1031" max="1031" width="12.7109375" style="88" customWidth="1"/>
    <col min="1032" max="1032" width="13.5703125" style="88" customWidth="1"/>
    <col min="1033" max="1033" width="14" style="88" customWidth="1"/>
    <col min="1034" max="1034" width="13.85546875" style="88" customWidth="1"/>
    <col min="1035" max="1035" width="12.5703125" style="88" customWidth="1"/>
    <col min="1036" max="1038" width="12.7109375" style="88" customWidth="1"/>
    <col min="1039" max="1044" width="0" style="88" hidden="1" customWidth="1"/>
    <col min="1045" max="1045" width="12.140625" style="88" customWidth="1"/>
    <col min="1046" max="1046" width="15.140625" style="88" customWidth="1"/>
    <col min="1047" max="1073" width="8" style="88" customWidth="1"/>
    <col min="1074" max="1281" width="8" style="88"/>
    <col min="1282" max="1282" width="19" style="88" customWidth="1"/>
    <col min="1283" max="1283" width="0" style="88" hidden="1" customWidth="1"/>
    <col min="1284" max="1284" width="6" style="88" customWidth="1"/>
    <col min="1285" max="1285" width="42.140625" style="88" customWidth="1"/>
    <col min="1286" max="1286" width="0" style="88" hidden="1" customWidth="1"/>
    <col min="1287" max="1287" width="12.7109375" style="88" customWidth="1"/>
    <col min="1288" max="1288" width="13.5703125" style="88" customWidth="1"/>
    <col min="1289" max="1289" width="14" style="88" customWidth="1"/>
    <col min="1290" max="1290" width="13.85546875" style="88" customWidth="1"/>
    <col min="1291" max="1291" width="12.5703125" style="88" customWidth="1"/>
    <col min="1292" max="1294" width="12.7109375" style="88" customWidth="1"/>
    <col min="1295" max="1300" width="0" style="88" hidden="1" customWidth="1"/>
    <col min="1301" max="1301" width="12.140625" style="88" customWidth="1"/>
    <col min="1302" max="1302" width="15.140625" style="88" customWidth="1"/>
    <col min="1303" max="1329" width="8" style="88" customWidth="1"/>
    <col min="1330" max="1537" width="8" style="88"/>
    <col min="1538" max="1538" width="19" style="88" customWidth="1"/>
    <col min="1539" max="1539" width="0" style="88" hidden="1" customWidth="1"/>
    <col min="1540" max="1540" width="6" style="88" customWidth="1"/>
    <col min="1541" max="1541" width="42.140625" style="88" customWidth="1"/>
    <col min="1542" max="1542" width="0" style="88" hidden="1" customWidth="1"/>
    <col min="1543" max="1543" width="12.7109375" style="88" customWidth="1"/>
    <col min="1544" max="1544" width="13.5703125" style="88" customWidth="1"/>
    <col min="1545" max="1545" width="14" style="88" customWidth="1"/>
    <col min="1546" max="1546" width="13.85546875" style="88" customWidth="1"/>
    <col min="1547" max="1547" width="12.5703125" style="88" customWidth="1"/>
    <col min="1548" max="1550" width="12.7109375" style="88" customWidth="1"/>
    <col min="1551" max="1556" width="0" style="88" hidden="1" customWidth="1"/>
    <col min="1557" max="1557" width="12.140625" style="88" customWidth="1"/>
    <col min="1558" max="1558" width="15.140625" style="88" customWidth="1"/>
    <col min="1559" max="1585" width="8" style="88" customWidth="1"/>
    <col min="1586" max="1793" width="8" style="88"/>
    <col min="1794" max="1794" width="19" style="88" customWidth="1"/>
    <col min="1795" max="1795" width="0" style="88" hidden="1" customWidth="1"/>
    <col min="1796" max="1796" width="6" style="88" customWidth="1"/>
    <col min="1797" max="1797" width="42.140625" style="88" customWidth="1"/>
    <col min="1798" max="1798" width="0" style="88" hidden="1" customWidth="1"/>
    <col min="1799" max="1799" width="12.7109375" style="88" customWidth="1"/>
    <col min="1800" max="1800" width="13.5703125" style="88" customWidth="1"/>
    <col min="1801" max="1801" width="14" style="88" customWidth="1"/>
    <col min="1802" max="1802" width="13.85546875" style="88" customWidth="1"/>
    <col min="1803" max="1803" width="12.5703125" style="88" customWidth="1"/>
    <col min="1804" max="1806" width="12.7109375" style="88" customWidth="1"/>
    <col min="1807" max="1812" width="0" style="88" hidden="1" customWidth="1"/>
    <col min="1813" max="1813" width="12.140625" style="88" customWidth="1"/>
    <col min="1814" max="1814" width="15.140625" style="88" customWidth="1"/>
    <col min="1815" max="1841" width="8" style="88" customWidth="1"/>
    <col min="1842" max="2049" width="8" style="88"/>
    <col min="2050" max="2050" width="19" style="88" customWidth="1"/>
    <col min="2051" max="2051" width="0" style="88" hidden="1" customWidth="1"/>
    <col min="2052" max="2052" width="6" style="88" customWidth="1"/>
    <col min="2053" max="2053" width="42.140625" style="88" customWidth="1"/>
    <col min="2054" max="2054" width="0" style="88" hidden="1" customWidth="1"/>
    <col min="2055" max="2055" width="12.7109375" style="88" customWidth="1"/>
    <col min="2056" max="2056" width="13.5703125" style="88" customWidth="1"/>
    <col min="2057" max="2057" width="14" style="88" customWidth="1"/>
    <col min="2058" max="2058" width="13.85546875" style="88" customWidth="1"/>
    <col min="2059" max="2059" width="12.5703125" style="88" customWidth="1"/>
    <col min="2060" max="2062" width="12.7109375" style="88" customWidth="1"/>
    <col min="2063" max="2068" width="0" style="88" hidden="1" customWidth="1"/>
    <col min="2069" max="2069" width="12.140625" style="88" customWidth="1"/>
    <col min="2070" max="2070" width="15.140625" style="88" customWidth="1"/>
    <col min="2071" max="2097" width="8" style="88" customWidth="1"/>
    <col min="2098" max="2305" width="8" style="88"/>
    <col min="2306" max="2306" width="19" style="88" customWidth="1"/>
    <col min="2307" max="2307" width="0" style="88" hidden="1" customWidth="1"/>
    <col min="2308" max="2308" width="6" style="88" customWidth="1"/>
    <col min="2309" max="2309" width="42.140625" style="88" customWidth="1"/>
    <col min="2310" max="2310" width="0" style="88" hidden="1" customWidth="1"/>
    <col min="2311" max="2311" width="12.7109375" style="88" customWidth="1"/>
    <col min="2312" max="2312" width="13.5703125" style="88" customWidth="1"/>
    <col min="2313" max="2313" width="14" style="88" customWidth="1"/>
    <col min="2314" max="2314" width="13.85546875" style="88" customWidth="1"/>
    <col min="2315" max="2315" width="12.5703125" style="88" customWidth="1"/>
    <col min="2316" max="2318" width="12.7109375" style="88" customWidth="1"/>
    <col min="2319" max="2324" width="0" style="88" hidden="1" customWidth="1"/>
    <col min="2325" max="2325" width="12.140625" style="88" customWidth="1"/>
    <col min="2326" max="2326" width="15.140625" style="88" customWidth="1"/>
    <col min="2327" max="2353" width="8" style="88" customWidth="1"/>
    <col min="2354" max="2561" width="8" style="88"/>
    <col min="2562" max="2562" width="19" style="88" customWidth="1"/>
    <col min="2563" max="2563" width="0" style="88" hidden="1" customWidth="1"/>
    <col min="2564" max="2564" width="6" style="88" customWidth="1"/>
    <col min="2565" max="2565" width="42.140625" style="88" customWidth="1"/>
    <col min="2566" max="2566" width="0" style="88" hidden="1" customWidth="1"/>
    <col min="2567" max="2567" width="12.7109375" style="88" customWidth="1"/>
    <col min="2568" max="2568" width="13.5703125" style="88" customWidth="1"/>
    <col min="2569" max="2569" width="14" style="88" customWidth="1"/>
    <col min="2570" max="2570" width="13.85546875" style="88" customWidth="1"/>
    <col min="2571" max="2571" width="12.5703125" style="88" customWidth="1"/>
    <col min="2572" max="2574" width="12.7109375" style="88" customWidth="1"/>
    <col min="2575" max="2580" width="0" style="88" hidden="1" customWidth="1"/>
    <col min="2581" max="2581" width="12.140625" style="88" customWidth="1"/>
    <col min="2582" max="2582" width="15.140625" style="88" customWidth="1"/>
    <col min="2583" max="2609" width="8" style="88" customWidth="1"/>
    <col min="2610" max="2817" width="8" style="88"/>
    <col min="2818" max="2818" width="19" style="88" customWidth="1"/>
    <col min="2819" max="2819" width="0" style="88" hidden="1" customWidth="1"/>
    <col min="2820" max="2820" width="6" style="88" customWidth="1"/>
    <col min="2821" max="2821" width="42.140625" style="88" customWidth="1"/>
    <col min="2822" max="2822" width="0" style="88" hidden="1" customWidth="1"/>
    <col min="2823" max="2823" width="12.7109375" style="88" customWidth="1"/>
    <col min="2824" max="2824" width="13.5703125" style="88" customWidth="1"/>
    <col min="2825" max="2825" width="14" style="88" customWidth="1"/>
    <col min="2826" max="2826" width="13.85546875" style="88" customWidth="1"/>
    <col min="2827" max="2827" width="12.5703125" style="88" customWidth="1"/>
    <col min="2828" max="2830" width="12.7109375" style="88" customWidth="1"/>
    <col min="2831" max="2836" width="0" style="88" hidden="1" customWidth="1"/>
    <col min="2837" max="2837" width="12.140625" style="88" customWidth="1"/>
    <col min="2838" max="2838" width="15.140625" style="88" customWidth="1"/>
    <col min="2839" max="2865" width="8" style="88" customWidth="1"/>
    <col min="2866" max="3073" width="8" style="88"/>
    <col min="3074" max="3074" width="19" style="88" customWidth="1"/>
    <col min="3075" max="3075" width="0" style="88" hidden="1" customWidth="1"/>
    <col min="3076" max="3076" width="6" style="88" customWidth="1"/>
    <col min="3077" max="3077" width="42.140625" style="88" customWidth="1"/>
    <col min="3078" max="3078" width="0" style="88" hidden="1" customWidth="1"/>
    <col min="3079" max="3079" width="12.7109375" style="88" customWidth="1"/>
    <col min="3080" max="3080" width="13.5703125" style="88" customWidth="1"/>
    <col min="3081" max="3081" width="14" style="88" customWidth="1"/>
    <col min="3082" max="3082" width="13.85546875" style="88" customWidth="1"/>
    <col min="3083" max="3083" width="12.5703125" style="88" customWidth="1"/>
    <col min="3084" max="3086" width="12.7109375" style="88" customWidth="1"/>
    <col min="3087" max="3092" width="0" style="88" hidden="1" customWidth="1"/>
    <col min="3093" max="3093" width="12.140625" style="88" customWidth="1"/>
    <col min="3094" max="3094" width="15.140625" style="88" customWidth="1"/>
    <col min="3095" max="3121" width="8" style="88" customWidth="1"/>
    <col min="3122" max="3329" width="8" style="88"/>
    <col min="3330" max="3330" width="19" style="88" customWidth="1"/>
    <col min="3331" max="3331" width="0" style="88" hidden="1" customWidth="1"/>
    <col min="3332" max="3332" width="6" style="88" customWidth="1"/>
    <col min="3333" max="3333" width="42.140625" style="88" customWidth="1"/>
    <col min="3334" max="3334" width="0" style="88" hidden="1" customWidth="1"/>
    <col min="3335" max="3335" width="12.7109375" style="88" customWidth="1"/>
    <col min="3336" max="3336" width="13.5703125" style="88" customWidth="1"/>
    <col min="3337" max="3337" width="14" style="88" customWidth="1"/>
    <col min="3338" max="3338" width="13.85546875" style="88" customWidth="1"/>
    <col min="3339" max="3339" width="12.5703125" style="88" customWidth="1"/>
    <col min="3340" max="3342" width="12.7109375" style="88" customWidth="1"/>
    <col min="3343" max="3348" width="0" style="88" hidden="1" customWidth="1"/>
    <col min="3349" max="3349" width="12.140625" style="88" customWidth="1"/>
    <col min="3350" max="3350" width="15.140625" style="88" customWidth="1"/>
    <col min="3351" max="3377" width="8" style="88" customWidth="1"/>
    <col min="3378" max="3585" width="8" style="88"/>
    <col min="3586" max="3586" width="19" style="88" customWidth="1"/>
    <col min="3587" max="3587" width="0" style="88" hidden="1" customWidth="1"/>
    <col min="3588" max="3588" width="6" style="88" customWidth="1"/>
    <col min="3589" max="3589" width="42.140625" style="88" customWidth="1"/>
    <col min="3590" max="3590" width="0" style="88" hidden="1" customWidth="1"/>
    <col min="3591" max="3591" width="12.7109375" style="88" customWidth="1"/>
    <col min="3592" max="3592" width="13.5703125" style="88" customWidth="1"/>
    <col min="3593" max="3593" width="14" style="88" customWidth="1"/>
    <col min="3594" max="3594" width="13.85546875" style="88" customWidth="1"/>
    <col min="3595" max="3595" width="12.5703125" style="88" customWidth="1"/>
    <col min="3596" max="3598" width="12.7109375" style="88" customWidth="1"/>
    <col min="3599" max="3604" width="0" style="88" hidden="1" customWidth="1"/>
    <col min="3605" max="3605" width="12.140625" style="88" customWidth="1"/>
    <col min="3606" max="3606" width="15.140625" style="88" customWidth="1"/>
    <col min="3607" max="3633" width="8" style="88" customWidth="1"/>
    <col min="3634" max="3841" width="8" style="88"/>
    <col min="3842" max="3842" width="19" style="88" customWidth="1"/>
    <col min="3843" max="3843" width="0" style="88" hidden="1" customWidth="1"/>
    <col min="3844" max="3844" width="6" style="88" customWidth="1"/>
    <col min="3845" max="3845" width="42.140625" style="88" customWidth="1"/>
    <col min="3846" max="3846" width="0" style="88" hidden="1" customWidth="1"/>
    <col min="3847" max="3847" width="12.7109375" style="88" customWidth="1"/>
    <col min="3848" max="3848" width="13.5703125" style="88" customWidth="1"/>
    <col min="3849" max="3849" width="14" style="88" customWidth="1"/>
    <col min="3850" max="3850" width="13.85546875" style="88" customWidth="1"/>
    <col min="3851" max="3851" width="12.5703125" style="88" customWidth="1"/>
    <col min="3852" max="3854" width="12.7109375" style="88" customWidth="1"/>
    <col min="3855" max="3860" width="0" style="88" hidden="1" customWidth="1"/>
    <col min="3861" max="3861" width="12.140625" style="88" customWidth="1"/>
    <col min="3862" max="3862" width="15.140625" style="88" customWidth="1"/>
    <col min="3863" max="3889" width="8" style="88" customWidth="1"/>
    <col min="3890" max="4097" width="8" style="88"/>
    <col min="4098" max="4098" width="19" style="88" customWidth="1"/>
    <col min="4099" max="4099" width="0" style="88" hidden="1" customWidth="1"/>
    <col min="4100" max="4100" width="6" style="88" customWidth="1"/>
    <col min="4101" max="4101" width="42.140625" style="88" customWidth="1"/>
    <col min="4102" max="4102" width="0" style="88" hidden="1" customWidth="1"/>
    <col min="4103" max="4103" width="12.7109375" style="88" customWidth="1"/>
    <col min="4104" max="4104" width="13.5703125" style="88" customWidth="1"/>
    <col min="4105" max="4105" width="14" style="88" customWidth="1"/>
    <col min="4106" max="4106" width="13.85546875" style="88" customWidth="1"/>
    <col min="4107" max="4107" width="12.5703125" style="88" customWidth="1"/>
    <col min="4108" max="4110" width="12.7109375" style="88" customWidth="1"/>
    <col min="4111" max="4116" width="0" style="88" hidden="1" customWidth="1"/>
    <col min="4117" max="4117" width="12.140625" style="88" customWidth="1"/>
    <col min="4118" max="4118" width="15.140625" style="88" customWidth="1"/>
    <col min="4119" max="4145" width="8" style="88" customWidth="1"/>
    <col min="4146" max="4353" width="8" style="88"/>
    <col min="4354" max="4354" width="19" style="88" customWidth="1"/>
    <col min="4355" max="4355" width="0" style="88" hidden="1" customWidth="1"/>
    <col min="4356" max="4356" width="6" style="88" customWidth="1"/>
    <col min="4357" max="4357" width="42.140625" style="88" customWidth="1"/>
    <col min="4358" max="4358" width="0" style="88" hidden="1" customWidth="1"/>
    <col min="4359" max="4359" width="12.7109375" style="88" customWidth="1"/>
    <col min="4360" max="4360" width="13.5703125" style="88" customWidth="1"/>
    <col min="4361" max="4361" width="14" style="88" customWidth="1"/>
    <col min="4362" max="4362" width="13.85546875" style="88" customWidth="1"/>
    <col min="4363" max="4363" width="12.5703125" style="88" customWidth="1"/>
    <col min="4364" max="4366" width="12.7109375" style="88" customWidth="1"/>
    <col min="4367" max="4372" width="0" style="88" hidden="1" customWidth="1"/>
    <col min="4373" max="4373" width="12.140625" style="88" customWidth="1"/>
    <col min="4374" max="4374" width="15.140625" style="88" customWidth="1"/>
    <col min="4375" max="4401" width="8" style="88" customWidth="1"/>
    <col min="4402" max="4609" width="8" style="88"/>
    <col min="4610" max="4610" width="19" style="88" customWidth="1"/>
    <col min="4611" max="4611" width="0" style="88" hidden="1" customWidth="1"/>
    <col min="4612" max="4612" width="6" style="88" customWidth="1"/>
    <col min="4613" max="4613" width="42.140625" style="88" customWidth="1"/>
    <col min="4614" max="4614" width="0" style="88" hidden="1" customWidth="1"/>
    <col min="4615" max="4615" width="12.7109375" style="88" customWidth="1"/>
    <col min="4616" max="4616" width="13.5703125" style="88" customWidth="1"/>
    <col min="4617" max="4617" width="14" style="88" customWidth="1"/>
    <col min="4618" max="4618" width="13.85546875" style="88" customWidth="1"/>
    <col min="4619" max="4619" width="12.5703125" style="88" customWidth="1"/>
    <col min="4620" max="4622" width="12.7109375" style="88" customWidth="1"/>
    <col min="4623" max="4628" width="0" style="88" hidden="1" customWidth="1"/>
    <col min="4629" max="4629" width="12.140625" style="88" customWidth="1"/>
    <col min="4630" max="4630" width="15.140625" style="88" customWidth="1"/>
    <col min="4631" max="4657" width="8" style="88" customWidth="1"/>
    <col min="4658" max="4865" width="8" style="88"/>
    <col min="4866" max="4866" width="19" style="88" customWidth="1"/>
    <col min="4867" max="4867" width="0" style="88" hidden="1" customWidth="1"/>
    <col min="4868" max="4868" width="6" style="88" customWidth="1"/>
    <col min="4869" max="4869" width="42.140625" style="88" customWidth="1"/>
    <col min="4870" max="4870" width="0" style="88" hidden="1" customWidth="1"/>
    <col min="4871" max="4871" width="12.7109375" style="88" customWidth="1"/>
    <col min="4872" max="4872" width="13.5703125" style="88" customWidth="1"/>
    <col min="4873" max="4873" width="14" style="88" customWidth="1"/>
    <col min="4874" max="4874" width="13.85546875" style="88" customWidth="1"/>
    <col min="4875" max="4875" width="12.5703125" style="88" customWidth="1"/>
    <col min="4876" max="4878" width="12.7109375" style="88" customWidth="1"/>
    <col min="4879" max="4884" width="0" style="88" hidden="1" customWidth="1"/>
    <col min="4885" max="4885" width="12.140625" style="88" customWidth="1"/>
    <col min="4886" max="4886" width="15.140625" style="88" customWidth="1"/>
    <col min="4887" max="4913" width="8" style="88" customWidth="1"/>
    <col min="4914" max="5121" width="8" style="88"/>
    <col min="5122" max="5122" width="19" style="88" customWidth="1"/>
    <col min="5123" max="5123" width="0" style="88" hidden="1" customWidth="1"/>
    <col min="5124" max="5124" width="6" style="88" customWidth="1"/>
    <col min="5125" max="5125" width="42.140625" style="88" customWidth="1"/>
    <col min="5126" max="5126" width="0" style="88" hidden="1" customWidth="1"/>
    <col min="5127" max="5127" width="12.7109375" style="88" customWidth="1"/>
    <col min="5128" max="5128" width="13.5703125" style="88" customWidth="1"/>
    <col min="5129" max="5129" width="14" style="88" customWidth="1"/>
    <col min="5130" max="5130" width="13.85546875" style="88" customWidth="1"/>
    <col min="5131" max="5131" width="12.5703125" style="88" customWidth="1"/>
    <col min="5132" max="5134" width="12.7109375" style="88" customWidth="1"/>
    <col min="5135" max="5140" width="0" style="88" hidden="1" customWidth="1"/>
    <col min="5141" max="5141" width="12.140625" style="88" customWidth="1"/>
    <col min="5142" max="5142" width="15.140625" style="88" customWidth="1"/>
    <col min="5143" max="5169" width="8" style="88" customWidth="1"/>
    <col min="5170" max="5377" width="8" style="88"/>
    <col min="5378" max="5378" width="19" style="88" customWidth="1"/>
    <col min="5379" max="5379" width="0" style="88" hidden="1" customWidth="1"/>
    <col min="5380" max="5380" width="6" style="88" customWidth="1"/>
    <col min="5381" max="5381" width="42.140625" style="88" customWidth="1"/>
    <col min="5382" max="5382" width="0" style="88" hidden="1" customWidth="1"/>
    <col min="5383" max="5383" width="12.7109375" style="88" customWidth="1"/>
    <col min="5384" max="5384" width="13.5703125" style="88" customWidth="1"/>
    <col min="5385" max="5385" width="14" style="88" customWidth="1"/>
    <col min="5386" max="5386" width="13.85546875" style="88" customWidth="1"/>
    <col min="5387" max="5387" width="12.5703125" style="88" customWidth="1"/>
    <col min="5388" max="5390" width="12.7109375" style="88" customWidth="1"/>
    <col min="5391" max="5396" width="0" style="88" hidden="1" customWidth="1"/>
    <col min="5397" max="5397" width="12.140625" style="88" customWidth="1"/>
    <col min="5398" max="5398" width="15.140625" style="88" customWidth="1"/>
    <col min="5399" max="5425" width="8" style="88" customWidth="1"/>
    <col min="5426" max="5633" width="8" style="88"/>
    <col min="5634" max="5634" width="19" style="88" customWidth="1"/>
    <col min="5635" max="5635" width="0" style="88" hidden="1" customWidth="1"/>
    <col min="5636" max="5636" width="6" style="88" customWidth="1"/>
    <col min="5637" max="5637" width="42.140625" style="88" customWidth="1"/>
    <col min="5638" max="5638" width="0" style="88" hidden="1" customWidth="1"/>
    <col min="5639" max="5639" width="12.7109375" style="88" customWidth="1"/>
    <col min="5640" max="5640" width="13.5703125" style="88" customWidth="1"/>
    <col min="5641" max="5641" width="14" style="88" customWidth="1"/>
    <col min="5642" max="5642" width="13.85546875" style="88" customWidth="1"/>
    <col min="5643" max="5643" width="12.5703125" style="88" customWidth="1"/>
    <col min="5644" max="5646" width="12.7109375" style="88" customWidth="1"/>
    <col min="5647" max="5652" width="0" style="88" hidden="1" customWidth="1"/>
    <col min="5653" max="5653" width="12.140625" style="88" customWidth="1"/>
    <col min="5654" max="5654" width="15.140625" style="88" customWidth="1"/>
    <col min="5655" max="5681" width="8" style="88" customWidth="1"/>
    <col min="5682" max="5889" width="8" style="88"/>
    <col min="5890" max="5890" width="19" style="88" customWidth="1"/>
    <col min="5891" max="5891" width="0" style="88" hidden="1" customWidth="1"/>
    <col min="5892" max="5892" width="6" style="88" customWidth="1"/>
    <col min="5893" max="5893" width="42.140625" style="88" customWidth="1"/>
    <col min="5894" max="5894" width="0" style="88" hidden="1" customWidth="1"/>
    <col min="5895" max="5895" width="12.7109375" style="88" customWidth="1"/>
    <col min="5896" max="5896" width="13.5703125" style="88" customWidth="1"/>
    <col min="5897" max="5897" width="14" style="88" customWidth="1"/>
    <col min="5898" max="5898" width="13.85546875" style="88" customWidth="1"/>
    <col min="5899" max="5899" width="12.5703125" style="88" customWidth="1"/>
    <col min="5900" max="5902" width="12.7109375" style="88" customWidth="1"/>
    <col min="5903" max="5908" width="0" style="88" hidden="1" customWidth="1"/>
    <col min="5909" max="5909" width="12.140625" style="88" customWidth="1"/>
    <col min="5910" max="5910" width="15.140625" style="88" customWidth="1"/>
    <col min="5911" max="5937" width="8" style="88" customWidth="1"/>
    <col min="5938" max="6145" width="8" style="88"/>
    <col min="6146" max="6146" width="19" style="88" customWidth="1"/>
    <col min="6147" max="6147" width="0" style="88" hidden="1" customWidth="1"/>
    <col min="6148" max="6148" width="6" style="88" customWidth="1"/>
    <col min="6149" max="6149" width="42.140625" style="88" customWidth="1"/>
    <col min="6150" max="6150" width="0" style="88" hidden="1" customWidth="1"/>
    <col min="6151" max="6151" width="12.7109375" style="88" customWidth="1"/>
    <col min="6152" max="6152" width="13.5703125" style="88" customWidth="1"/>
    <col min="6153" max="6153" width="14" style="88" customWidth="1"/>
    <col min="6154" max="6154" width="13.85546875" style="88" customWidth="1"/>
    <col min="6155" max="6155" width="12.5703125" style="88" customWidth="1"/>
    <col min="6156" max="6158" width="12.7109375" style="88" customWidth="1"/>
    <col min="6159" max="6164" width="0" style="88" hidden="1" customWidth="1"/>
    <col min="6165" max="6165" width="12.140625" style="88" customWidth="1"/>
    <col min="6166" max="6166" width="15.140625" style="88" customWidth="1"/>
    <col min="6167" max="6193" width="8" style="88" customWidth="1"/>
    <col min="6194" max="6401" width="8" style="88"/>
    <col min="6402" max="6402" width="19" style="88" customWidth="1"/>
    <col min="6403" max="6403" width="0" style="88" hidden="1" customWidth="1"/>
    <col min="6404" max="6404" width="6" style="88" customWidth="1"/>
    <col min="6405" max="6405" width="42.140625" style="88" customWidth="1"/>
    <col min="6406" max="6406" width="0" style="88" hidden="1" customWidth="1"/>
    <col min="6407" max="6407" width="12.7109375" style="88" customWidth="1"/>
    <col min="6408" max="6408" width="13.5703125" style="88" customWidth="1"/>
    <col min="6409" max="6409" width="14" style="88" customWidth="1"/>
    <col min="6410" max="6410" width="13.85546875" style="88" customWidth="1"/>
    <col min="6411" max="6411" width="12.5703125" style="88" customWidth="1"/>
    <col min="6412" max="6414" width="12.7109375" style="88" customWidth="1"/>
    <col min="6415" max="6420" width="0" style="88" hidden="1" customWidth="1"/>
    <col min="6421" max="6421" width="12.140625" style="88" customWidth="1"/>
    <col min="6422" max="6422" width="15.140625" style="88" customWidth="1"/>
    <col min="6423" max="6449" width="8" style="88" customWidth="1"/>
    <col min="6450" max="6657" width="8" style="88"/>
    <col min="6658" max="6658" width="19" style="88" customWidth="1"/>
    <col min="6659" max="6659" width="0" style="88" hidden="1" customWidth="1"/>
    <col min="6660" max="6660" width="6" style="88" customWidth="1"/>
    <col min="6661" max="6661" width="42.140625" style="88" customWidth="1"/>
    <col min="6662" max="6662" width="0" style="88" hidden="1" customWidth="1"/>
    <col min="6663" max="6663" width="12.7109375" style="88" customWidth="1"/>
    <col min="6664" max="6664" width="13.5703125" style="88" customWidth="1"/>
    <col min="6665" max="6665" width="14" style="88" customWidth="1"/>
    <col min="6666" max="6666" width="13.85546875" style="88" customWidth="1"/>
    <col min="6667" max="6667" width="12.5703125" style="88" customWidth="1"/>
    <col min="6668" max="6670" width="12.7109375" style="88" customWidth="1"/>
    <col min="6671" max="6676" width="0" style="88" hidden="1" customWidth="1"/>
    <col min="6677" max="6677" width="12.140625" style="88" customWidth="1"/>
    <col min="6678" max="6678" width="15.140625" style="88" customWidth="1"/>
    <col min="6679" max="6705" width="8" style="88" customWidth="1"/>
    <col min="6706" max="6913" width="8" style="88"/>
    <col min="6914" max="6914" width="19" style="88" customWidth="1"/>
    <col min="6915" max="6915" width="0" style="88" hidden="1" customWidth="1"/>
    <col min="6916" max="6916" width="6" style="88" customWidth="1"/>
    <col min="6917" max="6917" width="42.140625" style="88" customWidth="1"/>
    <col min="6918" max="6918" width="0" style="88" hidden="1" customWidth="1"/>
    <col min="6919" max="6919" width="12.7109375" style="88" customWidth="1"/>
    <col min="6920" max="6920" width="13.5703125" style="88" customWidth="1"/>
    <col min="6921" max="6921" width="14" style="88" customWidth="1"/>
    <col min="6922" max="6922" width="13.85546875" style="88" customWidth="1"/>
    <col min="6923" max="6923" width="12.5703125" style="88" customWidth="1"/>
    <col min="6924" max="6926" width="12.7109375" style="88" customWidth="1"/>
    <col min="6927" max="6932" width="0" style="88" hidden="1" customWidth="1"/>
    <col min="6933" max="6933" width="12.140625" style="88" customWidth="1"/>
    <col min="6934" max="6934" width="15.140625" style="88" customWidth="1"/>
    <col min="6935" max="6961" width="8" style="88" customWidth="1"/>
    <col min="6962" max="7169" width="8" style="88"/>
    <col min="7170" max="7170" width="19" style="88" customWidth="1"/>
    <col min="7171" max="7171" width="0" style="88" hidden="1" customWidth="1"/>
    <col min="7172" max="7172" width="6" style="88" customWidth="1"/>
    <col min="7173" max="7173" width="42.140625" style="88" customWidth="1"/>
    <col min="7174" max="7174" width="0" style="88" hidden="1" customWidth="1"/>
    <col min="7175" max="7175" width="12.7109375" style="88" customWidth="1"/>
    <col min="7176" max="7176" width="13.5703125" style="88" customWidth="1"/>
    <col min="7177" max="7177" width="14" style="88" customWidth="1"/>
    <col min="7178" max="7178" width="13.85546875" style="88" customWidth="1"/>
    <col min="7179" max="7179" width="12.5703125" style="88" customWidth="1"/>
    <col min="7180" max="7182" width="12.7109375" style="88" customWidth="1"/>
    <col min="7183" max="7188" width="0" style="88" hidden="1" customWidth="1"/>
    <col min="7189" max="7189" width="12.140625" style="88" customWidth="1"/>
    <col min="7190" max="7190" width="15.140625" style="88" customWidth="1"/>
    <col min="7191" max="7217" width="8" style="88" customWidth="1"/>
    <col min="7218" max="7425" width="8" style="88"/>
    <col min="7426" max="7426" width="19" style="88" customWidth="1"/>
    <col min="7427" max="7427" width="0" style="88" hidden="1" customWidth="1"/>
    <col min="7428" max="7428" width="6" style="88" customWidth="1"/>
    <col min="7429" max="7429" width="42.140625" style="88" customWidth="1"/>
    <col min="7430" max="7430" width="0" style="88" hidden="1" customWidth="1"/>
    <col min="7431" max="7431" width="12.7109375" style="88" customWidth="1"/>
    <col min="7432" max="7432" width="13.5703125" style="88" customWidth="1"/>
    <col min="7433" max="7433" width="14" style="88" customWidth="1"/>
    <col min="7434" max="7434" width="13.85546875" style="88" customWidth="1"/>
    <col min="7435" max="7435" width="12.5703125" style="88" customWidth="1"/>
    <col min="7436" max="7438" width="12.7109375" style="88" customWidth="1"/>
    <col min="7439" max="7444" width="0" style="88" hidden="1" customWidth="1"/>
    <col min="7445" max="7445" width="12.140625" style="88" customWidth="1"/>
    <col min="7446" max="7446" width="15.140625" style="88" customWidth="1"/>
    <col min="7447" max="7473" width="8" style="88" customWidth="1"/>
    <col min="7474" max="7681" width="8" style="88"/>
    <col min="7682" max="7682" width="19" style="88" customWidth="1"/>
    <col min="7683" max="7683" width="0" style="88" hidden="1" customWidth="1"/>
    <col min="7684" max="7684" width="6" style="88" customWidth="1"/>
    <col min="7685" max="7685" width="42.140625" style="88" customWidth="1"/>
    <col min="7686" max="7686" width="0" style="88" hidden="1" customWidth="1"/>
    <col min="7687" max="7687" width="12.7109375" style="88" customWidth="1"/>
    <col min="7688" max="7688" width="13.5703125" style="88" customWidth="1"/>
    <col min="7689" max="7689" width="14" style="88" customWidth="1"/>
    <col min="7690" max="7690" width="13.85546875" style="88" customWidth="1"/>
    <col min="7691" max="7691" width="12.5703125" style="88" customWidth="1"/>
    <col min="7692" max="7694" width="12.7109375" style="88" customWidth="1"/>
    <col min="7695" max="7700" width="0" style="88" hidden="1" customWidth="1"/>
    <col min="7701" max="7701" width="12.140625" style="88" customWidth="1"/>
    <col min="7702" max="7702" width="15.140625" style="88" customWidth="1"/>
    <col min="7703" max="7729" width="8" style="88" customWidth="1"/>
    <col min="7730" max="7937" width="8" style="88"/>
    <col min="7938" max="7938" width="19" style="88" customWidth="1"/>
    <col min="7939" max="7939" width="0" style="88" hidden="1" customWidth="1"/>
    <col min="7940" max="7940" width="6" style="88" customWidth="1"/>
    <col min="7941" max="7941" width="42.140625" style="88" customWidth="1"/>
    <col min="7942" max="7942" width="0" style="88" hidden="1" customWidth="1"/>
    <col min="7943" max="7943" width="12.7109375" style="88" customWidth="1"/>
    <col min="7944" max="7944" width="13.5703125" style="88" customWidth="1"/>
    <col min="7945" max="7945" width="14" style="88" customWidth="1"/>
    <col min="7946" max="7946" width="13.85546875" style="88" customWidth="1"/>
    <col min="7947" max="7947" width="12.5703125" style="88" customWidth="1"/>
    <col min="7948" max="7950" width="12.7109375" style="88" customWidth="1"/>
    <col min="7951" max="7956" width="0" style="88" hidden="1" customWidth="1"/>
    <col min="7957" max="7957" width="12.140625" style="88" customWidth="1"/>
    <col min="7958" max="7958" width="15.140625" style="88" customWidth="1"/>
    <col min="7959" max="7985" width="8" style="88" customWidth="1"/>
    <col min="7986" max="8193" width="8" style="88"/>
    <col min="8194" max="8194" width="19" style="88" customWidth="1"/>
    <col min="8195" max="8195" width="0" style="88" hidden="1" customWidth="1"/>
    <col min="8196" max="8196" width="6" style="88" customWidth="1"/>
    <col min="8197" max="8197" width="42.140625" style="88" customWidth="1"/>
    <col min="8198" max="8198" width="0" style="88" hidden="1" customWidth="1"/>
    <col min="8199" max="8199" width="12.7109375" style="88" customWidth="1"/>
    <col min="8200" max="8200" width="13.5703125" style="88" customWidth="1"/>
    <col min="8201" max="8201" width="14" style="88" customWidth="1"/>
    <col min="8202" max="8202" width="13.85546875" style="88" customWidth="1"/>
    <col min="8203" max="8203" width="12.5703125" style="88" customWidth="1"/>
    <col min="8204" max="8206" width="12.7109375" style="88" customWidth="1"/>
    <col min="8207" max="8212" width="0" style="88" hidden="1" customWidth="1"/>
    <col min="8213" max="8213" width="12.140625" style="88" customWidth="1"/>
    <col min="8214" max="8214" width="15.140625" style="88" customWidth="1"/>
    <col min="8215" max="8241" width="8" style="88" customWidth="1"/>
    <col min="8242" max="8449" width="8" style="88"/>
    <col min="8450" max="8450" width="19" style="88" customWidth="1"/>
    <col min="8451" max="8451" width="0" style="88" hidden="1" customWidth="1"/>
    <col min="8452" max="8452" width="6" style="88" customWidth="1"/>
    <col min="8453" max="8453" width="42.140625" style="88" customWidth="1"/>
    <col min="8454" max="8454" width="0" style="88" hidden="1" customWidth="1"/>
    <col min="8455" max="8455" width="12.7109375" style="88" customWidth="1"/>
    <col min="8456" max="8456" width="13.5703125" style="88" customWidth="1"/>
    <col min="8457" max="8457" width="14" style="88" customWidth="1"/>
    <col min="8458" max="8458" width="13.85546875" style="88" customWidth="1"/>
    <col min="8459" max="8459" width="12.5703125" style="88" customWidth="1"/>
    <col min="8460" max="8462" width="12.7109375" style="88" customWidth="1"/>
    <col min="8463" max="8468" width="0" style="88" hidden="1" customWidth="1"/>
    <col min="8469" max="8469" width="12.140625" style="88" customWidth="1"/>
    <col min="8470" max="8470" width="15.140625" style="88" customWidth="1"/>
    <col min="8471" max="8497" width="8" style="88" customWidth="1"/>
    <col min="8498" max="8705" width="8" style="88"/>
    <col min="8706" max="8706" width="19" style="88" customWidth="1"/>
    <col min="8707" max="8707" width="0" style="88" hidden="1" customWidth="1"/>
    <col min="8708" max="8708" width="6" style="88" customWidth="1"/>
    <col min="8709" max="8709" width="42.140625" style="88" customWidth="1"/>
    <col min="8710" max="8710" width="0" style="88" hidden="1" customWidth="1"/>
    <col min="8711" max="8711" width="12.7109375" style="88" customWidth="1"/>
    <col min="8712" max="8712" width="13.5703125" style="88" customWidth="1"/>
    <col min="8713" max="8713" width="14" style="88" customWidth="1"/>
    <col min="8714" max="8714" width="13.85546875" style="88" customWidth="1"/>
    <col min="8715" max="8715" width="12.5703125" style="88" customWidth="1"/>
    <col min="8716" max="8718" width="12.7109375" style="88" customWidth="1"/>
    <col min="8719" max="8724" width="0" style="88" hidden="1" customWidth="1"/>
    <col min="8725" max="8725" width="12.140625" style="88" customWidth="1"/>
    <col min="8726" max="8726" width="15.140625" style="88" customWidth="1"/>
    <col min="8727" max="8753" width="8" style="88" customWidth="1"/>
    <col min="8754" max="8961" width="8" style="88"/>
    <col min="8962" max="8962" width="19" style="88" customWidth="1"/>
    <col min="8963" max="8963" width="0" style="88" hidden="1" customWidth="1"/>
    <col min="8964" max="8964" width="6" style="88" customWidth="1"/>
    <col min="8965" max="8965" width="42.140625" style="88" customWidth="1"/>
    <col min="8966" max="8966" width="0" style="88" hidden="1" customWidth="1"/>
    <col min="8967" max="8967" width="12.7109375" style="88" customWidth="1"/>
    <col min="8968" max="8968" width="13.5703125" style="88" customWidth="1"/>
    <col min="8969" max="8969" width="14" style="88" customWidth="1"/>
    <col min="8970" max="8970" width="13.85546875" style="88" customWidth="1"/>
    <col min="8971" max="8971" width="12.5703125" style="88" customWidth="1"/>
    <col min="8972" max="8974" width="12.7109375" style="88" customWidth="1"/>
    <col min="8975" max="8980" width="0" style="88" hidden="1" customWidth="1"/>
    <col min="8981" max="8981" width="12.140625" style="88" customWidth="1"/>
    <col min="8982" max="8982" width="15.140625" style="88" customWidth="1"/>
    <col min="8983" max="9009" width="8" style="88" customWidth="1"/>
    <col min="9010" max="9217" width="8" style="88"/>
    <col min="9218" max="9218" width="19" style="88" customWidth="1"/>
    <col min="9219" max="9219" width="0" style="88" hidden="1" customWidth="1"/>
    <col min="9220" max="9220" width="6" style="88" customWidth="1"/>
    <col min="9221" max="9221" width="42.140625" style="88" customWidth="1"/>
    <col min="9222" max="9222" width="0" style="88" hidden="1" customWidth="1"/>
    <col min="9223" max="9223" width="12.7109375" style="88" customWidth="1"/>
    <col min="9224" max="9224" width="13.5703125" style="88" customWidth="1"/>
    <col min="9225" max="9225" width="14" style="88" customWidth="1"/>
    <col min="9226" max="9226" width="13.85546875" style="88" customWidth="1"/>
    <col min="9227" max="9227" width="12.5703125" style="88" customWidth="1"/>
    <col min="9228" max="9230" width="12.7109375" style="88" customWidth="1"/>
    <col min="9231" max="9236" width="0" style="88" hidden="1" customWidth="1"/>
    <col min="9237" max="9237" width="12.140625" style="88" customWidth="1"/>
    <col min="9238" max="9238" width="15.140625" style="88" customWidth="1"/>
    <col min="9239" max="9265" width="8" style="88" customWidth="1"/>
    <col min="9266" max="9473" width="8" style="88"/>
    <col min="9474" max="9474" width="19" style="88" customWidth="1"/>
    <col min="9475" max="9475" width="0" style="88" hidden="1" customWidth="1"/>
    <col min="9476" max="9476" width="6" style="88" customWidth="1"/>
    <col min="9477" max="9477" width="42.140625" style="88" customWidth="1"/>
    <col min="9478" max="9478" width="0" style="88" hidden="1" customWidth="1"/>
    <col min="9479" max="9479" width="12.7109375" style="88" customWidth="1"/>
    <col min="9480" max="9480" width="13.5703125" style="88" customWidth="1"/>
    <col min="9481" max="9481" width="14" style="88" customWidth="1"/>
    <col min="9482" max="9482" width="13.85546875" style="88" customWidth="1"/>
    <col min="9483" max="9483" width="12.5703125" style="88" customWidth="1"/>
    <col min="9484" max="9486" width="12.7109375" style="88" customWidth="1"/>
    <col min="9487" max="9492" width="0" style="88" hidden="1" customWidth="1"/>
    <col min="9493" max="9493" width="12.140625" style="88" customWidth="1"/>
    <col min="9494" max="9494" width="15.140625" style="88" customWidth="1"/>
    <col min="9495" max="9521" width="8" style="88" customWidth="1"/>
    <col min="9522" max="9729" width="8" style="88"/>
    <col min="9730" max="9730" width="19" style="88" customWidth="1"/>
    <col min="9731" max="9731" width="0" style="88" hidden="1" customWidth="1"/>
    <col min="9732" max="9732" width="6" style="88" customWidth="1"/>
    <col min="9733" max="9733" width="42.140625" style="88" customWidth="1"/>
    <col min="9734" max="9734" width="0" style="88" hidden="1" customWidth="1"/>
    <col min="9735" max="9735" width="12.7109375" style="88" customWidth="1"/>
    <col min="9736" max="9736" width="13.5703125" style="88" customWidth="1"/>
    <col min="9737" max="9737" width="14" style="88" customWidth="1"/>
    <col min="9738" max="9738" width="13.85546875" style="88" customWidth="1"/>
    <col min="9739" max="9739" width="12.5703125" style="88" customWidth="1"/>
    <col min="9740" max="9742" width="12.7109375" style="88" customWidth="1"/>
    <col min="9743" max="9748" width="0" style="88" hidden="1" customWidth="1"/>
    <col min="9749" max="9749" width="12.140625" style="88" customWidth="1"/>
    <col min="9750" max="9750" width="15.140625" style="88" customWidth="1"/>
    <col min="9751" max="9777" width="8" style="88" customWidth="1"/>
    <col min="9778" max="9985" width="8" style="88"/>
    <col min="9986" max="9986" width="19" style="88" customWidth="1"/>
    <col min="9987" max="9987" width="0" style="88" hidden="1" customWidth="1"/>
    <col min="9988" max="9988" width="6" style="88" customWidth="1"/>
    <col min="9989" max="9989" width="42.140625" style="88" customWidth="1"/>
    <col min="9990" max="9990" width="0" style="88" hidden="1" customWidth="1"/>
    <col min="9991" max="9991" width="12.7109375" style="88" customWidth="1"/>
    <col min="9992" max="9992" width="13.5703125" style="88" customWidth="1"/>
    <col min="9993" max="9993" width="14" style="88" customWidth="1"/>
    <col min="9994" max="9994" width="13.85546875" style="88" customWidth="1"/>
    <col min="9995" max="9995" width="12.5703125" style="88" customWidth="1"/>
    <col min="9996" max="9998" width="12.7109375" style="88" customWidth="1"/>
    <col min="9999" max="10004" width="0" style="88" hidden="1" customWidth="1"/>
    <col min="10005" max="10005" width="12.140625" style="88" customWidth="1"/>
    <col min="10006" max="10006" width="15.140625" style="88" customWidth="1"/>
    <col min="10007" max="10033" width="8" style="88" customWidth="1"/>
    <col min="10034" max="10241" width="8" style="88"/>
    <col min="10242" max="10242" width="19" style="88" customWidth="1"/>
    <col min="10243" max="10243" width="0" style="88" hidden="1" customWidth="1"/>
    <col min="10244" max="10244" width="6" style="88" customWidth="1"/>
    <col min="10245" max="10245" width="42.140625" style="88" customWidth="1"/>
    <col min="10246" max="10246" width="0" style="88" hidden="1" customWidth="1"/>
    <col min="10247" max="10247" width="12.7109375" style="88" customWidth="1"/>
    <col min="10248" max="10248" width="13.5703125" style="88" customWidth="1"/>
    <col min="10249" max="10249" width="14" style="88" customWidth="1"/>
    <col min="10250" max="10250" width="13.85546875" style="88" customWidth="1"/>
    <col min="10251" max="10251" width="12.5703125" style="88" customWidth="1"/>
    <col min="10252" max="10254" width="12.7109375" style="88" customWidth="1"/>
    <col min="10255" max="10260" width="0" style="88" hidden="1" customWidth="1"/>
    <col min="10261" max="10261" width="12.140625" style="88" customWidth="1"/>
    <col min="10262" max="10262" width="15.140625" style="88" customWidth="1"/>
    <col min="10263" max="10289" width="8" style="88" customWidth="1"/>
    <col min="10290" max="10497" width="8" style="88"/>
    <col min="10498" max="10498" width="19" style="88" customWidth="1"/>
    <col min="10499" max="10499" width="0" style="88" hidden="1" customWidth="1"/>
    <col min="10500" max="10500" width="6" style="88" customWidth="1"/>
    <col min="10501" max="10501" width="42.140625" style="88" customWidth="1"/>
    <col min="10502" max="10502" width="0" style="88" hidden="1" customWidth="1"/>
    <col min="10503" max="10503" width="12.7109375" style="88" customWidth="1"/>
    <col min="10504" max="10504" width="13.5703125" style="88" customWidth="1"/>
    <col min="10505" max="10505" width="14" style="88" customWidth="1"/>
    <col min="10506" max="10506" width="13.85546875" style="88" customWidth="1"/>
    <col min="10507" max="10507" width="12.5703125" style="88" customWidth="1"/>
    <col min="10508" max="10510" width="12.7109375" style="88" customWidth="1"/>
    <col min="10511" max="10516" width="0" style="88" hidden="1" customWidth="1"/>
    <col min="10517" max="10517" width="12.140625" style="88" customWidth="1"/>
    <col min="10518" max="10518" width="15.140625" style="88" customWidth="1"/>
    <col min="10519" max="10545" width="8" style="88" customWidth="1"/>
    <col min="10546" max="10753" width="8" style="88"/>
    <col min="10754" max="10754" width="19" style="88" customWidth="1"/>
    <col min="10755" max="10755" width="0" style="88" hidden="1" customWidth="1"/>
    <col min="10756" max="10756" width="6" style="88" customWidth="1"/>
    <col min="10757" max="10757" width="42.140625" style="88" customWidth="1"/>
    <col min="10758" max="10758" width="0" style="88" hidden="1" customWidth="1"/>
    <col min="10759" max="10759" width="12.7109375" style="88" customWidth="1"/>
    <col min="10760" max="10760" width="13.5703125" style="88" customWidth="1"/>
    <col min="10761" max="10761" width="14" style="88" customWidth="1"/>
    <col min="10762" max="10762" width="13.85546875" style="88" customWidth="1"/>
    <col min="10763" max="10763" width="12.5703125" style="88" customWidth="1"/>
    <col min="10764" max="10766" width="12.7109375" style="88" customWidth="1"/>
    <col min="10767" max="10772" width="0" style="88" hidden="1" customWidth="1"/>
    <col min="10773" max="10773" width="12.140625" style="88" customWidth="1"/>
    <col min="10774" max="10774" width="15.140625" style="88" customWidth="1"/>
    <col min="10775" max="10801" width="8" style="88" customWidth="1"/>
    <col min="10802" max="11009" width="8" style="88"/>
    <col min="11010" max="11010" width="19" style="88" customWidth="1"/>
    <col min="11011" max="11011" width="0" style="88" hidden="1" customWidth="1"/>
    <col min="11012" max="11012" width="6" style="88" customWidth="1"/>
    <col min="11013" max="11013" width="42.140625" style="88" customWidth="1"/>
    <col min="11014" max="11014" width="0" style="88" hidden="1" customWidth="1"/>
    <col min="11015" max="11015" width="12.7109375" style="88" customWidth="1"/>
    <col min="11016" max="11016" width="13.5703125" style="88" customWidth="1"/>
    <col min="11017" max="11017" width="14" style="88" customWidth="1"/>
    <col min="11018" max="11018" width="13.85546875" style="88" customWidth="1"/>
    <col min="11019" max="11019" width="12.5703125" style="88" customWidth="1"/>
    <col min="11020" max="11022" width="12.7109375" style="88" customWidth="1"/>
    <col min="11023" max="11028" width="0" style="88" hidden="1" customWidth="1"/>
    <col min="11029" max="11029" width="12.140625" style="88" customWidth="1"/>
    <col min="11030" max="11030" width="15.140625" style="88" customWidth="1"/>
    <col min="11031" max="11057" width="8" style="88" customWidth="1"/>
    <col min="11058" max="11265" width="8" style="88"/>
    <col min="11266" max="11266" width="19" style="88" customWidth="1"/>
    <col min="11267" max="11267" width="0" style="88" hidden="1" customWidth="1"/>
    <col min="11268" max="11268" width="6" style="88" customWidth="1"/>
    <col min="11269" max="11269" width="42.140625" style="88" customWidth="1"/>
    <col min="11270" max="11270" width="0" style="88" hidden="1" customWidth="1"/>
    <col min="11271" max="11271" width="12.7109375" style="88" customWidth="1"/>
    <col min="11272" max="11272" width="13.5703125" style="88" customWidth="1"/>
    <col min="11273" max="11273" width="14" style="88" customWidth="1"/>
    <col min="11274" max="11274" width="13.85546875" style="88" customWidth="1"/>
    <col min="11275" max="11275" width="12.5703125" style="88" customWidth="1"/>
    <col min="11276" max="11278" width="12.7109375" style="88" customWidth="1"/>
    <col min="11279" max="11284" width="0" style="88" hidden="1" customWidth="1"/>
    <col min="11285" max="11285" width="12.140625" style="88" customWidth="1"/>
    <col min="11286" max="11286" width="15.140625" style="88" customWidth="1"/>
    <col min="11287" max="11313" width="8" style="88" customWidth="1"/>
    <col min="11314" max="11521" width="8" style="88"/>
    <col min="11522" max="11522" width="19" style="88" customWidth="1"/>
    <col min="11523" max="11523" width="0" style="88" hidden="1" customWidth="1"/>
    <col min="11524" max="11524" width="6" style="88" customWidth="1"/>
    <col min="11525" max="11525" width="42.140625" style="88" customWidth="1"/>
    <col min="11526" max="11526" width="0" style="88" hidden="1" customWidth="1"/>
    <col min="11527" max="11527" width="12.7109375" style="88" customWidth="1"/>
    <col min="11528" max="11528" width="13.5703125" style="88" customWidth="1"/>
    <col min="11529" max="11529" width="14" style="88" customWidth="1"/>
    <col min="11530" max="11530" width="13.85546875" style="88" customWidth="1"/>
    <col min="11531" max="11531" width="12.5703125" style="88" customWidth="1"/>
    <col min="11532" max="11534" width="12.7109375" style="88" customWidth="1"/>
    <col min="11535" max="11540" width="0" style="88" hidden="1" customWidth="1"/>
    <col min="11541" max="11541" width="12.140625" style="88" customWidth="1"/>
    <col min="11542" max="11542" width="15.140625" style="88" customWidth="1"/>
    <col min="11543" max="11569" width="8" style="88" customWidth="1"/>
    <col min="11570" max="11777" width="8" style="88"/>
    <col min="11778" max="11778" width="19" style="88" customWidth="1"/>
    <col min="11779" max="11779" width="0" style="88" hidden="1" customWidth="1"/>
    <col min="11780" max="11780" width="6" style="88" customWidth="1"/>
    <col min="11781" max="11781" width="42.140625" style="88" customWidth="1"/>
    <col min="11782" max="11782" width="0" style="88" hidden="1" customWidth="1"/>
    <col min="11783" max="11783" width="12.7109375" style="88" customWidth="1"/>
    <col min="11784" max="11784" width="13.5703125" style="88" customWidth="1"/>
    <col min="11785" max="11785" width="14" style="88" customWidth="1"/>
    <col min="11786" max="11786" width="13.85546875" style="88" customWidth="1"/>
    <col min="11787" max="11787" width="12.5703125" style="88" customWidth="1"/>
    <col min="11788" max="11790" width="12.7109375" style="88" customWidth="1"/>
    <col min="11791" max="11796" width="0" style="88" hidden="1" customWidth="1"/>
    <col min="11797" max="11797" width="12.140625" style="88" customWidth="1"/>
    <col min="11798" max="11798" width="15.140625" style="88" customWidth="1"/>
    <col min="11799" max="11825" width="8" style="88" customWidth="1"/>
    <col min="11826" max="12033" width="8" style="88"/>
    <col min="12034" max="12034" width="19" style="88" customWidth="1"/>
    <col min="12035" max="12035" width="0" style="88" hidden="1" customWidth="1"/>
    <col min="12036" max="12036" width="6" style="88" customWidth="1"/>
    <col min="12037" max="12037" width="42.140625" style="88" customWidth="1"/>
    <col min="12038" max="12038" width="0" style="88" hidden="1" customWidth="1"/>
    <col min="12039" max="12039" width="12.7109375" style="88" customWidth="1"/>
    <col min="12040" max="12040" width="13.5703125" style="88" customWidth="1"/>
    <col min="12041" max="12041" width="14" style="88" customWidth="1"/>
    <col min="12042" max="12042" width="13.85546875" style="88" customWidth="1"/>
    <col min="12043" max="12043" width="12.5703125" style="88" customWidth="1"/>
    <col min="12044" max="12046" width="12.7109375" style="88" customWidth="1"/>
    <col min="12047" max="12052" width="0" style="88" hidden="1" customWidth="1"/>
    <col min="12053" max="12053" width="12.140625" style="88" customWidth="1"/>
    <col min="12054" max="12054" width="15.140625" style="88" customWidth="1"/>
    <col min="12055" max="12081" width="8" style="88" customWidth="1"/>
    <col min="12082" max="12289" width="8" style="88"/>
    <col min="12290" max="12290" width="19" style="88" customWidth="1"/>
    <col min="12291" max="12291" width="0" style="88" hidden="1" customWidth="1"/>
    <col min="12292" max="12292" width="6" style="88" customWidth="1"/>
    <col min="12293" max="12293" width="42.140625" style="88" customWidth="1"/>
    <col min="12294" max="12294" width="0" style="88" hidden="1" customWidth="1"/>
    <col min="12295" max="12295" width="12.7109375" style="88" customWidth="1"/>
    <col min="12296" max="12296" width="13.5703125" style="88" customWidth="1"/>
    <col min="12297" max="12297" width="14" style="88" customWidth="1"/>
    <col min="12298" max="12298" width="13.85546875" style="88" customWidth="1"/>
    <col min="12299" max="12299" width="12.5703125" style="88" customWidth="1"/>
    <col min="12300" max="12302" width="12.7109375" style="88" customWidth="1"/>
    <col min="12303" max="12308" width="0" style="88" hidden="1" customWidth="1"/>
    <col min="12309" max="12309" width="12.140625" style="88" customWidth="1"/>
    <col min="12310" max="12310" width="15.140625" style="88" customWidth="1"/>
    <col min="12311" max="12337" width="8" style="88" customWidth="1"/>
    <col min="12338" max="12545" width="8" style="88"/>
    <col min="12546" max="12546" width="19" style="88" customWidth="1"/>
    <col min="12547" max="12547" width="0" style="88" hidden="1" customWidth="1"/>
    <col min="12548" max="12548" width="6" style="88" customWidth="1"/>
    <col min="12549" max="12549" width="42.140625" style="88" customWidth="1"/>
    <col min="12550" max="12550" width="0" style="88" hidden="1" customWidth="1"/>
    <col min="12551" max="12551" width="12.7109375" style="88" customWidth="1"/>
    <col min="12552" max="12552" width="13.5703125" style="88" customWidth="1"/>
    <col min="12553" max="12553" width="14" style="88" customWidth="1"/>
    <col min="12554" max="12554" width="13.85546875" style="88" customWidth="1"/>
    <col min="12555" max="12555" width="12.5703125" style="88" customWidth="1"/>
    <col min="12556" max="12558" width="12.7109375" style="88" customWidth="1"/>
    <col min="12559" max="12564" width="0" style="88" hidden="1" customWidth="1"/>
    <col min="12565" max="12565" width="12.140625" style="88" customWidth="1"/>
    <col min="12566" max="12566" width="15.140625" style="88" customWidth="1"/>
    <col min="12567" max="12593" width="8" style="88" customWidth="1"/>
    <col min="12594" max="12801" width="8" style="88"/>
    <col min="12802" max="12802" width="19" style="88" customWidth="1"/>
    <col min="12803" max="12803" width="0" style="88" hidden="1" customWidth="1"/>
    <col min="12804" max="12804" width="6" style="88" customWidth="1"/>
    <col min="12805" max="12805" width="42.140625" style="88" customWidth="1"/>
    <col min="12806" max="12806" width="0" style="88" hidden="1" customWidth="1"/>
    <col min="12807" max="12807" width="12.7109375" style="88" customWidth="1"/>
    <col min="12808" max="12808" width="13.5703125" style="88" customWidth="1"/>
    <col min="12809" max="12809" width="14" style="88" customWidth="1"/>
    <col min="12810" max="12810" width="13.85546875" style="88" customWidth="1"/>
    <col min="12811" max="12811" width="12.5703125" style="88" customWidth="1"/>
    <col min="12812" max="12814" width="12.7109375" style="88" customWidth="1"/>
    <col min="12815" max="12820" width="0" style="88" hidden="1" customWidth="1"/>
    <col min="12821" max="12821" width="12.140625" style="88" customWidth="1"/>
    <col min="12822" max="12822" width="15.140625" style="88" customWidth="1"/>
    <col min="12823" max="12849" width="8" style="88" customWidth="1"/>
    <col min="12850" max="13057" width="8" style="88"/>
    <col min="13058" max="13058" width="19" style="88" customWidth="1"/>
    <col min="13059" max="13059" width="0" style="88" hidden="1" customWidth="1"/>
    <col min="13060" max="13060" width="6" style="88" customWidth="1"/>
    <col min="13061" max="13061" width="42.140625" style="88" customWidth="1"/>
    <col min="13062" max="13062" width="0" style="88" hidden="1" customWidth="1"/>
    <col min="13063" max="13063" width="12.7109375" style="88" customWidth="1"/>
    <col min="13064" max="13064" width="13.5703125" style="88" customWidth="1"/>
    <col min="13065" max="13065" width="14" style="88" customWidth="1"/>
    <col min="13066" max="13066" width="13.85546875" style="88" customWidth="1"/>
    <col min="13067" max="13067" width="12.5703125" style="88" customWidth="1"/>
    <col min="13068" max="13070" width="12.7109375" style="88" customWidth="1"/>
    <col min="13071" max="13076" width="0" style="88" hidden="1" customWidth="1"/>
    <col min="13077" max="13077" width="12.140625" style="88" customWidth="1"/>
    <col min="13078" max="13078" width="15.140625" style="88" customWidth="1"/>
    <col min="13079" max="13105" width="8" style="88" customWidth="1"/>
    <col min="13106" max="13313" width="8" style="88"/>
    <col min="13314" max="13314" width="19" style="88" customWidth="1"/>
    <col min="13315" max="13315" width="0" style="88" hidden="1" customWidth="1"/>
    <col min="13316" max="13316" width="6" style="88" customWidth="1"/>
    <col min="13317" max="13317" width="42.140625" style="88" customWidth="1"/>
    <col min="13318" max="13318" width="0" style="88" hidden="1" customWidth="1"/>
    <col min="13319" max="13319" width="12.7109375" style="88" customWidth="1"/>
    <col min="13320" max="13320" width="13.5703125" style="88" customWidth="1"/>
    <col min="13321" max="13321" width="14" style="88" customWidth="1"/>
    <col min="13322" max="13322" width="13.85546875" style="88" customWidth="1"/>
    <col min="13323" max="13323" width="12.5703125" style="88" customWidth="1"/>
    <col min="13324" max="13326" width="12.7109375" style="88" customWidth="1"/>
    <col min="13327" max="13332" width="0" style="88" hidden="1" customWidth="1"/>
    <col min="13333" max="13333" width="12.140625" style="88" customWidth="1"/>
    <col min="13334" max="13334" width="15.140625" style="88" customWidth="1"/>
    <col min="13335" max="13361" width="8" style="88" customWidth="1"/>
    <col min="13362" max="13569" width="8" style="88"/>
    <col min="13570" max="13570" width="19" style="88" customWidth="1"/>
    <col min="13571" max="13571" width="0" style="88" hidden="1" customWidth="1"/>
    <col min="13572" max="13572" width="6" style="88" customWidth="1"/>
    <col min="13573" max="13573" width="42.140625" style="88" customWidth="1"/>
    <col min="13574" max="13574" width="0" style="88" hidden="1" customWidth="1"/>
    <col min="13575" max="13575" width="12.7109375" style="88" customWidth="1"/>
    <col min="13576" max="13576" width="13.5703125" style="88" customWidth="1"/>
    <col min="13577" max="13577" width="14" style="88" customWidth="1"/>
    <col min="13578" max="13578" width="13.85546875" style="88" customWidth="1"/>
    <col min="13579" max="13579" width="12.5703125" style="88" customWidth="1"/>
    <col min="13580" max="13582" width="12.7109375" style="88" customWidth="1"/>
    <col min="13583" max="13588" width="0" style="88" hidden="1" customWidth="1"/>
    <col min="13589" max="13589" width="12.140625" style="88" customWidth="1"/>
    <col min="13590" max="13590" width="15.140625" style="88" customWidth="1"/>
    <col min="13591" max="13617" width="8" style="88" customWidth="1"/>
    <col min="13618" max="13825" width="8" style="88"/>
    <col min="13826" max="13826" width="19" style="88" customWidth="1"/>
    <col min="13827" max="13827" width="0" style="88" hidden="1" customWidth="1"/>
    <col min="13828" max="13828" width="6" style="88" customWidth="1"/>
    <col min="13829" max="13829" width="42.140625" style="88" customWidth="1"/>
    <col min="13830" max="13830" width="0" style="88" hidden="1" customWidth="1"/>
    <col min="13831" max="13831" width="12.7109375" style="88" customWidth="1"/>
    <col min="13832" max="13832" width="13.5703125" style="88" customWidth="1"/>
    <col min="13833" max="13833" width="14" style="88" customWidth="1"/>
    <col min="13834" max="13834" width="13.85546875" style="88" customWidth="1"/>
    <col min="13835" max="13835" width="12.5703125" style="88" customWidth="1"/>
    <col min="13836" max="13838" width="12.7109375" style="88" customWidth="1"/>
    <col min="13839" max="13844" width="0" style="88" hidden="1" customWidth="1"/>
    <col min="13845" max="13845" width="12.140625" style="88" customWidth="1"/>
    <col min="13846" max="13846" width="15.140625" style="88" customWidth="1"/>
    <col min="13847" max="13873" width="8" style="88" customWidth="1"/>
    <col min="13874" max="14081" width="8" style="88"/>
    <col min="14082" max="14082" width="19" style="88" customWidth="1"/>
    <col min="14083" max="14083" width="0" style="88" hidden="1" customWidth="1"/>
    <col min="14084" max="14084" width="6" style="88" customWidth="1"/>
    <col min="14085" max="14085" width="42.140625" style="88" customWidth="1"/>
    <col min="14086" max="14086" width="0" style="88" hidden="1" customWidth="1"/>
    <col min="14087" max="14087" width="12.7109375" style="88" customWidth="1"/>
    <col min="14088" max="14088" width="13.5703125" style="88" customWidth="1"/>
    <col min="14089" max="14089" width="14" style="88" customWidth="1"/>
    <col min="14090" max="14090" width="13.85546875" style="88" customWidth="1"/>
    <col min="14091" max="14091" width="12.5703125" style="88" customWidth="1"/>
    <col min="14092" max="14094" width="12.7109375" style="88" customWidth="1"/>
    <col min="14095" max="14100" width="0" style="88" hidden="1" customWidth="1"/>
    <col min="14101" max="14101" width="12.140625" style="88" customWidth="1"/>
    <col min="14102" max="14102" width="15.140625" style="88" customWidth="1"/>
    <col min="14103" max="14129" width="8" style="88" customWidth="1"/>
    <col min="14130" max="14337" width="8" style="88"/>
    <col min="14338" max="14338" width="19" style="88" customWidth="1"/>
    <col min="14339" max="14339" width="0" style="88" hidden="1" customWidth="1"/>
    <col min="14340" max="14340" width="6" style="88" customWidth="1"/>
    <col min="14341" max="14341" width="42.140625" style="88" customWidth="1"/>
    <col min="14342" max="14342" width="0" style="88" hidden="1" customWidth="1"/>
    <col min="14343" max="14343" width="12.7109375" style="88" customWidth="1"/>
    <col min="14344" max="14344" width="13.5703125" style="88" customWidth="1"/>
    <col min="14345" max="14345" width="14" style="88" customWidth="1"/>
    <col min="14346" max="14346" width="13.85546875" style="88" customWidth="1"/>
    <col min="14347" max="14347" width="12.5703125" style="88" customWidth="1"/>
    <col min="14348" max="14350" width="12.7109375" style="88" customWidth="1"/>
    <col min="14351" max="14356" width="0" style="88" hidden="1" customWidth="1"/>
    <col min="14357" max="14357" width="12.140625" style="88" customWidth="1"/>
    <col min="14358" max="14358" width="15.140625" style="88" customWidth="1"/>
    <col min="14359" max="14385" width="8" style="88" customWidth="1"/>
    <col min="14386" max="14593" width="8" style="88"/>
    <col min="14594" max="14594" width="19" style="88" customWidth="1"/>
    <col min="14595" max="14595" width="0" style="88" hidden="1" customWidth="1"/>
    <col min="14596" max="14596" width="6" style="88" customWidth="1"/>
    <col min="14597" max="14597" width="42.140625" style="88" customWidth="1"/>
    <col min="14598" max="14598" width="0" style="88" hidden="1" customWidth="1"/>
    <col min="14599" max="14599" width="12.7109375" style="88" customWidth="1"/>
    <col min="14600" max="14600" width="13.5703125" style="88" customWidth="1"/>
    <col min="14601" max="14601" width="14" style="88" customWidth="1"/>
    <col min="14602" max="14602" width="13.85546875" style="88" customWidth="1"/>
    <col min="14603" max="14603" width="12.5703125" style="88" customWidth="1"/>
    <col min="14604" max="14606" width="12.7109375" style="88" customWidth="1"/>
    <col min="14607" max="14612" width="0" style="88" hidden="1" customWidth="1"/>
    <col min="14613" max="14613" width="12.140625" style="88" customWidth="1"/>
    <col min="14614" max="14614" width="15.140625" style="88" customWidth="1"/>
    <col min="14615" max="14641" width="8" style="88" customWidth="1"/>
    <col min="14642" max="14849" width="8" style="88"/>
    <col min="14850" max="14850" width="19" style="88" customWidth="1"/>
    <col min="14851" max="14851" width="0" style="88" hidden="1" customWidth="1"/>
    <col min="14852" max="14852" width="6" style="88" customWidth="1"/>
    <col min="14853" max="14853" width="42.140625" style="88" customWidth="1"/>
    <col min="14854" max="14854" width="0" style="88" hidden="1" customWidth="1"/>
    <col min="14855" max="14855" width="12.7109375" style="88" customWidth="1"/>
    <col min="14856" max="14856" width="13.5703125" style="88" customWidth="1"/>
    <col min="14857" max="14857" width="14" style="88" customWidth="1"/>
    <col min="14858" max="14858" width="13.85546875" style="88" customWidth="1"/>
    <col min="14859" max="14859" width="12.5703125" style="88" customWidth="1"/>
    <col min="14860" max="14862" width="12.7109375" style="88" customWidth="1"/>
    <col min="14863" max="14868" width="0" style="88" hidden="1" customWidth="1"/>
    <col min="14869" max="14869" width="12.140625" style="88" customWidth="1"/>
    <col min="14870" max="14870" width="15.140625" style="88" customWidth="1"/>
    <col min="14871" max="14897" width="8" style="88" customWidth="1"/>
    <col min="14898" max="15105" width="8" style="88"/>
    <col min="15106" max="15106" width="19" style="88" customWidth="1"/>
    <col min="15107" max="15107" width="0" style="88" hidden="1" customWidth="1"/>
    <col min="15108" max="15108" width="6" style="88" customWidth="1"/>
    <col min="15109" max="15109" width="42.140625" style="88" customWidth="1"/>
    <col min="15110" max="15110" width="0" style="88" hidden="1" customWidth="1"/>
    <col min="15111" max="15111" width="12.7109375" style="88" customWidth="1"/>
    <col min="15112" max="15112" width="13.5703125" style="88" customWidth="1"/>
    <col min="15113" max="15113" width="14" style="88" customWidth="1"/>
    <col min="15114" max="15114" width="13.85546875" style="88" customWidth="1"/>
    <col min="15115" max="15115" width="12.5703125" style="88" customWidth="1"/>
    <col min="15116" max="15118" width="12.7109375" style="88" customWidth="1"/>
    <col min="15119" max="15124" width="0" style="88" hidden="1" customWidth="1"/>
    <col min="15125" max="15125" width="12.140625" style="88" customWidth="1"/>
    <col min="15126" max="15126" width="15.140625" style="88" customWidth="1"/>
    <col min="15127" max="15153" width="8" style="88" customWidth="1"/>
    <col min="15154" max="15361" width="8" style="88"/>
    <col min="15362" max="15362" width="19" style="88" customWidth="1"/>
    <col min="15363" max="15363" width="0" style="88" hidden="1" customWidth="1"/>
    <col min="15364" max="15364" width="6" style="88" customWidth="1"/>
    <col min="15365" max="15365" width="42.140625" style="88" customWidth="1"/>
    <col min="15366" max="15366" width="0" style="88" hidden="1" customWidth="1"/>
    <col min="15367" max="15367" width="12.7109375" style="88" customWidth="1"/>
    <col min="15368" max="15368" width="13.5703125" style="88" customWidth="1"/>
    <col min="15369" max="15369" width="14" style="88" customWidth="1"/>
    <col min="15370" max="15370" width="13.85546875" style="88" customWidth="1"/>
    <col min="15371" max="15371" width="12.5703125" style="88" customWidth="1"/>
    <col min="15372" max="15374" width="12.7109375" style="88" customWidth="1"/>
    <col min="15375" max="15380" width="0" style="88" hidden="1" customWidth="1"/>
    <col min="15381" max="15381" width="12.140625" style="88" customWidth="1"/>
    <col min="15382" max="15382" width="15.140625" style="88" customWidth="1"/>
    <col min="15383" max="15409" width="8" style="88" customWidth="1"/>
    <col min="15410" max="15617" width="8" style="88"/>
    <col min="15618" max="15618" width="19" style="88" customWidth="1"/>
    <col min="15619" max="15619" width="0" style="88" hidden="1" customWidth="1"/>
    <col min="15620" max="15620" width="6" style="88" customWidth="1"/>
    <col min="15621" max="15621" width="42.140625" style="88" customWidth="1"/>
    <col min="15622" max="15622" width="0" style="88" hidden="1" customWidth="1"/>
    <col min="15623" max="15623" width="12.7109375" style="88" customWidth="1"/>
    <col min="15624" max="15624" width="13.5703125" style="88" customWidth="1"/>
    <col min="15625" max="15625" width="14" style="88" customWidth="1"/>
    <col min="15626" max="15626" width="13.85546875" style="88" customWidth="1"/>
    <col min="15627" max="15627" width="12.5703125" style="88" customWidth="1"/>
    <col min="15628" max="15630" width="12.7109375" style="88" customWidth="1"/>
    <col min="15631" max="15636" width="0" style="88" hidden="1" customWidth="1"/>
    <col min="15637" max="15637" width="12.140625" style="88" customWidth="1"/>
    <col min="15638" max="15638" width="15.140625" style="88" customWidth="1"/>
    <col min="15639" max="15665" width="8" style="88" customWidth="1"/>
    <col min="15666" max="15873" width="8" style="88"/>
    <col min="15874" max="15874" width="19" style="88" customWidth="1"/>
    <col min="15875" max="15875" width="0" style="88" hidden="1" customWidth="1"/>
    <col min="15876" max="15876" width="6" style="88" customWidth="1"/>
    <col min="15877" max="15877" width="42.140625" style="88" customWidth="1"/>
    <col min="15878" max="15878" width="0" style="88" hidden="1" customWidth="1"/>
    <col min="15879" max="15879" width="12.7109375" style="88" customWidth="1"/>
    <col min="15880" max="15880" width="13.5703125" style="88" customWidth="1"/>
    <col min="15881" max="15881" width="14" style="88" customWidth="1"/>
    <col min="15882" max="15882" width="13.85546875" style="88" customWidth="1"/>
    <col min="15883" max="15883" width="12.5703125" style="88" customWidth="1"/>
    <col min="15884" max="15886" width="12.7109375" style="88" customWidth="1"/>
    <col min="15887" max="15892" width="0" style="88" hidden="1" customWidth="1"/>
    <col min="15893" max="15893" width="12.140625" style="88" customWidth="1"/>
    <col min="15894" max="15894" width="15.140625" style="88" customWidth="1"/>
    <col min="15895" max="15921" width="8" style="88" customWidth="1"/>
    <col min="15922" max="16129" width="8" style="88"/>
    <col min="16130" max="16130" width="19" style="88" customWidth="1"/>
    <col min="16131" max="16131" width="0" style="88" hidden="1" customWidth="1"/>
    <col min="16132" max="16132" width="6" style="88" customWidth="1"/>
    <col min="16133" max="16133" width="42.140625" style="88" customWidth="1"/>
    <col min="16134" max="16134" width="0" style="88" hidden="1" customWidth="1"/>
    <col min="16135" max="16135" width="12.7109375" style="88" customWidth="1"/>
    <col min="16136" max="16136" width="13.5703125" style="88" customWidth="1"/>
    <col min="16137" max="16137" width="14" style="88" customWidth="1"/>
    <col min="16138" max="16138" width="13.85546875" style="88" customWidth="1"/>
    <col min="16139" max="16139" width="12.5703125" style="88" customWidth="1"/>
    <col min="16140" max="16142" width="12.7109375" style="88" customWidth="1"/>
    <col min="16143" max="16148" width="0" style="88" hidden="1" customWidth="1"/>
    <col min="16149" max="16149" width="12.140625" style="88" customWidth="1"/>
    <col min="16150" max="16150" width="15.140625" style="88" customWidth="1"/>
    <col min="16151" max="16177" width="8" style="88" customWidth="1"/>
    <col min="16178" max="16384" width="8" style="88"/>
  </cols>
  <sheetData>
    <row r="1" spans="1:49" s="74" customFormat="1" ht="69.75" customHeight="1" x14ac:dyDescent="0.25">
      <c r="C1" s="75"/>
      <c r="D1" s="76"/>
      <c r="E1" s="77"/>
      <c r="F1" s="76"/>
      <c r="G1" s="76"/>
      <c r="H1" s="76"/>
      <c r="I1" s="76"/>
      <c r="J1" s="78"/>
      <c r="K1" s="582"/>
      <c r="L1" s="582"/>
      <c r="M1" s="582"/>
      <c r="N1" s="678" t="s">
        <v>1022</v>
      </c>
      <c r="O1" s="678"/>
      <c r="P1" s="678"/>
      <c r="Q1" s="678"/>
    </row>
    <row r="2" spans="1:49" s="74" customFormat="1" ht="32.25" customHeight="1" x14ac:dyDescent="0.2">
      <c r="B2" s="79"/>
      <c r="C2" s="679" t="s">
        <v>112</v>
      </c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79"/>
      <c r="O2" s="79"/>
      <c r="P2" s="79"/>
      <c r="Q2" s="80"/>
    </row>
    <row r="3" spans="1:49" s="74" customFormat="1" ht="19.5" customHeight="1" x14ac:dyDescent="0.3">
      <c r="C3" s="81"/>
      <c r="D3" s="81"/>
      <c r="E3" s="82"/>
      <c r="F3" s="81"/>
      <c r="G3" s="81"/>
      <c r="H3" s="81"/>
      <c r="I3" s="81"/>
      <c r="J3" s="81"/>
      <c r="K3" s="81"/>
      <c r="L3" s="81"/>
      <c r="M3" s="81"/>
      <c r="N3" s="79"/>
      <c r="O3" s="79"/>
      <c r="P3" s="79"/>
      <c r="Q3" s="80"/>
    </row>
    <row r="4" spans="1:49" s="74" customFormat="1" ht="16.5" thickBot="1" x14ac:dyDescent="0.3">
      <c r="C4" s="83"/>
      <c r="D4" s="84"/>
      <c r="E4" s="85"/>
      <c r="F4" s="86"/>
      <c r="G4" s="86"/>
      <c r="H4" s="86"/>
      <c r="I4" s="86"/>
      <c r="J4" s="86"/>
      <c r="K4" s="86"/>
      <c r="L4" s="86"/>
      <c r="M4" s="161"/>
      <c r="N4" s="80"/>
      <c r="O4" s="80"/>
      <c r="P4" s="80"/>
      <c r="Q4" s="80" t="s">
        <v>75</v>
      </c>
    </row>
    <row r="5" spans="1:49" s="173" customFormat="1" ht="40.5" customHeight="1" thickBot="1" x14ac:dyDescent="0.35">
      <c r="A5" s="182"/>
      <c r="B5" s="170"/>
      <c r="C5" s="225"/>
      <c r="D5" s="680" t="s">
        <v>104</v>
      </c>
      <c r="E5" s="682" t="s">
        <v>105</v>
      </c>
      <c r="F5" s="683" t="s">
        <v>79</v>
      </c>
      <c r="G5" s="685" t="s">
        <v>1023</v>
      </c>
      <c r="H5" s="686"/>
      <c r="I5" s="686"/>
      <c r="J5" s="686"/>
      <c r="K5" s="686"/>
      <c r="L5" s="686"/>
      <c r="M5" s="686"/>
      <c r="N5" s="686"/>
      <c r="O5" s="686"/>
      <c r="P5" s="686"/>
      <c r="Q5" s="687"/>
      <c r="R5" s="171"/>
      <c r="S5" s="172"/>
      <c r="T5" s="170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</row>
    <row r="6" spans="1:49" s="168" customFormat="1" ht="30" customHeight="1" thickBot="1" x14ac:dyDescent="0.3">
      <c r="A6" s="185"/>
      <c r="B6" s="162"/>
      <c r="C6" s="163"/>
      <c r="D6" s="681"/>
      <c r="E6" s="682"/>
      <c r="F6" s="684"/>
      <c r="G6" s="533" t="s">
        <v>1024</v>
      </c>
      <c r="H6" s="534" t="s">
        <v>1025</v>
      </c>
      <c r="I6" s="535" t="s">
        <v>1026</v>
      </c>
      <c r="J6" s="535" t="s">
        <v>1027</v>
      </c>
      <c r="K6" s="536" t="s">
        <v>1028</v>
      </c>
      <c r="L6" s="535" t="s">
        <v>1029</v>
      </c>
      <c r="M6" s="535" t="s">
        <v>1030</v>
      </c>
      <c r="N6" s="535" t="s">
        <v>1031</v>
      </c>
      <c r="O6" s="537" t="s">
        <v>1032</v>
      </c>
      <c r="P6" s="535"/>
      <c r="Q6" s="538" t="s">
        <v>1033</v>
      </c>
      <c r="R6" s="165"/>
      <c r="S6" s="166"/>
      <c r="T6" s="162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1:49" s="175" customFormat="1" ht="22.5" customHeight="1" x14ac:dyDescent="0.3">
      <c r="A7" s="183"/>
      <c r="B7" s="174"/>
      <c r="C7" s="177" t="s">
        <v>106</v>
      </c>
      <c r="D7" s="164" t="s">
        <v>107</v>
      </c>
      <c r="E7" s="226"/>
      <c r="F7" s="164">
        <v>1</v>
      </c>
      <c r="G7" s="164">
        <v>2</v>
      </c>
      <c r="H7" s="164">
        <f>G7+1</f>
        <v>3</v>
      </c>
      <c r="I7" s="164">
        <f t="shared" ref="I7:O7" si="0">H7+1</f>
        <v>4</v>
      </c>
      <c r="J7" s="164">
        <f t="shared" si="0"/>
        <v>5</v>
      </c>
      <c r="K7" s="164">
        <f t="shared" si="0"/>
        <v>6</v>
      </c>
      <c r="L7" s="164">
        <f t="shared" si="0"/>
        <v>7</v>
      </c>
      <c r="M7" s="164">
        <f t="shared" si="0"/>
        <v>8</v>
      </c>
      <c r="N7" s="164">
        <f t="shared" si="0"/>
        <v>9</v>
      </c>
      <c r="O7" s="164">
        <f t="shared" si="0"/>
        <v>10</v>
      </c>
      <c r="P7" s="164"/>
      <c r="Q7" s="164">
        <v>11</v>
      </c>
      <c r="T7" s="174"/>
      <c r="U7" s="176"/>
      <c r="V7" s="176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1:49" s="230" customFormat="1" ht="15.75" x14ac:dyDescent="0.25">
      <c r="A8" s="227"/>
      <c r="B8" s="228"/>
      <c r="C8" s="129" t="s">
        <v>108</v>
      </c>
      <c r="D8" s="530" t="s">
        <v>1135</v>
      </c>
      <c r="E8" s="87"/>
      <c r="F8" s="556">
        <f t="shared" ref="F8:F13" si="1">SUM(G8:Q8)</f>
        <v>5192.2999999999993</v>
      </c>
      <c r="G8" s="556">
        <f>G9</f>
        <v>567.29999999999995</v>
      </c>
      <c r="H8" s="556">
        <f t="shared" ref="H8:Q8" si="2">H9</f>
        <v>285.89999999999998</v>
      </c>
      <c r="I8" s="556">
        <f t="shared" si="2"/>
        <v>293.5</v>
      </c>
      <c r="J8" s="556">
        <f t="shared" si="2"/>
        <v>448.3</v>
      </c>
      <c r="K8" s="556">
        <f t="shared" si="2"/>
        <v>302.8</v>
      </c>
      <c r="L8" s="556">
        <f t="shared" si="2"/>
        <v>606</v>
      </c>
      <c r="M8" s="556">
        <f t="shared" si="2"/>
        <v>471.2</v>
      </c>
      <c r="N8" s="556">
        <f t="shared" si="2"/>
        <v>742.2</v>
      </c>
      <c r="O8" s="556">
        <f t="shared" si="2"/>
        <v>1475.1</v>
      </c>
      <c r="P8" s="556">
        <f t="shared" si="2"/>
        <v>0</v>
      </c>
      <c r="Q8" s="556">
        <f t="shared" si="2"/>
        <v>0</v>
      </c>
      <c r="R8" s="404"/>
      <c r="S8" s="404"/>
      <c r="T8" s="405"/>
      <c r="U8" s="229"/>
      <c r="V8" s="93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</row>
    <row r="9" spans="1:49" s="230" customFormat="1" ht="16.5" thickBot="1" x14ac:dyDescent="0.3">
      <c r="A9" s="227"/>
      <c r="B9" s="228"/>
      <c r="C9" s="129" t="s">
        <v>1137</v>
      </c>
      <c r="D9" s="530" t="s">
        <v>1136</v>
      </c>
      <c r="E9" s="87"/>
      <c r="F9" s="556">
        <f t="shared" si="1"/>
        <v>5192.2999999999993</v>
      </c>
      <c r="G9" s="556">
        <f>G10+G11</f>
        <v>567.29999999999995</v>
      </c>
      <c r="H9" s="556">
        <f t="shared" ref="H9:T9" si="3">H10+H11</f>
        <v>285.89999999999998</v>
      </c>
      <c r="I9" s="556">
        <f t="shared" si="3"/>
        <v>293.5</v>
      </c>
      <c r="J9" s="556">
        <f t="shared" si="3"/>
        <v>448.3</v>
      </c>
      <c r="K9" s="556">
        <f t="shared" si="3"/>
        <v>302.8</v>
      </c>
      <c r="L9" s="556">
        <f t="shared" si="3"/>
        <v>606</v>
      </c>
      <c r="M9" s="556">
        <f t="shared" si="3"/>
        <v>471.2</v>
      </c>
      <c r="N9" s="556">
        <f t="shared" si="3"/>
        <v>742.2</v>
      </c>
      <c r="O9" s="556">
        <f t="shared" si="3"/>
        <v>1475.1</v>
      </c>
      <c r="P9" s="556">
        <f t="shared" si="3"/>
        <v>0</v>
      </c>
      <c r="Q9" s="556">
        <f t="shared" si="3"/>
        <v>0</v>
      </c>
      <c r="R9" s="403">
        <f t="shared" si="3"/>
        <v>0</v>
      </c>
      <c r="S9" s="403">
        <f t="shared" si="3"/>
        <v>0</v>
      </c>
      <c r="T9" s="403">
        <f t="shared" si="3"/>
        <v>0</v>
      </c>
      <c r="U9" s="229"/>
      <c r="V9" s="93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</row>
    <row r="10" spans="1:49" s="230" customFormat="1" ht="159.75" customHeight="1" thickBot="1" x14ac:dyDescent="0.3">
      <c r="A10" s="227"/>
      <c r="B10" s="228"/>
      <c r="C10" s="129" t="s">
        <v>1055</v>
      </c>
      <c r="D10" s="531" t="s">
        <v>1063</v>
      </c>
      <c r="E10" s="87"/>
      <c r="F10" s="556">
        <f t="shared" si="1"/>
        <v>4630</v>
      </c>
      <c r="G10" s="559">
        <v>506.7</v>
      </c>
      <c r="H10" s="559">
        <v>133.9</v>
      </c>
      <c r="I10" s="559">
        <v>247.8</v>
      </c>
      <c r="J10" s="559">
        <v>387.7</v>
      </c>
      <c r="K10" s="559">
        <v>257.10000000000002</v>
      </c>
      <c r="L10" s="560">
        <v>560.29999999999995</v>
      </c>
      <c r="M10" s="560">
        <v>425.5</v>
      </c>
      <c r="N10" s="560">
        <v>696.5</v>
      </c>
      <c r="O10" s="560">
        <v>1414.5</v>
      </c>
      <c r="P10" s="560"/>
      <c r="Q10" s="559"/>
      <c r="R10" s="406"/>
      <c r="S10" s="407"/>
      <c r="T10" s="231"/>
      <c r="U10" s="229"/>
      <c r="V10" s="93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</row>
    <row r="11" spans="1:49" s="180" customFormat="1" ht="117.75" customHeight="1" thickBot="1" x14ac:dyDescent="0.35">
      <c r="A11" s="184"/>
      <c r="B11" s="179"/>
      <c r="C11" s="129" t="s">
        <v>1139</v>
      </c>
      <c r="D11" s="408" t="s">
        <v>1138</v>
      </c>
      <c r="E11" s="226"/>
      <c r="F11" s="561">
        <f t="shared" si="1"/>
        <v>562.29999999999995</v>
      </c>
      <c r="G11" s="562">
        <v>60.6</v>
      </c>
      <c r="H11" s="562">
        <v>152</v>
      </c>
      <c r="I11" s="562">
        <v>45.7</v>
      </c>
      <c r="J11" s="562">
        <v>60.6</v>
      </c>
      <c r="K11" s="562">
        <v>45.7</v>
      </c>
      <c r="L11" s="562">
        <v>45.7</v>
      </c>
      <c r="M11" s="562">
        <v>45.7</v>
      </c>
      <c r="N11" s="562">
        <v>45.7</v>
      </c>
      <c r="O11" s="562">
        <v>60.6</v>
      </c>
      <c r="P11" s="562"/>
      <c r="Q11" s="562"/>
      <c r="R11" s="409"/>
      <c r="S11" s="409"/>
      <c r="T11" s="178"/>
      <c r="U11" s="169"/>
      <c r="V11" s="176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</row>
    <row r="12" spans="1:49" s="230" customFormat="1" ht="43.5" customHeight="1" thickBot="1" x14ac:dyDescent="0.3">
      <c r="A12" s="227"/>
      <c r="B12" s="228"/>
      <c r="C12" s="232" t="s">
        <v>1140</v>
      </c>
      <c r="D12" s="530" t="s">
        <v>826</v>
      </c>
      <c r="E12" s="468"/>
      <c r="F12" s="563">
        <f t="shared" si="1"/>
        <v>20857</v>
      </c>
      <c r="G12" s="564">
        <f>G13+G15</f>
        <v>2150</v>
      </c>
      <c r="H12" s="564">
        <f t="shared" ref="H12:Q12" si="4">H13+H15</f>
        <v>2719</v>
      </c>
      <c r="I12" s="564">
        <f t="shared" si="4"/>
        <v>1690.2</v>
      </c>
      <c r="J12" s="564">
        <f t="shared" si="4"/>
        <v>2621.6</v>
      </c>
      <c r="K12" s="564">
        <f t="shared" si="4"/>
        <v>1967.9</v>
      </c>
      <c r="L12" s="564">
        <f t="shared" si="4"/>
        <v>1599.7</v>
      </c>
      <c r="M12" s="564">
        <f t="shared" si="4"/>
        <v>1479</v>
      </c>
      <c r="N12" s="564">
        <f t="shared" si="4"/>
        <v>1957</v>
      </c>
      <c r="O12" s="564">
        <f t="shared" si="4"/>
        <v>2547.8000000000002</v>
      </c>
      <c r="P12" s="564">
        <f t="shared" si="4"/>
        <v>0</v>
      </c>
      <c r="Q12" s="564">
        <f t="shared" si="4"/>
        <v>2124.8000000000002</v>
      </c>
      <c r="R12" s="407"/>
      <c r="S12" s="407"/>
      <c r="T12" s="233"/>
      <c r="U12" s="229"/>
      <c r="V12" s="93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</row>
    <row r="13" spans="1:49" s="230" customFormat="1" ht="99" customHeight="1" x14ac:dyDescent="0.25">
      <c r="A13" s="227"/>
      <c r="B13" s="228"/>
      <c r="C13" s="129" t="s">
        <v>1141</v>
      </c>
      <c r="D13" s="410" t="s">
        <v>1149</v>
      </c>
      <c r="E13" s="411">
        <v>20857.12</v>
      </c>
      <c r="F13" s="556">
        <f t="shared" si="1"/>
        <v>20857</v>
      </c>
      <c r="G13" s="557">
        <v>2150</v>
      </c>
      <c r="H13" s="557">
        <v>2719</v>
      </c>
      <c r="I13" s="557">
        <v>1690.2</v>
      </c>
      <c r="J13" s="557">
        <v>2621.6</v>
      </c>
      <c r="K13" s="557">
        <v>1967.9</v>
      </c>
      <c r="L13" s="557">
        <v>1599.7</v>
      </c>
      <c r="M13" s="557">
        <v>1479</v>
      </c>
      <c r="N13" s="558">
        <v>1957</v>
      </c>
      <c r="O13" s="558">
        <v>2547.8000000000002</v>
      </c>
      <c r="P13" s="558"/>
      <c r="Q13" s="558">
        <v>2124.8000000000002</v>
      </c>
      <c r="R13" s="412"/>
      <c r="S13" s="412"/>
      <c r="T13" s="413"/>
      <c r="U13" s="234"/>
      <c r="V13" s="93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</row>
    <row r="14" spans="1:49" s="230" customFormat="1" ht="99" hidden="1" customHeight="1" thickBot="1" x14ac:dyDescent="0.3">
      <c r="A14" s="227"/>
      <c r="B14" s="228"/>
      <c r="C14" s="129"/>
      <c r="D14" s="551"/>
      <c r="E14" s="411"/>
      <c r="F14" s="539"/>
      <c r="G14" s="545"/>
      <c r="H14" s="545"/>
      <c r="I14" s="545"/>
      <c r="J14" s="545"/>
      <c r="K14" s="545"/>
      <c r="L14" s="545"/>
      <c r="M14" s="545"/>
      <c r="N14" s="552"/>
      <c r="O14" s="553"/>
      <c r="P14" s="553"/>
      <c r="Q14" s="553"/>
      <c r="R14" s="554"/>
      <c r="S14" s="554"/>
      <c r="T14" s="555"/>
      <c r="U14" s="234"/>
      <c r="V14" s="93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</row>
    <row r="15" spans="1:49" s="230" customFormat="1" ht="21" hidden="1" customHeight="1" thickBot="1" x14ac:dyDescent="0.3">
      <c r="A15" s="227"/>
      <c r="B15" s="228"/>
      <c r="C15" s="129" t="s">
        <v>1142</v>
      </c>
      <c r="D15" s="532" t="s">
        <v>102</v>
      </c>
      <c r="E15" s="87"/>
      <c r="F15" s="539">
        <f>SUM(G15:Q15)</f>
        <v>0</v>
      </c>
      <c r="G15" s="545">
        <v>0</v>
      </c>
      <c r="H15" s="545">
        <v>0</v>
      </c>
      <c r="I15" s="545">
        <v>0</v>
      </c>
      <c r="J15" s="545">
        <v>0</v>
      </c>
      <c r="K15" s="545">
        <v>0</v>
      </c>
      <c r="L15" s="545">
        <v>0</v>
      </c>
      <c r="M15" s="545">
        <v>0</v>
      </c>
      <c r="N15" s="547">
        <v>0</v>
      </c>
      <c r="O15" s="548">
        <v>0</v>
      </c>
      <c r="P15" s="548"/>
      <c r="Q15" s="549">
        <v>0</v>
      </c>
      <c r="R15" s="414"/>
      <c r="S15" s="407"/>
      <c r="T15" s="231"/>
      <c r="U15" s="234"/>
      <c r="V15" s="93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</row>
    <row r="16" spans="1:49" s="175" customFormat="1" ht="19.5" hidden="1" thickBot="1" x14ac:dyDescent="0.35">
      <c r="A16" s="183"/>
      <c r="B16" s="174"/>
      <c r="C16" s="177" t="s">
        <v>64</v>
      </c>
      <c r="D16" s="531"/>
      <c r="E16" s="235"/>
      <c r="F16" s="415"/>
      <c r="G16" s="415"/>
      <c r="H16" s="415"/>
      <c r="I16" s="415"/>
      <c r="J16" s="415"/>
      <c r="K16" s="415"/>
      <c r="L16" s="415"/>
      <c r="M16" s="415"/>
      <c r="N16" s="416"/>
      <c r="O16" s="417"/>
      <c r="P16" s="417"/>
      <c r="Q16" s="417"/>
      <c r="R16" s="418"/>
      <c r="S16" s="419"/>
      <c r="T16" s="178"/>
      <c r="U16" s="181"/>
      <c r="V16" s="176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</row>
    <row r="17" spans="6:7" hidden="1" x14ac:dyDescent="0.2">
      <c r="G17" s="420" t="e">
        <f>F13+#REF!+#REF!+#REF!+#REF!+#REF!+#REF!+#REF!+#REF!+#REF!+#REF!</f>
        <v>#REF!</v>
      </c>
    </row>
    <row r="18" spans="6:7" hidden="1" x14ac:dyDescent="0.2">
      <c r="F18" s="420" t="e">
        <f>#REF!+#REF!+#REF!+#REF!+#REF!+#REF!+#REF!+#REF!+#REF!+F13</f>
        <v>#REF!</v>
      </c>
      <c r="G18" s="420" t="e">
        <f>F13+#REF!+#REF!+#REF!+#REF!+#REF!+#REF!+#REF!+#REF!+#REF!</f>
        <v>#REF!</v>
      </c>
    </row>
  </sheetData>
  <mergeCells count="7">
    <mergeCell ref="K1:M1"/>
    <mergeCell ref="N1:Q1"/>
    <mergeCell ref="C2:M2"/>
    <mergeCell ref="D5:D6"/>
    <mergeCell ref="E5:E6"/>
    <mergeCell ref="F5:F6"/>
    <mergeCell ref="G5:Q5"/>
  </mergeCells>
  <pageMargins left="0.39370078740157483" right="0.15748031496062992" top="0.43307086614173229" bottom="0.19685039370078741" header="0.39370078740157483" footer="0.19685039370078741"/>
  <pageSetup paperSize="9" scale="59" firstPageNumber="150" fitToHeight="8" pageOrder="overThenDown" orientation="landscape" useFirstPageNumber="1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view="pageBreakPreview" zoomScale="110" zoomScaleNormal="100" zoomScaleSheetLayoutView="110" workbookViewId="0">
      <selection activeCell="B8" sqref="B8"/>
    </sheetView>
  </sheetViews>
  <sheetFormatPr defaultRowHeight="18.75" x14ac:dyDescent="0.3"/>
  <cols>
    <col min="1" max="1" width="58.85546875" style="14" customWidth="1"/>
    <col min="2" max="2" width="20.7109375" style="14" customWidth="1"/>
    <col min="3" max="3" width="28.5703125" style="14" customWidth="1"/>
    <col min="4" max="4" width="15.5703125" style="14" customWidth="1"/>
    <col min="5" max="16384" width="9.140625" style="14"/>
  </cols>
  <sheetData>
    <row r="1" spans="1:9" ht="116.25" customHeight="1" x14ac:dyDescent="0.3">
      <c r="B1" s="582" t="s">
        <v>1035</v>
      </c>
      <c r="C1" s="582"/>
      <c r="D1" s="29"/>
      <c r="E1" s="29"/>
      <c r="F1" s="29"/>
      <c r="G1" s="29"/>
      <c r="H1" s="29"/>
      <c r="I1" s="29"/>
    </row>
    <row r="2" spans="1:9" ht="33.75" customHeight="1" x14ac:dyDescent="0.3">
      <c r="B2" s="94"/>
      <c r="C2" s="94"/>
      <c r="D2" s="94"/>
      <c r="E2" s="94"/>
      <c r="F2" s="94"/>
      <c r="G2" s="94"/>
      <c r="H2" s="94"/>
      <c r="I2" s="94"/>
    </row>
    <row r="3" spans="1:9" ht="36.75" customHeight="1" x14ac:dyDescent="0.3">
      <c r="A3" s="688" t="s">
        <v>553</v>
      </c>
      <c r="B3" s="688"/>
      <c r="C3" s="688"/>
    </row>
    <row r="4" spans="1:9" x14ac:dyDescent="0.3">
      <c r="C4" s="31" t="s">
        <v>9</v>
      </c>
    </row>
    <row r="5" spans="1:9" s="114" customFormat="1" ht="75" x14ac:dyDescent="0.2">
      <c r="A5" s="113" t="s">
        <v>18</v>
      </c>
      <c r="B5" s="113" t="s">
        <v>10</v>
      </c>
      <c r="C5" s="113" t="s">
        <v>11</v>
      </c>
    </row>
    <row r="6" spans="1:9" x14ac:dyDescent="0.3">
      <c r="A6" s="312" t="s">
        <v>554</v>
      </c>
      <c r="B6" s="421">
        <f>B8+B9</f>
        <v>5676.67</v>
      </c>
      <c r="C6" s="421">
        <f>C8+C9</f>
        <v>3065.25</v>
      </c>
      <c r="D6" s="15"/>
    </row>
    <row r="7" spans="1:9" x14ac:dyDescent="0.3">
      <c r="A7" s="313" t="s">
        <v>1</v>
      </c>
      <c r="B7" s="421"/>
      <c r="C7" s="421"/>
    </row>
    <row r="8" spans="1:9" ht="28.5" x14ac:dyDescent="0.3">
      <c r="A8" s="306" t="s">
        <v>2</v>
      </c>
      <c r="B8" s="421">
        <f>'1'!C14</f>
        <v>5676.67</v>
      </c>
      <c r="C8" s="421">
        <f>'1'!C16</f>
        <v>2065.25</v>
      </c>
    </row>
    <row r="9" spans="1:9" ht="28.5" x14ac:dyDescent="0.3">
      <c r="A9" s="306" t="s">
        <v>5</v>
      </c>
      <c r="B9" s="421"/>
      <c r="C9" s="421">
        <f>'1'!C21</f>
        <v>1000</v>
      </c>
    </row>
    <row r="10" spans="1:9" x14ac:dyDescent="0.3">
      <c r="C10" s="314"/>
    </row>
  </sheetData>
  <mergeCells count="2">
    <mergeCell ref="A3:C3"/>
    <mergeCell ref="B1:C1"/>
  </mergeCells>
  <phoneticPr fontId="6" type="noConversion"/>
  <pageMargins left="0.75" right="0.75" top="0.5" bottom="1" header="0.5" footer="0.5"/>
  <pageSetup paperSize="9" scale="81" fitToHeight="1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"/>
  <sheetViews>
    <sheetView view="pageBreakPreview" topLeftCell="A10" zoomScale="120" zoomScaleNormal="100" zoomScaleSheetLayoutView="120" workbookViewId="0">
      <selection activeCell="A11" sqref="A11"/>
    </sheetView>
  </sheetViews>
  <sheetFormatPr defaultRowHeight="18.75" x14ac:dyDescent="0.3"/>
  <cols>
    <col min="1" max="1" width="46.42578125" style="14" customWidth="1"/>
    <col min="2" max="2" width="18" style="14" customWidth="1"/>
    <col min="3" max="3" width="21.85546875" style="14" customWidth="1"/>
    <col min="4" max="4" width="16.85546875" style="14" customWidth="1"/>
    <col min="5" max="5" width="25.7109375" style="14" customWidth="1"/>
    <col min="6" max="16384" width="9.140625" style="14"/>
  </cols>
  <sheetData>
    <row r="1" spans="1:11" ht="102.75" customHeight="1" x14ac:dyDescent="0.3">
      <c r="D1" s="582" t="s">
        <v>1034</v>
      </c>
      <c r="E1" s="582"/>
    </row>
    <row r="3" spans="1:11" x14ac:dyDescent="0.3">
      <c r="C3" s="17"/>
      <c r="D3" s="17"/>
      <c r="E3" s="18"/>
      <c r="F3" s="18"/>
      <c r="G3" s="18"/>
      <c r="H3" s="18"/>
      <c r="I3" s="18"/>
      <c r="J3" s="18"/>
      <c r="K3" s="18"/>
    </row>
    <row r="4" spans="1:11" ht="36.75" customHeight="1" x14ac:dyDescent="0.3">
      <c r="A4" s="688" t="s">
        <v>555</v>
      </c>
      <c r="B4" s="688"/>
      <c r="C4" s="688"/>
      <c r="D4" s="688"/>
      <c r="E4" s="688"/>
    </row>
    <row r="5" spans="1:11" x14ac:dyDescent="0.3">
      <c r="E5" s="14" t="s">
        <v>9</v>
      </c>
    </row>
    <row r="6" spans="1:11" x14ac:dyDescent="0.3">
      <c r="A6" s="689" t="s">
        <v>115</v>
      </c>
      <c r="B6" s="691" t="s">
        <v>114</v>
      </c>
      <c r="C6" s="691"/>
      <c r="D6" s="691" t="s">
        <v>71</v>
      </c>
      <c r="E6" s="691"/>
    </row>
    <row r="7" spans="1:11" s="114" customFormat="1" ht="135" customHeight="1" x14ac:dyDescent="0.2">
      <c r="A7" s="690"/>
      <c r="B7" s="113" t="s">
        <v>10</v>
      </c>
      <c r="C7" s="113" t="s">
        <v>11</v>
      </c>
      <c r="D7" s="113" t="s">
        <v>10</v>
      </c>
      <c r="E7" s="113" t="s">
        <v>11</v>
      </c>
    </row>
    <row r="8" spans="1:11" x14ac:dyDescent="0.3">
      <c r="A8" s="312" t="s">
        <v>554</v>
      </c>
      <c r="B8" s="422">
        <f>B10+B11</f>
        <v>6312</v>
      </c>
      <c r="C8" s="422">
        <f>C10+C11</f>
        <v>6312</v>
      </c>
      <c r="D8" s="422">
        <f>D10+D11</f>
        <v>4956</v>
      </c>
      <c r="E8" s="422">
        <f>E10+E11</f>
        <v>4956</v>
      </c>
      <c r="F8" s="314"/>
    </row>
    <row r="9" spans="1:11" x14ac:dyDescent="0.3">
      <c r="A9" s="313" t="s">
        <v>1</v>
      </c>
      <c r="B9" s="422"/>
      <c r="C9" s="422"/>
      <c r="D9" s="422"/>
      <c r="E9" s="422"/>
    </row>
    <row r="10" spans="1:11" ht="28.5" x14ac:dyDescent="0.3">
      <c r="A10" s="306" t="s">
        <v>2</v>
      </c>
      <c r="B10" s="422">
        <f>'2'!C15</f>
        <v>6312</v>
      </c>
      <c r="C10" s="422">
        <f>'2'!C17</f>
        <v>3612</v>
      </c>
      <c r="D10" s="422">
        <f>'2'!J15</f>
        <v>4956</v>
      </c>
      <c r="E10" s="422">
        <f>'2'!J17</f>
        <v>3156</v>
      </c>
    </row>
    <row r="11" spans="1:11" ht="42.75" x14ac:dyDescent="0.3">
      <c r="A11" s="306" t="s">
        <v>5</v>
      </c>
      <c r="B11" s="422">
        <f>'2'!C20</f>
        <v>0</v>
      </c>
      <c r="C11" s="422">
        <f>'2'!C22</f>
        <v>2700</v>
      </c>
      <c r="D11" s="422">
        <f>'2'!J20</f>
        <v>0</v>
      </c>
      <c r="E11" s="422">
        <f>'2'!J22</f>
        <v>1800</v>
      </c>
    </row>
  </sheetData>
  <mergeCells count="5">
    <mergeCell ref="D1:E1"/>
    <mergeCell ref="A4:E4"/>
    <mergeCell ref="A6:A7"/>
    <mergeCell ref="B6:C6"/>
    <mergeCell ref="D6:E6"/>
  </mergeCells>
  <phoneticPr fontId="6" type="noConversion"/>
  <pageMargins left="0.75" right="0.75" top="0.51" bottom="1" header="0.5" footer="0.5"/>
  <pageSetup paperSize="9" scale="6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4"/>
  <sheetViews>
    <sheetView zoomScaleSheetLayoutView="110" workbookViewId="0">
      <selection activeCell="E30" sqref="E30"/>
    </sheetView>
  </sheetViews>
  <sheetFormatPr defaultRowHeight="12.75" x14ac:dyDescent="0.2"/>
  <cols>
    <col min="1" max="1" width="22.140625" customWidth="1"/>
    <col min="2" max="2" width="25.5703125" customWidth="1"/>
    <col min="3" max="3" width="18.140625" customWidth="1"/>
    <col min="4" max="4" width="16.5703125" customWidth="1"/>
    <col min="5" max="5" width="13.140625" customWidth="1"/>
    <col min="6" max="6" width="8.85546875" customWidth="1"/>
    <col min="7" max="7" width="31.5703125" customWidth="1"/>
  </cols>
  <sheetData>
    <row r="1" spans="1:8" ht="102" customHeight="1" x14ac:dyDescent="0.25">
      <c r="A1" s="117"/>
      <c r="F1" s="692" t="s">
        <v>154</v>
      </c>
      <c r="G1" s="692"/>
    </row>
    <row r="3" spans="1:8" ht="21.75" customHeight="1" x14ac:dyDescent="0.25">
      <c r="E3" s="19"/>
      <c r="F3" s="699"/>
      <c r="G3" s="699"/>
      <c r="H3" s="699"/>
    </row>
    <row r="4" spans="1:8" s="30" customFormat="1" ht="54.6" customHeight="1" x14ac:dyDescent="0.3">
      <c r="A4" s="588" t="s">
        <v>76</v>
      </c>
      <c r="B4" s="588"/>
      <c r="C4" s="588"/>
      <c r="D4" s="588"/>
      <c r="E4" s="588"/>
      <c r="F4" s="588"/>
      <c r="G4" s="588"/>
    </row>
    <row r="5" spans="1:8" s="30" customFormat="1" ht="21" customHeight="1" x14ac:dyDescent="0.3">
      <c r="E5" s="31"/>
      <c r="F5" s="31"/>
      <c r="G5" s="31"/>
    </row>
    <row r="6" spans="1:8" s="30" customFormat="1" ht="44.25" customHeight="1" x14ac:dyDescent="0.3">
      <c r="A6" s="701" t="s">
        <v>120</v>
      </c>
      <c r="B6" s="701"/>
      <c r="C6" s="701"/>
      <c r="D6" s="701"/>
      <c r="E6" s="701"/>
      <c r="F6" s="701"/>
      <c r="G6" s="701"/>
    </row>
    <row r="7" spans="1:8" s="16" customFormat="1" ht="38.25" customHeight="1" x14ac:dyDescent="0.25">
      <c r="A7" s="700" t="s">
        <v>12</v>
      </c>
      <c r="B7" s="700" t="s">
        <v>116</v>
      </c>
      <c r="C7" s="700" t="s">
        <v>117</v>
      </c>
      <c r="D7" s="700" t="s">
        <v>22</v>
      </c>
      <c r="E7" s="693" t="s">
        <v>118</v>
      </c>
      <c r="F7" s="694"/>
      <c r="G7" s="700" t="s">
        <v>119</v>
      </c>
    </row>
    <row r="8" spans="1:8" s="16" customFormat="1" ht="64.900000000000006" customHeight="1" x14ac:dyDescent="0.25">
      <c r="A8" s="700"/>
      <c r="B8" s="700"/>
      <c r="C8" s="700"/>
      <c r="D8" s="700"/>
      <c r="E8" s="695"/>
      <c r="F8" s="696"/>
      <c r="G8" s="700"/>
    </row>
    <row r="9" spans="1:8" s="16" customFormat="1" ht="15.75" x14ac:dyDescent="0.25">
      <c r="A9" s="32"/>
      <c r="B9" s="33"/>
      <c r="C9" s="34"/>
      <c r="D9" s="34"/>
      <c r="E9" s="697"/>
      <c r="F9" s="698"/>
      <c r="G9" s="32"/>
    </row>
    <row r="10" spans="1:8" s="16" customFormat="1" ht="15" customHeight="1" x14ac:dyDescent="0.25">
      <c r="A10" s="32"/>
      <c r="B10" s="33"/>
      <c r="C10" s="34"/>
      <c r="D10" s="34"/>
      <c r="E10" s="697"/>
      <c r="F10" s="698"/>
      <c r="G10" s="32"/>
    </row>
    <row r="11" spans="1:8" s="16" customFormat="1" ht="15.75" x14ac:dyDescent="0.25">
      <c r="A11" s="35" t="s">
        <v>124</v>
      </c>
      <c r="B11" s="33"/>
      <c r="C11" s="34"/>
      <c r="D11" s="34"/>
      <c r="E11" s="697"/>
      <c r="F11" s="698"/>
      <c r="G11" s="33"/>
    </row>
    <row r="12" spans="1:8" s="16" customFormat="1" ht="15.75" x14ac:dyDescent="0.25"/>
    <row r="13" spans="1:8" s="16" customFormat="1" ht="50.25" customHeight="1" x14ac:dyDescent="0.25">
      <c r="A13" s="588" t="s">
        <v>82</v>
      </c>
      <c r="B13" s="588"/>
      <c r="C13" s="588"/>
      <c r="D13" s="588"/>
      <c r="E13" s="588"/>
      <c r="F13" s="588"/>
      <c r="G13" s="588"/>
    </row>
    <row r="14" spans="1:8" s="16" customFormat="1" ht="15.75" x14ac:dyDescent="0.25"/>
    <row r="15" spans="1:8" s="16" customFormat="1" ht="12.75" customHeight="1" x14ac:dyDescent="0.25">
      <c r="A15" s="700" t="s">
        <v>121</v>
      </c>
      <c r="B15" s="700"/>
      <c r="C15" s="700"/>
      <c r="D15" s="700" t="s">
        <v>122</v>
      </c>
      <c r="E15" s="700"/>
      <c r="F15" s="700"/>
      <c r="G15" s="700"/>
    </row>
    <row r="16" spans="1:8" s="16" customFormat="1" ht="19.5" customHeight="1" x14ac:dyDescent="0.25">
      <c r="A16" s="700"/>
      <c r="B16" s="700"/>
      <c r="C16" s="700"/>
      <c r="D16" s="700"/>
      <c r="E16" s="700"/>
      <c r="F16" s="700"/>
      <c r="G16" s="700"/>
    </row>
    <row r="17" spans="1:8" s="16" customFormat="1" ht="37.9" hidden="1" customHeight="1" x14ac:dyDescent="0.25">
      <c r="A17" s="702" t="s">
        <v>20</v>
      </c>
      <c r="B17" s="702"/>
      <c r="C17" s="702"/>
      <c r="D17" s="706">
        <v>0</v>
      </c>
      <c r="E17" s="706"/>
      <c r="F17" s="706"/>
      <c r="G17" s="706"/>
    </row>
    <row r="18" spans="1:8" s="16" customFormat="1" ht="33" customHeight="1" x14ac:dyDescent="0.25">
      <c r="A18" s="702" t="s">
        <v>21</v>
      </c>
      <c r="B18" s="702"/>
      <c r="C18" s="702"/>
      <c r="D18" s="707"/>
      <c r="E18" s="707"/>
      <c r="F18" s="707"/>
      <c r="G18" s="707"/>
    </row>
    <row r="19" spans="1:8" s="20" customFormat="1" ht="21.6" customHeight="1" x14ac:dyDescent="0.2">
      <c r="A19" s="703" t="s">
        <v>15</v>
      </c>
      <c r="B19" s="704"/>
      <c r="C19" s="704"/>
      <c r="D19" s="705"/>
      <c r="E19" s="705"/>
      <c r="F19" s="705"/>
      <c r="G19" s="705"/>
      <c r="H19" s="36"/>
    </row>
    <row r="20" spans="1:8" s="16" customFormat="1" ht="15.75" x14ac:dyDescent="0.25"/>
    <row r="21" spans="1:8" s="16" customFormat="1" ht="15.75" x14ac:dyDescent="0.25"/>
    <row r="22" spans="1:8" s="16" customFormat="1" ht="15.75" x14ac:dyDescent="0.25"/>
    <row r="23" spans="1:8" s="16" customFormat="1" ht="15.75" x14ac:dyDescent="0.25"/>
    <row r="24" spans="1:8" s="16" customFormat="1" ht="15.75" x14ac:dyDescent="0.25"/>
    <row r="25" spans="1:8" s="16" customFormat="1" ht="15.75" x14ac:dyDescent="0.25"/>
    <row r="26" spans="1:8" s="16" customFormat="1" ht="15.75" x14ac:dyDescent="0.25"/>
    <row r="27" spans="1:8" s="16" customFormat="1" ht="15.75" x14ac:dyDescent="0.25"/>
    <row r="28" spans="1:8" s="16" customFormat="1" ht="15.75" x14ac:dyDescent="0.25"/>
    <row r="29" spans="1:8" s="16" customFormat="1" ht="15.75" x14ac:dyDescent="0.25"/>
    <row r="30" spans="1:8" s="20" customFormat="1" x14ac:dyDescent="0.2"/>
    <row r="31" spans="1:8" s="20" customFormat="1" x14ac:dyDescent="0.2"/>
    <row r="32" spans="1:8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</sheetData>
  <mergeCells count="22">
    <mergeCell ref="A19:C19"/>
    <mergeCell ref="D19:G19"/>
    <mergeCell ref="A18:C18"/>
    <mergeCell ref="D17:G17"/>
    <mergeCell ref="D18:G18"/>
    <mergeCell ref="A13:G13"/>
    <mergeCell ref="D15:G16"/>
    <mergeCell ref="A15:C16"/>
    <mergeCell ref="A17:C17"/>
    <mergeCell ref="E11:F11"/>
    <mergeCell ref="F1:G1"/>
    <mergeCell ref="E7:F8"/>
    <mergeCell ref="E9:F9"/>
    <mergeCell ref="E10:F10"/>
    <mergeCell ref="A4:G4"/>
    <mergeCell ref="F3:H3"/>
    <mergeCell ref="G7:G8"/>
    <mergeCell ref="B7:B8"/>
    <mergeCell ref="A7:A8"/>
    <mergeCell ref="A6:G6"/>
    <mergeCell ref="C7:C8"/>
    <mergeCell ref="D7:D8"/>
  </mergeCells>
  <phoneticPr fontId="6" type="noConversion"/>
  <pageMargins left="0.75" right="0.75" top="0.57999999999999996" bottom="0.66" header="0.22" footer="0.37"/>
  <pageSetup paperSize="9" scale="8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23"/>
  <sheetViews>
    <sheetView zoomScaleSheetLayoutView="110" workbookViewId="0">
      <selection activeCell="D16" sqref="D16"/>
    </sheetView>
  </sheetViews>
  <sheetFormatPr defaultRowHeight="12.75" x14ac:dyDescent="0.2"/>
  <cols>
    <col min="1" max="1" width="26.140625" style="40" customWidth="1"/>
    <col min="2" max="2" width="27" style="40" customWidth="1"/>
    <col min="3" max="3" width="17.42578125" style="40" customWidth="1"/>
    <col min="4" max="4" width="13.28515625" style="40" customWidth="1"/>
    <col min="5" max="5" width="13.85546875" style="40" customWidth="1"/>
    <col min="6" max="6" width="15.7109375" style="40" customWidth="1"/>
    <col min="7" max="7" width="16.5703125" style="40" customWidth="1"/>
    <col min="8" max="8" width="26.5703125" style="40" customWidth="1"/>
    <col min="9" max="16384" width="9.140625" style="40"/>
  </cols>
  <sheetData>
    <row r="1" spans="1:8" ht="97.5" customHeight="1" x14ac:dyDescent="0.25">
      <c r="A1" s="118"/>
      <c r="G1" s="692" t="s">
        <v>153</v>
      </c>
      <c r="H1" s="692"/>
    </row>
    <row r="5" spans="1:8" ht="39.75" customHeight="1" x14ac:dyDescent="0.2">
      <c r="A5" s="588" t="s">
        <v>123</v>
      </c>
      <c r="B5" s="588"/>
      <c r="C5" s="588"/>
      <c r="D5" s="588"/>
      <c r="E5" s="588"/>
      <c r="F5" s="588"/>
      <c r="G5" s="588"/>
      <c r="H5" s="588"/>
    </row>
    <row r="6" spans="1:8" ht="21" customHeight="1" x14ac:dyDescent="0.25">
      <c r="F6" s="19"/>
      <c r="G6" s="19"/>
      <c r="H6" s="19"/>
    </row>
    <row r="7" spans="1:8" ht="15.75" x14ac:dyDescent="0.25">
      <c r="A7" s="45" t="s">
        <v>125</v>
      </c>
    </row>
    <row r="8" spans="1:8" ht="14.25" x14ac:dyDescent="0.2">
      <c r="A8" s="119"/>
    </row>
    <row r="9" spans="1:8" ht="14.25" x14ac:dyDescent="0.2">
      <c r="A9" s="119"/>
      <c r="H9" s="42"/>
    </row>
    <row r="10" spans="1:8" s="43" customFormat="1" ht="38.25" customHeight="1" x14ac:dyDescent="0.2">
      <c r="A10" s="700" t="s">
        <v>12</v>
      </c>
      <c r="B10" s="700" t="s">
        <v>116</v>
      </c>
      <c r="C10" s="662" t="s">
        <v>117</v>
      </c>
      <c r="D10" s="713"/>
      <c r="E10" s="663"/>
      <c r="F10" s="693" t="s">
        <v>22</v>
      </c>
      <c r="G10" s="693"/>
      <c r="H10" s="700" t="s">
        <v>119</v>
      </c>
    </row>
    <row r="11" spans="1:8" s="43" customFormat="1" ht="27.75" customHeight="1" x14ac:dyDescent="0.25">
      <c r="A11" s="700"/>
      <c r="B11" s="700"/>
      <c r="C11" s="115" t="s">
        <v>13</v>
      </c>
      <c r="D11" s="115" t="s">
        <v>72</v>
      </c>
      <c r="E11" s="115" t="s">
        <v>71</v>
      </c>
      <c r="F11" s="708"/>
      <c r="G11" s="708"/>
      <c r="H11" s="700"/>
    </row>
    <row r="12" spans="1:8" s="43" customFormat="1" x14ac:dyDescent="0.2">
      <c r="A12" s="21"/>
      <c r="B12" s="21"/>
      <c r="C12" s="21"/>
      <c r="D12" s="21"/>
      <c r="E12" s="21"/>
      <c r="F12" s="21"/>
      <c r="G12" s="21"/>
      <c r="H12" s="21"/>
    </row>
    <row r="13" spans="1:8" s="43" customFormat="1" x14ac:dyDescent="0.2">
      <c r="A13" s="21"/>
      <c r="B13" s="21"/>
      <c r="C13" s="21"/>
      <c r="D13" s="21"/>
      <c r="E13" s="21"/>
      <c r="F13" s="21"/>
      <c r="G13" s="21"/>
      <c r="H13" s="21"/>
    </row>
    <row r="14" spans="1:8" s="43" customFormat="1" x14ac:dyDescent="0.2">
      <c r="A14" s="21"/>
      <c r="B14" s="21"/>
      <c r="C14" s="21"/>
      <c r="D14" s="21"/>
      <c r="E14" s="21"/>
      <c r="F14" s="116"/>
      <c r="G14" s="121"/>
      <c r="H14" s="21"/>
    </row>
    <row r="15" spans="1:8" s="43" customFormat="1" ht="15.75" x14ac:dyDescent="0.25">
      <c r="A15" s="122" t="s">
        <v>124</v>
      </c>
      <c r="B15" s="21"/>
      <c r="C15" s="21"/>
      <c r="D15" s="21"/>
      <c r="E15" s="21"/>
      <c r="F15" s="116"/>
      <c r="G15" s="121"/>
      <c r="H15" s="21"/>
    </row>
    <row r="16" spans="1:8" s="43" customFormat="1" x14ac:dyDescent="0.2"/>
    <row r="17" spans="1:9" s="43" customFormat="1" ht="35.25" customHeight="1" x14ac:dyDescent="0.25">
      <c r="A17" s="714" t="s">
        <v>126</v>
      </c>
      <c r="B17" s="714"/>
      <c r="C17" s="714"/>
      <c r="D17" s="714"/>
      <c r="E17" s="714"/>
      <c r="F17" s="714"/>
      <c r="G17" s="714"/>
      <c r="H17" s="714"/>
    </row>
    <row r="18" spans="1:9" s="43" customFormat="1" x14ac:dyDescent="0.2">
      <c r="I18" s="22"/>
    </row>
    <row r="19" spans="1:9" s="43" customFormat="1" ht="35.25" customHeight="1" x14ac:dyDescent="0.2">
      <c r="A19" s="693" t="s">
        <v>127</v>
      </c>
      <c r="B19" s="715"/>
      <c r="C19" s="694"/>
      <c r="D19" s="662" t="s">
        <v>130</v>
      </c>
      <c r="E19" s="726"/>
      <c r="F19" s="726"/>
      <c r="G19" s="724"/>
      <c r="H19" s="725"/>
      <c r="I19" s="22"/>
    </row>
    <row r="20" spans="1:9" s="43" customFormat="1" ht="20.25" customHeight="1" x14ac:dyDescent="0.2">
      <c r="A20" s="716"/>
      <c r="B20" s="717"/>
      <c r="C20" s="718"/>
      <c r="D20" s="662" t="s">
        <v>128</v>
      </c>
      <c r="E20" s="724"/>
      <c r="F20" s="725"/>
      <c r="G20" s="662" t="s">
        <v>129</v>
      </c>
      <c r="H20" s="725"/>
      <c r="I20" s="22"/>
    </row>
    <row r="21" spans="1:9" s="43" customFormat="1" ht="15.75" x14ac:dyDescent="0.25">
      <c r="A21" s="712" t="s">
        <v>19</v>
      </c>
      <c r="B21" s="712"/>
      <c r="C21" s="712"/>
      <c r="D21" s="721"/>
      <c r="E21" s="721"/>
      <c r="F21" s="721"/>
      <c r="G21" s="722"/>
      <c r="H21" s="723"/>
    </row>
    <row r="22" spans="1:9" s="43" customFormat="1" ht="21.6" customHeight="1" x14ac:dyDescent="0.25">
      <c r="A22" s="709" t="s">
        <v>15</v>
      </c>
      <c r="B22" s="710"/>
      <c r="C22" s="711"/>
      <c r="D22" s="719"/>
      <c r="E22" s="719"/>
      <c r="F22" s="719"/>
      <c r="G22" s="720"/>
      <c r="H22" s="720"/>
    </row>
    <row r="23" spans="1:9" x14ac:dyDescent="0.2">
      <c r="D23" s="120"/>
    </row>
  </sheetData>
  <mergeCells count="19">
    <mergeCell ref="A22:C22"/>
    <mergeCell ref="A21:C21"/>
    <mergeCell ref="H10:H11"/>
    <mergeCell ref="C10:E10"/>
    <mergeCell ref="A17:H17"/>
    <mergeCell ref="A19:C20"/>
    <mergeCell ref="D22:F22"/>
    <mergeCell ref="G22:H22"/>
    <mergeCell ref="D21:F21"/>
    <mergeCell ref="G21:H21"/>
    <mergeCell ref="D20:F20"/>
    <mergeCell ref="G20:H20"/>
    <mergeCell ref="D19:H19"/>
    <mergeCell ref="A5:H5"/>
    <mergeCell ref="A10:A11"/>
    <mergeCell ref="B10:B11"/>
    <mergeCell ref="G1:H1"/>
    <mergeCell ref="F10:F11"/>
    <mergeCell ref="G10:G11"/>
  </mergeCells>
  <phoneticPr fontId="6" type="noConversion"/>
  <pageMargins left="0.75" right="0.75" top="0.55000000000000004" bottom="1" header="0.5" footer="0.5"/>
  <pageSetup paperSize="9" scale="84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84"/>
  <sheetViews>
    <sheetView view="pageBreakPreview" zoomScale="60" zoomScaleNormal="100" workbookViewId="0">
      <selection activeCell="D88" sqref="D88"/>
    </sheetView>
  </sheetViews>
  <sheetFormatPr defaultRowHeight="12.75" x14ac:dyDescent="0.2"/>
  <cols>
    <col min="1" max="1" width="20.140625" style="40" customWidth="1"/>
    <col min="2" max="2" width="26" style="40" customWidth="1"/>
    <col min="3" max="3" width="32.140625" style="41" customWidth="1"/>
    <col min="4" max="4" width="34.140625" style="41" customWidth="1"/>
    <col min="5" max="256" width="9.140625" style="40"/>
    <col min="257" max="257" width="13.7109375" style="40" customWidth="1"/>
    <col min="258" max="258" width="18.140625" style="40" customWidth="1"/>
    <col min="259" max="259" width="32.140625" style="40" customWidth="1"/>
    <col min="260" max="260" width="26" style="40" customWidth="1"/>
    <col min="261" max="512" width="9.140625" style="40"/>
    <col min="513" max="513" width="13.7109375" style="40" customWidth="1"/>
    <col min="514" max="514" width="18.140625" style="40" customWidth="1"/>
    <col min="515" max="515" width="32.140625" style="40" customWidth="1"/>
    <col min="516" max="516" width="26" style="40" customWidth="1"/>
    <col min="517" max="768" width="9.140625" style="40"/>
    <col min="769" max="769" width="13.7109375" style="40" customWidth="1"/>
    <col min="770" max="770" width="18.140625" style="40" customWidth="1"/>
    <col min="771" max="771" width="32.140625" style="40" customWidth="1"/>
    <col min="772" max="772" width="26" style="40" customWidth="1"/>
    <col min="773" max="1024" width="9.140625" style="40"/>
    <col min="1025" max="1025" width="13.7109375" style="40" customWidth="1"/>
    <col min="1026" max="1026" width="18.140625" style="40" customWidth="1"/>
    <col min="1027" max="1027" width="32.140625" style="40" customWidth="1"/>
    <col min="1028" max="1028" width="26" style="40" customWidth="1"/>
    <col min="1029" max="1280" width="9.140625" style="40"/>
    <col min="1281" max="1281" width="13.7109375" style="40" customWidth="1"/>
    <col min="1282" max="1282" width="18.140625" style="40" customWidth="1"/>
    <col min="1283" max="1283" width="32.140625" style="40" customWidth="1"/>
    <col min="1284" max="1284" width="26" style="40" customWidth="1"/>
    <col min="1285" max="1536" width="9.140625" style="40"/>
    <col min="1537" max="1537" width="13.7109375" style="40" customWidth="1"/>
    <col min="1538" max="1538" width="18.140625" style="40" customWidth="1"/>
    <col min="1539" max="1539" width="32.140625" style="40" customWidth="1"/>
    <col min="1540" max="1540" width="26" style="40" customWidth="1"/>
    <col min="1541" max="1792" width="9.140625" style="40"/>
    <col min="1793" max="1793" width="13.7109375" style="40" customWidth="1"/>
    <col min="1794" max="1794" width="18.140625" style="40" customWidth="1"/>
    <col min="1795" max="1795" width="32.140625" style="40" customWidth="1"/>
    <col min="1796" max="1796" width="26" style="40" customWidth="1"/>
    <col min="1797" max="2048" width="9.140625" style="40"/>
    <col min="2049" max="2049" width="13.7109375" style="40" customWidth="1"/>
    <col min="2050" max="2050" width="18.140625" style="40" customWidth="1"/>
    <col min="2051" max="2051" width="32.140625" style="40" customWidth="1"/>
    <col min="2052" max="2052" width="26" style="40" customWidth="1"/>
    <col min="2053" max="2304" width="9.140625" style="40"/>
    <col min="2305" max="2305" width="13.7109375" style="40" customWidth="1"/>
    <col min="2306" max="2306" width="18.140625" style="40" customWidth="1"/>
    <col min="2307" max="2307" width="32.140625" style="40" customWidth="1"/>
    <col min="2308" max="2308" width="26" style="40" customWidth="1"/>
    <col min="2309" max="2560" width="9.140625" style="40"/>
    <col min="2561" max="2561" width="13.7109375" style="40" customWidth="1"/>
    <col min="2562" max="2562" width="18.140625" style="40" customWidth="1"/>
    <col min="2563" max="2563" width="32.140625" style="40" customWidth="1"/>
    <col min="2564" max="2564" width="26" style="40" customWidth="1"/>
    <col min="2565" max="2816" width="9.140625" style="40"/>
    <col min="2817" max="2817" width="13.7109375" style="40" customWidth="1"/>
    <col min="2818" max="2818" width="18.140625" style="40" customWidth="1"/>
    <col min="2819" max="2819" width="32.140625" style="40" customWidth="1"/>
    <col min="2820" max="2820" width="26" style="40" customWidth="1"/>
    <col min="2821" max="3072" width="9.140625" style="40"/>
    <col min="3073" max="3073" width="13.7109375" style="40" customWidth="1"/>
    <col min="3074" max="3074" width="18.140625" style="40" customWidth="1"/>
    <col min="3075" max="3075" width="32.140625" style="40" customWidth="1"/>
    <col min="3076" max="3076" width="26" style="40" customWidth="1"/>
    <col min="3077" max="3328" width="9.140625" style="40"/>
    <col min="3329" max="3329" width="13.7109375" style="40" customWidth="1"/>
    <col min="3330" max="3330" width="18.140625" style="40" customWidth="1"/>
    <col min="3331" max="3331" width="32.140625" style="40" customWidth="1"/>
    <col min="3332" max="3332" width="26" style="40" customWidth="1"/>
    <col min="3333" max="3584" width="9.140625" style="40"/>
    <col min="3585" max="3585" width="13.7109375" style="40" customWidth="1"/>
    <col min="3586" max="3586" width="18.140625" style="40" customWidth="1"/>
    <col min="3587" max="3587" width="32.140625" style="40" customWidth="1"/>
    <col min="3588" max="3588" width="26" style="40" customWidth="1"/>
    <col min="3589" max="3840" width="9.140625" style="40"/>
    <col min="3841" max="3841" width="13.7109375" style="40" customWidth="1"/>
    <col min="3842" max="3842" width="18.140625" style="40" customWidth="1"/>
    <col min="3843" max="3843" width="32.140625" style="40" customWidth="1"/>
    <col min="3844" max="3844" width="26" style="40" customWidth="1"/>
    <col min="3845" max="4096" width="9.140625" style="40"/>
    <col min="4097" max="4097" width="13.7109375" style="40" customWidth="1"/>
    <col min="4098" max="4098" width="18.140625" style="40" customWidth="1"/>
    <col min="4099" max="4099" width="32.140625" style="40" customWidth="1"/>
    <col min="4100" max="4100" width="26" style="40" customWidth="1"/>
    <col min="4101" max="4352" width="9.140625" style="40"/>
    <col min="4353" max="4353" width="13.7109375" style="40" customWidth="1"/>
    <col min="4354" max="4354" width="18.140625" style="40" customWidth="1"/>
    <col min="4355" max="4355" width="32.140625" style="40" customWidth="1"/>
    <col min="4356" max="4356" width="26" style="40" customWidth="1"/>
    <col min="4357" max="4608" width="9.140625" style="40"/>
    <col min="4609" max="4609" width="13.7109375" style="40" customWidth="1"/>
    <col min="4610" max="4610" width="18.140625" style="40" customWidth="1"/>
    <col min="4611" max="4611" width="32.140625" style="40" customWidth="1"/>
    <col min="4612" max="4612" width="26" style="40" customWidth="1"/>
    <col min="4613" max="4864" width="9.140625" style="40"/>
    <col min="4865" max="4865" width="13.7109375" style="40" customWidth="1"/>
    <col min="4866" max="4866" width="18.140625" style="40" customWidth="1"/>
    <col min="4867" max="4867" width="32.140625" style="40" customWidth="1"/>
    <col min="4868" max="4868" width="26" style="40" customWidth="1"/>
    <col min="4869" max="5120" width="9.140625" style="40"/>
    <col min="5121" max="5121" width="13.7109375" style="40" customWidth="1"/>
    <col min="5122" max="5122" width="18.140625" style="40" customWidth="1"/>
    <col min="5123" max="5123" width="32.140625" style="40" customWidth="1"/>
    <col min="5124" max="5124" width="26" style="40" customWidth="1"/>
    <col min="5125" max="5376" width="9.140625" style="40"/>
    <col min="5377" max="5377" width="13.7109375" style="40" customWidth="1"/>
    <col min="5378" max="5378" width="18.140625" style="40" customWidth="1"/>
    <col min="5379" max="5379" width="32.140625" style="40" customWidth="1"/>
    <col min="5380" max="5380" width="26" style="40" customWidth="1"/>
    <col min="5381" max="5632" width="9.140625" style="40"/>
    <col min="5633" max="5633" width="13.7109375" style="40" customWidth="1"/>
    <col min="5634" max="5634" width="18.140625" style="40" customWidth="1"/>
    <col min="5635" max="5635" width="32.140625" style="40" customWidth="1"/>
    <col min="5636" max="5636" width="26" style="40" customWidth="1"/>
    <col min="5637" max="5888" width="9.140625" style="40"/>
    <col min="5889" max="5889" width="13.7109375" style="40" customWidth="1"/>
    <col min="5890" max="5890" width="18.140625" style="40" customWidth="1"/>
    <col min="5891" max="5891" width="32.140625" style="40" customWidth="1"/>
    <col min="5892" max="5892" width="26" style="40" customWidth="1"/>
    <col min="5893" max="6144" width="9.140625" style="40"/>
    <col min="6145" max="6145" width="13.7109375" style="40" customWidth="1"/>
    <col min="6146" max="6146" width="18.140625" style="40" customWidth="1"/>
    <col min="6147" max="6147" width="32.140625" style="40" customWidth="1"/>
    <col min="6148" max="6148" width="26" style="40" customWidth="1"/>
    <col min="6149" max="6400" width="9.140625" style="40"/>
    <col min="6401" max="6401" width="13.7109375" style="40" customWidth="1"/>
    <col min="6402" max="6402" width="18.140625" style="40" customWidth="1"/>
    <col min="6403" max="6403" width="32.140625" style="40" customWidth="1"/>
    <col min="6404" max="6404" width="26" style="40" customWidth="1"/>
    <col min="6405" max="6656" width="9.140625" style="40"/>
    <col min="6657" max="6657" width="13.7109375" style="40" customWidth="1"/>
    <col min="6658" max="6658" width="18.140625" style="40" customWidth="1"/>
    <col min="6659" max="6659" width="32.140625" style="40" customWidth="1"/>
    <col min="6660" max="6660" width="26" style="40" customWidth="1"/>
    <col min="6661" max="6912" width="9.140625" style="40"/>
    <col min="6913" max="6913" width="13.7109375" style="40" customWidth="1"/>
    <col min="6914" max="6914" width="18.140625" style="40" customWidth="1"/>
    <col min="6915" max="6915" width="32.140625" style="40" customWidth="1"/>
    <col min="6916" max="6916" width="26" style="40" customWidth="1"/>
    <col min="6917" max="7168" width="9.140625" style="40"/>
    <col min="7169" max="7169" width="13.7109375" style="40" customWidth="1"/>
    <col min="7170" max="7170" width="18.140625" style="40" customWidth="1"/>
    <col min="7171" max="7171" width="32.140625" style="40" customWidth="1"/>
    <col min="7172" max="7172" width="26" style="40" customWidth="1"/>
    <col min="7173" max="7424" width="9.140625" style="40"/>
    <col min="7425" max="7425" width="13.7109375" style="40" customWidth="1"/>
    <col min="7426" max="7426" width="18.140625" style="40" customWidth="1"/>
    <col min="7427" max="7427" width="32.140625" style="40" customWidth="1"/>
    <col min="7428" max="7428" width="26" style="40" customWidth="1"/>
    <col min="7429" max="7680" width="9.140625" style="40"/>
    <col min="7681" max="7681" width="13.7109375" style="40" customWidth="1"/>
    <col min="7682" max="7682" width="18.140625" style="40" customWidth="1"/>
    <col min="7683" max="7683" width="32.140625" style="40" customWidth="1"/>
    <col min="7684" max="7684" width="26" style="40" customWidth="1"/>
    <col min="7685" max="7936" width="9.140625" style="40"/>
    <col min="7937" max="7937" width="13.7109375" style="40" customWidth="1"/>
    <col min="7938" max="7938" width="18.140625" style="40" customWidth="1"/>
    <col min="7939" max="7939" width="32.140625" style="40" customWidth="1"/>
    <col min="7940" max="7940" width="26" style="40" customWidth="1"/>
    <col min="7941" max="8192" width="9.140625" style="40"/>
    <col min="8193" max="8193" width="13.7109375" style="40" customWidth="1"/>
    <col min="8194" max="8194" width="18.140625" style="40" customWidth="1"/>
    <col min="8195" max="8195" width="32.140625" style="40" customWidth="1"/>
    <col min="8196" max="8196" width="26" style="40" customWidth="1"/>
    <col min="8197" max="8448" width="9.140625" style="40"/>
    <col min="8449" max="8449" width="13.7109375" style="40" customWidth="1"/>
    <col min="8450" max="8450" width="18.140625" style="40" customWidth="1"/>
    <col min="8451" max="8451" width="32.140625" style="40" customWidth="1"/>
    <col min="8452" max="8452" width="26" style="40" customWidth="1"/>
    <col min="8453" max="8704" width="9.140625" style="40"/>
    <col min="8705" max="8705" width="13.7109375" style="40" customWidth="1"/>
    <col min="8706" max="8706" width="18.140625" style="40" customWidth="1"/>
    <col min="8707" max="8707" width="32.140625" style="40" customWidth="1"/>
    <col min="8708" max="8708" width="26" style="40" customWidth="1"/>
    <col min="8709" max="8960" width="9.140625" style="40"/>
    <col min="8961" max="8961" width="13.7109375" style="40" customWidth="1"/>
    <col min="8962" max="8962" width="18.140625" style="40" customWidth="1"/>
    <col min="8963" max="8963" width="32.140625" style="40" customWidth="1"/>
    <col min="8964" max="8964" width="26" style="40" customWidth="1"/>
    <col min="8965" max="9216" width="9.140625" style="40"/>
    <col min="9217" max="9217" width="13.7109375" style="40" customWidth="1"/>
    <col min="9218" max="9218" width="18.140625" style="40" customWidth="1"/>
    <col min="9219" max="9219" width="32.140625" style="40" customWidth="1"/>
    <col min="9220" max="9220" width="26" style="40" customWidth="1"/>
    <col min="9221" max="9472" width="9.140625" style="40"/>
    <col min="9473" max="9473" width="13.7109375" style="40" customWidth="1"/>
    <col min="9474" max="9474" width="18.140625" style="40" customWidth="1"/>
    <col min="9475" max="9475" width="32.140625" style="40" customWidth="1"/>
    <col min="9476" max="9476" width="26" style="40" customWidth="1"/>
    <col min="9477" max="9728" width="9.140625" style="40"/>
    <col min="9729" max="9729" width="13.7109375" style="40" customWidth="1"/>
    <col min="9730" max="9730" width="18.140625" style="40" customWidth="1"/>
    <col min="9731" max="9731" width="32.140625" style="40" customWidth="1"/>
    <col min="9732" max="9732" width="26" style="40" customWidth="1"/>
    <col min="9733" max="9984" width="9.140625" style="40"/>
    <col min="9985" max="9985" width="13.7109375" style="40" customWidth="1"/>
    <col min="9986" max="9986" width="18.140625" style="40" customWidth="1"/>
    <col min="9987" max="9987" width="32.140625" style="40" customWidth="1"/>
    <col min="9988" max="9988" width="26" style="40" customWidth="1"/>
    <col min="9989" max="10240" width="9.140625" style="40"/>
    <col min="10241" max="10241" width="13.7109375" style="40" customWidth="1"/>
    <col min="10242" max="10242" width="18.140625" style="40" customWidth="1"/>
    <col min="10243" max="10243" width="32.140625" style="40" customWidth="1"/>
    <col min="10244" max="10244" width="26" style="40" customWidth="1"/>
    <col min="10245" max="10496" width="9.140625" style="40"/>
    <col min="10497" max="10497" width="13.7109375" style="40" customWidth="1"/>
    <col min="10498" max="10498" width="18.140625" style="40" customWidth="1"/>
    <col min="10499" max="10499" width="32.140625" style="40" customWidth="1"/>
    <col min="10500" max="10500" width="26" style="40" customWidth="1"/>
    <col min="10501" max="10752" width="9.140625" style="40"/>
    <col min="10753" max="10753" width="13.7109375" style="40" customWidth="1"/>
    <col min="10754" max="10754" width="18.140625" style="40" customWidth="1"/>
    <col min="10755" max="10755" width="32.140625" style="40" customWidth="1"/>
    <col min="10756" max="10756" width="26" style="40" customWidth="1"/>
    <col min="10757" max="11008" width="9.140625" style="40"/>
    <col min="11009" max="11009" width="13.7109375" style="40" customWidth="1"/>
    <col min="11010" max="11010" width="18.140625" style="40" customWidth="1"/>
    <col min="11011" max="11011" width="32.140625" style="40" customWidth="1"/>
    <col min="11012" max="11012" width="26" style="40" customWidth="1"/>
    <col min="11013" max="11264" width="9.140625" style="40"/>
    <col min="11265" max="11265" width="13.7109375" style="40" customWidth="1"/>
    <col min="11266" max="11266" width="18.140625" style="40" customWidth="1"/>
    <col min="11267" max="11267" width="32.140625" style="40" customWidth="1"/>
    <col min="11268" max="11268" width="26" style="40" customWidth="1"/>
    <col min="11269" max="11520" width="9.140625" style="40"/>
    <col min="11521" max="11521" width="13.7109375" style="40" customWidth="1"/>
    <col min="11522" max="11522" width="18.140625" style="40" customWidth="1"/>
    <col min="11523" max="11523" width="32.140625" style="40" customWidth="1"/>
    <col min="11524" max="11524" width="26" style="40" customWidth="1"/>
    <col min="11525" max="11776" width="9.140625" style="40"/>
    <col min="11777" max="11777" width="13.7109375" style="40" customWidth="1"/>
    <col min="11778" max="11778" width="18.140625" style="40" customWidth="1"/>
    <col min="11779" max="11779" width="32.140625" style="40" customWidth="1"/>
    <col min="11780" max="11780" width="26" style="40" customWidth="1"/>
    <col min="11781" max="12032" width="9.140625" style="40"/>
    <col min="12033" max="12033" width="13.7109375" style="40" customWidth="1"/>
    <col min="12034" max="12034" width="18.140625" style="40" customWidth="1"/>
    <col min="12035" max="12035" width="32.140625" style="40" customWidth="1"/>
    <col min="12036" max="12036" width="26" style="40" customWidth="1"/>
    <col min="12037" max="12288" width="9.140625" style="40"/>
    <col min="12289" max="12289" width="13.7109375" style="40" customWidth="1"/>
    <col min="12290" max="12290" width="18.140625" style="40" customWidth="1"/>
    <col min="12291" max="12291" width="32.140625" style="40" customWidth="1"/>
    <col min="12292" max="12292" width="26" style="40" customWidth="1"/>
    <col min="12293" max="12544" width="9.140625" style="40"/>
    <col min="12545" max="12545" width="13.7109375" style="40" customWidth="1"/>
    <col min="12546" max="12546" width="18.140625" style="40" customWidth="1"/>
    <col min="12547" max="12547" width="32.140625" style="40" customWidth="1"/>
    <col min="12548" max="12548" width="26" style="40" customWidth="1"/>
    <col min="12549" max="12800" width="9.140625" style="40"/>
    <col min="12801" max="12801" width="13.7109375" style="40" customWidth="1"/>
    <col min="12802" max="12802" width="18.140625" style="40" customWidth="1"/>
    <col min="12803" max="12803" width="32.140625" style="40" customWidth="1"/>
    <col min="12804" max="12804" width="26" style="40" customWidth="1"/>
    <col min="12805" max="13056" width="9.140625" style="40"/>
    <col min="13057" max="13057" width="13.7109375" style="40" customWidth="1"/>
    <col min="13058" max="13058" width="18.140625" style="40" customWidth="1"/>
    <col min="13059" max="13059" width="32.140625" style="40" customWidth="1"/>
    <col min="13060" max="13060" width="26" style="40" customWidth="1"/>
    <col min="13061" max="13312" width="9.140625" style="40"/>
    <col min="13313" max="13313" width="13.7109375" style="40" customWidth="1"/>
    <col min="13314" max="13314" width="18.140625" style="40" customWidth="1"/>
    <col min="13315" max="13315" width="32.140625" style="40" customWidth="1"/>
    <col min="13316" max="13316" width="26" style="40" customWidth="1"/>
    <col min="13317" max="13568" width="9.140625" style="40"/>
    <col min="13569" max="13569" width="13.7109375" style="40" customWidth="1"/>
    <col min="13570" max="13570" width="18.140625" style="40" customWidth="1"/>
    <col min="13571" max="13571" width="32.140625" style="40" customWidth="1"/>
    <col min="13572" max="13572" width="26" style="40" customWidth="1"/>
    <col min="13573" max="13824" width="9.140625" style="40"/>
    <col min="13825" max="13825" width="13.7109375" style="40" customWidth="1"/>
    <col min="13826" max="13826" width="18.140625" style="40" customWidth="1"/>
    <col min="13827" max="13827" width="32.140625" style="40" customWidth="1"/>
    <col min="13828" max="13828" width="26" style="40" customWidth="1"/>
    <col min="13829" max="14080" width="9.140625" style="40"/>
    <col min="14081" max="14081" width="13.7109375" style="40" customWidth="1"/>
    <col min="14082" max="14082" width="18.140625" style="40" customWidth="1"/>
    <col min="14083" max="14083" width="32.140625" style="40" customWidth="1"/>
    <col min="14084" max="14084" width="26" style="40" customWidth="1"/>
    <col min="14085" max="14336" width="9.140625" style="40"/>
    <col min="14337" max="14337" width="13.7109375" style="40" customWidth="1"/>
    <col min="14338" max="14338" width="18.140625" style="40" customWidth="1"/>
    <col min="14339" max="14339" width="32.140625" style="40" customWidth="1"/>
    <col min="14340" max="14340" width="26" style="40" customWidth="1"/>
    <col min="14341" max="14592" width="9.140625" style="40"/>
    <col min="14593" max="14593" width="13.7109375" style="40" customWidth="1"/>
    <col min="14594" max="14594" width="18.140625" style="40" customWidth="1"/>
    <col min="14595" max="14595" width="32.140625" style="40" customWidth="1"/>
    <col min="14596" max="14596" width="26" style="40" customWidth="1"/>
    <col min="14597" max="14848" width="9.140625" style="40"/>
    <col min="14849" max="14849" width="13.7109375" style="40" customWidth="1"/>
    <col min="14850" max="14850" width="18.140625" style="40" customWidth="1"/>
    <col min="14851" max="14851" width="32.140625" style="40" customWidth="1"/>
    <col min="14852" max="14852" width="26" style="40" customWidth="1"/>
    <col min="14853" max="15104" width="9.140625" style="40"/>
    <col min="15105" max="15105" width="13.7109375" style="40" customWidth="1"/>
    <col min="15106" max="15106" width="18.140625" style="40" customWidth="1"/>
    <col min="15107" max="15107" width="32.140625" style="40" customWidth="1"/>
    <col min="15108" max="15108" width="26" style="40" customWidth="1"/>
    <col min="15109" max="15360" width="9.140625" style="40"/>
    <col min="15361" max="15361" width="13.7109375" style="40" customWidth="1"/>
    <col min="15362" max="15362" width="18.140625" style="40" customWidth="1"/>
    <col min="15363" max="15363" width="32.140625" style="40" customWidth="1"/>
    <col min="15364" max="15364" width="26" style="40" customWidth="1"/>
    <col min="15365" max="15616" width="9.140625" style="40"/>
    <col min="15617" max="15617" width="13.7109375" style="40" customWidth="1"/>
    <col min="15618" max="15618" width="18.140625" style="40" customWidth="1"/>
    <col min="15619" max="15619" width="32.140625" style="40" customWidth="1"/>
    <col min="15620" max="15620" width="26" style="40" customWidth="1"/>
    <col min="15621" max="15872" width="9.140625" style="40"/>
    <col min="15873" max="15873" width="13.7109375" style="40" customWidth="1"/>
    <col min="15874" max="15874" width="18.140625" style="40" customWidth="1"/>
    <col min="15875" max="15875" width="32.140625" style="40" customWidth="1"/>
    <col min="15876" max="15876" width="26" style="40" customWidth="1"/>
    <col min="15877" max="16128" width="9.140625" style="40"/>
    <col min="16129" max="16129" width="13.7109375" style="40" customWidth="1"/>
    <col min="16130" max="16130" width="18.140625" style="40" customWidth="1"/>
    <col min="16131" max="16131" width="32.140625" style="40" customWidth="1"/>
    <col min="16132" max="16132" width="26" style="40" customWidth="1"/>
    <col min="16133" max="16384" width="9.140625" style="40"/>
  </cols>
  <sheetData>
    <row r="1" spans="1:4" ht="102" customHeight="1" x14ac:dyDescent="0.2">
      <c r="D1" s="130" t="s">
        <v>560</v>
      </c>
    </row>
    <row r="4" spans="1:4" s="42" customFormat="1" ht="39" customHeight="1" x14ac:dyDescent="0.2">
      <c r="A4" s="588" t="s">
        <v>559</v>
      </c>
      <c r="B4" s="589"/>
      <c r="C4" s="589"/>
      <c r="D4" s="589"/>
    </row>
    <row r="5" spans="1:4" s="42" customFormat="1" ht="18.75" x14ac:dyDescent="0.3">
      <c r="A5" s="131"/>
      <c r="B5" s="132"/>
      <c r="C5" s="133"/>
      <c r="D5" s="133"/>
    </row>
    <row r="6" spans="1:4" s="123" customFormat="1" ht="56.25" x14ac:dyDescent="0.2">
      <c r="A6" s="113" t="s">
        <v>37</v>
      </c>
      <c r="B6" s="113" t="s">
        <v>28</v>
      </c>
      <c r="C6" s="590" t="s">
        <v>38</v>
      </c>
      <c r="D6" s="591"/>
    </row>
    <row r="7" spans="1:4" ht="26.25" customHeight="1" x14ac:dyDescent="0.2">
      <c r="A7" s="319" t="s">
        <v>558</v>
      </c>
      <c r="B7" s="317"/>
      <c r="C7" s="317"/>
      <c r="D7" s="318"/>
    </row>
    <row r="8" spans="1:4" customFormat="1" ht="75" customHeight="1" x14ac:dyDescent="0.2">
      <c r="A8" s="320" t="s">
        <v>655</v>
      </c>
      <c r="B8" s="321" t="s">
        <v>736</v>
      </c>
      <c r="C8" s="587" t="s">
        <v>232</v>
      </c>
      <c r="D8" s="587"/>
    </row>
    <row r="9" spans="1:4" customFormat="1" ht="45.75" customHeight="1" x14ac:dyDescent="0.2">
      <c r="A9" s="320" t="s">
        <v>655</v>
      </c>
      <c r="B9" s="321" t="s">
        <v>735</v>
      </c>
      <c r="C9" s="587" t="s">
        <v>236</v>
      </c>
      <c r="D9" s="587"/>
    </row>
    <row r="10" spans="1:4" ht="65.25" customHeight="1" x14ac:dyDescent="0.2">
      <c r="A10" s="320" t="s">
        <v>655</v>
      </c>
      <c r="B10" s="321" t="s">
        <v>734</v>
      </c>
      <c r="C10" s="587" t="s">
        <v>242</v>
      </c>
      <c r="D10" s="587"/>
    </row>
    <row r="11" spans="1:4" ht="87" customHeight="1" x14ac:dyDescent="0.2">
      <c r="A11" s="320" t="s">
        <v>655</v>
      </c>
      <c r="B11" s="321" t="s">
        <v>733</v>
      </c>
      <c r="C11" s="587" t="s">
        <v>565</v>
      </c>
      <c r="D11" s="587"/>
    </row>
    <row r="12" spans="1:4" ht="86.25" customHeight="1" x14ac:dyDescent="0.2">
      <c r="A12" s="320" t="s">
        <v>655</v>
      </c>
      <c r="B12" s="321" t="s">
        <v>732</v>
      </c>
      <c r="C12" s="587" t="s">
        <v>252</v>
      </c>
      <c r="D12" s="587"/>
    </row>
    <row r="13" spans="1:4" ht="87" customHeight="1" x14ac:dyDescent="0.2">
      <c r="A13" s="320" t="s">
        <v>655</v>
      </c>
      <c r="B13" s="321" t="s">
        <v>731</v>
      </c>
      <c r="C13" s="587" t="s">
        <v>256</v>
      </c>
      <c r="D13" s="587"/>
    </row>
    <row r="14" spans="1:4" ht="48.75" customHeight="1" x14ac:dyDescent="0.2">
      <c r="A14" s="320" t="s">
        <v>655</v>
      </c>
      <c r="B14" s="321" t="s">
        <v>730</v>
      </c>
      <c r="C14" s="587" t="s">
        <v>276</v>
      </c>
      <c r="D14" s="587"/>
    </row>
    <row r="15" spans="1:4" ht="56.25" customHeight="1" x14ac:dyDescent="0.2">
      <c r="A15" s="320" t="s">
        <v>655</v>
      </c>
      <c r="B15" s="321" t="s">
        <v>729</v>
      </c>
      <c r="C15" s="587" t="s">
        <v>566</v>
      </c>
      <c r="D15" s="587"/>
    </row>
    <row r="16" spans="1:4" ht="43.5" customHeight="1" x14ac:dyDescent="0.2">
      <c r="A16" s="320" t="s">
        <v>655</v>
      </c>
      <c r="B16" s="321" t="s">
        <v>728</v>
      </c>
      <c r="C16" s="587" t="s">
        <v>567</v>
      </c>
      <c r="D16" s="587"/>
    </row>
    <row r="17" spans="1:4" ht="99" customHeight="1" x14ac:dyDescent="0.2">
      <c r="A17" s="320" t="s">
        <v>655</v>
      </c>
      <c r="B17" s="321" t="s">
        <v>727</v>
      </c>
      <c r="C17" s="587" t="s">
        <v>568</v>
      </c>
      <c r="D17" s="587"/>
    </row>
    <row r="18" spans="1:4" ht="85.5" customHeight="1" x14ac:dyDescent="0.2">
      <c r="A18" s="320" t="s">
        <v>655</v>
      </c>
      <c r="B18" s="321" t="s">
        <v>726</v>
      </c>
      <c r="C18" s="587" t="s">
        <v>284</v>
      </c>
      <c r="D18" s="587"/>
    </row>
    <row r="19" spans="1:4" ht="93" customHeight="1" x14ac:dyDescent="0.2">
      <c r="A19" s="320" t="s">
        <v>655</v>
      </c>
      <c r="B19" s="321" t="s">
        <v>725</v>
      </c>
      <c r="C19" s="587" t="s">
        <v>569</v>
      </c>
      <c r="D19" s="587"/>
    </row>
    <row r="20" spans="1:4" ht="74.25" customHeight="1" x14ac:dyDescent="0.2">
      <c r="A20" s="320" t="s">
        <v>655</v>
      </c>
      <c r="B20" s="321" t="s">
        <v>724</v>
      </c>
      <c r="C20" s="587" t="s">
        <v>570</v>
      </c>
      <c r="D20" s="587"/>
    </row>
    <row r="21" spans="1:4" ht="55.5" customHeight="1" x14ac:dyDescent="0.2">
      <c r="A21" s="320" t="s">
        <v>655</v>
      </c>
      <c r="B21" s="321" t="s">
        <v>723</v>
      </c>
      <c r="C21" s="587" t="s">
        <v>290</v>
      </c>
      <c r="D21" s="587"/>
    </row>
    <row r="22" spans="1:4" ht="70.5" customHeight="1" x14ac:dyDescent="0.2">
      <c r="A22" s="320" t="s">
        <v>655</v>
      </c>
      <c r="B22" s="321" t="s">
        <v>722</v>
      </c>
      <c r="C22" s="587" t="s">
        <v>562</v>
      </c>
      <c r="D22" s="587"/>
    </row>
    <row r="23" spans="1:4" ht="55.5" customHeight="1" x14ac:dyDescent="0.2">
      <c r="A23" s="320" t="s">
        <v>655</v>
      </c>
      <c r="B23" s="321" t="s">
        <v>721</v>
      </c>
      <c r="C23" s="587" t="s">
        <v>571</v>
      </c>
      <c r="D23" s="587"/>
    </row>
    <row r="24" spans="1:4" ht="55.5" customHeight="1" x14ac:dyDescent="0.2">
      <c r="A24" s="320" t="s">
        <v>655</v>
      </c>
      <c r="B24" s="321" t="s">
        <v>720</v>
      </c>
      <c r="C24" s="587" t="s">
        <v>572</v>
      </c>
      <c r="D24" s="587"/>
    </row>
    <row r="25" spans="1:4" ht="54.75" customHeight="1" x14ac:dyDescent="0.2">
      <c r="A25" s="320" t="s">
        <v>655</v>
      </c>
      <c r="B25" s="321" t="s">
        <v>719</v>
      </c>
      <c r="C25" s="587" t="s">
        <v>573</v>
      </c>
      <c r="D25" s="587"/>
    </row>
    <row r="26" spans="1:4" ht="66" customHeight="1" x14ac:dyDescent="0.2">
      <c r="A26" s="320" t="s">
        <v>655</v>
      </c>
      <c r="B26" s="321" t="s">
        <v>718</v>
      </c>
      <c r="C26" s="587" t="s">
        <v>574</v>
      </c>
      <c r="D26" s="587"/>
    </row>
    <row r="27" spans="1:4" ht="82.5" customHeight="1" x14ac:dyDescent="0.2">
      <c r="A27" s="320" t="s">
        <v>655</v>
      </c>
      <c r="B27" s="321" t="s">
        <v>717</v>
      </c>
      <c r="C27" s="587" t="s">
        <v>575</v>
      </c>
      <c r="D27" s="587"/>
    </row>
    <row r="28" spans="1:4" ht="54" customHeight="1" x14ac:dyDescent="0.2">
      <c r="A28" s="320" t="s">
        <v>655</v>
      </c>
      <c r="B28" s="321" t="s">
        <v>716</v>
      </c>
      <c r="C28" s="587" t="s">
        <v>328</v>
      </c>
      <c r="D28" s="587"/>
    </row>
    <row r="29" spans="1:4" ht="42.75" customHeight="1" x14ac:dyDescent="0.2">
      <c r="A29" s="320" t="s">
        <v>655</v>
      </c>
      <c r="B29" s="321" t="s">
        <v>715</v>
      </c>
      <c r="C29" s="587" t="s">
        <v>576</v>
      </c>
      <c r="D29" s="587"/>
    </row>
    <row r="30" spans="1:4" ht="45" customHeight="1" x14ac:dyDescent="0.2">
      <c r="A30" s="320" t="s">
        <v>655</v>
      </c>
      <c r="B30" s="321" t="s">
        <v>714</v>
      </c>
      <c r="C30" s="587" t="s">
        <v>334</v>
      </c>
      <c r="D30" s="587"/>
    </row>
    <row r="31" spans="1:4" ht="80.25" customHeight="1" x14ac:dyDescent="0.2">
      <c r="A31" s="320" t="s">
        <v>655</v>
      </c>
      <c r="B31" s="321" t="s">
        <v>713</v>
      </c>
      <c r="C31" s="587" t="s">
        <v>577</v>
      </c>
      <c r="D31" s="587"/>
    </row>
    <row r="32" spans="1:4" ht="39.75" customHeight="1" x14ac:dyDescent="0.2">
      <c r="A32" s="320" t="s">
        <v>655</v>
      </c>
      <c r="B32" s="321" t="s">
        <v>578</v>
      </c>
      <c r="C32" s="587" t="s">
        <v>343</v>
      </c>
      <c r="D32" s="587"/>
    </row>
    <row r="33" spans="1:4" ht="49.5" customHeight="1" x14ac:dyDescent="0.2">
      <c r="A33" s="320" t="s">
        <v>655</v>
      </c>
      <c r="B33" s="321" t="s">
        <v>579</v>
      </c>
      <c r="C33" s="587" t="s">
        <v>349</v>
      </c>
      <c r="D33" s="587"/>
    </row>
    <row r="34" spans="1:4" ht="54.75" customHeight="1" x14ac:dyDescent="0.2">
      <c r="A34" s="320" t="s">
        <v>655</v>
      </c>
      <c r="B34" s="321" t="s">
        <v>580</v>
      </c>
      <c r="C34" s="587" t="s">
        <v>581</v>
      </c>
      <c r="D34" s="587"/>
    </row>
    <row r="35" spans="1:4" ht="27" customHeight="1" x14ac:dyDescent="0.2">
      <c r="A35" s="320" t="s">
        <v>655</v>
      </c>
      <c r="B35" s="321" t="s">
        <v>582</v>
      </c>
      <c r="C35" s="587" t="s">
        <v>353</v>
      </c>
      <c r="D35" s="587"/>
    </row>
    <row r="36" spans="1:4" ht="38.25" customHeight="1" x14ac:dyDescent="0.2">
      <c r="A36" s="320" t="s">
        <v>655</v>
      </c>
      <c r="B36" s="321" t="s">
        <v>583</v>
      </c>
      <c r="C36" s="587" t="s">
        <v>584</v>
      </c>
      <c r="D36" s="587"/>
    </row>
    <row r="37" spans="1:4" ht="39.75" customHeight="1" x14ac:dyDescent="0.2">
      <c r="A37" s="320" t="s">
        <v>655</v>
      </c>
      <c r="B37" s="321" t="s">
        <v>585</v>
      </c>
      <c r="C37" s="587" t="s">
        <v>586</v>
      </c>
      <c r="D37" s="587"/>
    </row>
    <row r="38" spans="1:4" ht="54" customHeight="1" x14ac:dyDescent="0.2">
      <c r="A38" s="320" t="s">
        <v>655</v>
      </c>
      <c r="B38" s="321" t="s">
        <v>587</v>
      </c>
      <c r="C38" s="587" t="s">
        <v>359</v>
      </c>
      <c r="D38" s="587"/>
    </row>
    <row r="39" spans="1:4" ht="65.25" customHeight="1" x14ac:dyDescent="0.2">
      <c r="A39" s="320" t="s">
        <v>655</v>
      </c>
      <c r="B39" s="321" t="s">
        <v>588</v>
      </c>
      <c r="C39" s="587" t="s">
        <v>589</v>
      </c>
      <c r="D39" s="587"/>
    </row>
    <row r="40" spans="1:4" ht="67.5" customHeight="1" x14ac:dyDescent="0.2">
      <c r="A40" s="320" t="s">
        <v>655</v>
      </c>
      <c r="B40" s="321" t="s">
        <v>590</v>
      </c>
      <c r="C40" s="587" t="s">
        <v>591</v>
      </c>
      <c r="D40" s="587"/>
    </row>
    <row r="41" spans="1:4" ht="55.5" customHeight="1" x14ac:dyDescent="0.2">
      <c r="A41" s="320" t="s">
        <v>655</v>
      </c>
      <c r="B41" s="321" t="s">
        <v>592</v>
      </c>
      <c r="C41" s="587" t="s">
        <v>593</v>
      </c>
      <c r="D41" s="587"/>
    </row>
    <row r="42" spans="1:4" ht="49.5" customHeight="1" x14ac:dyDescent="0.2">
      <c r="A42" s="320" t="s">
        <v>655</v>
      </c>
      <c r="B42" s="321" t="s">
        <v>594</v>
      </c>
      <c r="C42" s="587" t="s">
        <v>595</v>
      </c>
      <c r="D42" s="587"/>
    </row>
    <row r="43" spans="1:4" ht="49.5" customHeight="1" x14ac:dyDescent="0.2">
      <c r="A43" s="320" t="s">
        <v>655</v>
      </c>
      <c r="B43" s="321" t="s">
        <v>596</v>
      </c>
      <c r="C43" s="587" t="s">
        <v>363</v>
      </c>
      <c r="D43" s="587"/>
    </row>
    <row r="44" spans="1:4" ht="59.25" customHeight="1" x14ac:dyDescent="0.2">
      <c r="A44" s="320" t="s">
        <v>655</v>
      </c>
      <c r="B44" s="321" t="s">
        <v>597</v>
      </c>
      <c r="C44" s="587" t="s">
        <v>598</v>
      </c>
      <c r="D44" s="587"/>
    </row>
    <row r="45" spans="1:4" ht="52.5" customHeight="1" x14ac:dyDescent="0.2">
      <c r="A45" s="320" t="s">
        <v>655</v>
      </c>
      <c r="B45" s="321" t="s">
        <v>599</v>
      </c>
      <c r="C45" s="587" t="s">
        <v>600</v>
      </c>
      <c r="D45" s="587"/>
    </row>
    <row r="46" spans="1:4" ht="52.5" customHeight="1" x14ac:dyDescent="0.2">
      <c r="A46" s="320" t="s">
        <v>655</v>
      </c>
      <c r="B46" s="321" t="s">
        <v>601</v>
      </c>
      <c r="C46" s="587" t="s">
        <v>367</v>
      </c>
      <c r="D46" s="587"/>
    </row>
    <row r="47" spans="1:4" ht="65.25" customHeight="1" x14ac:dyDescent="0.2">
      <c r="A47" s="320" t="s">
        <v>655</v>
      </c>
      <c r="B47" s="321" t="s">
        <v>602</v>
      </c>
      <c r="C47" s="587" t="s">
        <v>603</v>
      </c>
      <c r="D47" s="587"/>
    </row>
    <row r="48" spans="1:4" ht="70.5" customHeight="1" x14ac:dyDescent="0.2">
      <c r="A48" s="320" t="s">
        <v>655</v>
      </c>
      <c r="B48" s="321" t="s">
        <v>604</v>
      </c>
      <c r="C48" s="587" t="s">
        <v>605</v>
      </c>
      <c r="D48" s="587"/>
    </row>
    <row r="49" spans="1:4" ht="59.25" customHeight="1" x14ac:dyDescent="0.2">
      <c r="A49" s="320" t="s">
        <v>655</v>
      </c>
      <c r="B49" s="321" t="s">
        <v>606</v>
      </c>
      <c r="C49" s="587" t="s">
        <v>371</v>
      </c>
      <c r="D49" s="587"/>
    </row>
    <row r="50" spans="1:4" ht="54" customHeight="1" x14ac:dyDescent="0.2">
      <c r="A50" s="320" t="s">
        <v>655</v>
      </c>
      <c r="B50" s="321" t="s">
        <v>607</v>
      </c>
      <c r="C50" s="587" t="s">
        <v>375</v>
      </c>
      <c r="D50" s="587"/>
    </row>
    <row r="51" spans="1:4" ht="82.5" customHeight="1" x14ac:dyDescent="0.2">
      <c r="A51" s="320" t="s">
        <v>655</v>
      </c>
      <c r="B51" s="321" t="s">
        <v>608</v>
      </c>
      <c r="C51" s="587" t="s">
        <v>381</v>
      </c>
      <c r="D51" s="587"/>
    </row>
    <row r="52" spans="1:4" ht="61.5" customHeight="1" x14ac:dyDescent="0.2">
      <c r="A52" s="320" t="s">
        <v>655</v>
      </c>
      <c r="B52" s="321" t="s">
        <v>609</v>
      </c>
      <c r="C52" s="587" t="s">
        <v>387</v>
      </c>
      <c r="D52" s="587"/>
    </row>
    <row r="53" spans="1:4" ht="50.25" customHeight="1" x14ac:dyDescent="0.2">
      <c r="A53" s="320" t="s">
        <v>655</v>
      </c>
      <c r="B53" s="321" t="s">
        <v>610</v>
      </c>
      <c r="C53" s="587" t="s">
        <v>611</v>
      </c>
      <c r="D53" s="587"/>
    </row>
    <row r="54" spans="1:4" ht="59.25" customHeight="1" x14ac:dyDescent="0.2">
      <c r="A54" s="320" t="s">
        <v>655</v>
      </c>
      <c r="B54" s="321" t="s">
        <v>612</v>
      </c>
      <c r="C54" s="587" t="s">
        <v>613</v>
      </c>
      <c r="D54" s="587"/>
    </row>
    <row r="55" spans="1:4" ht="65.25" customHeight="1" x14ac:dyDescent="0.2">
      <c r="A55" s="320" t="s">
        <v>655</v>
      </c>
      <c r="B55" s="321" t="s">
        <v>614</v>
      </c>
      <c r="C55" s="587" t="s">
        <v>615</v>
      </c>
      <c r="D55" s="587"/>
    </row>
    <row r="56" spans="1:4" ht="49.5" customHeight="1" x14ac:dyDescent="0.2">
      <c r="A56" s="320" t="s">
        <v>655</v>
      </c>
      <c r="B56" s="321" t="s">
        <v>616</v>
      </c>
      <c r="C56" s="587" t="s">
        <v>391</v>
      </c>
      <c r="D56" s="587"/>
    </row>
    <row r="57" spans="1:4" ht="55.5" customHeight="1" x14ac:dyDescent="0.2">
      <c r="A57" s="320" t="s">
        <v>655</v>
      </c>
      <c r="B57" s="321" t="s">
        <v>617</v>
      </c>
      <c r="C57" s="587" t="s">
        <v>395</v>
      </c>
      <c r="D57" s="587"/>
    </row>
    <row r="58" spans="1:4" ht="45.75" customHeight="1" x14ac:dyDescent="0.2">
      <c r="A58" s="320" t="s">
        <v>655</v>
      </c>
      <c r="B58" s="321" t="s">
        <v>618</v>
      </c>
      <c r="C58" s="587" t="s">
        <v>619</v>
      </c>
      <c r="D58" s="587"/>
    </row>
    <row r="59" spans="1:4" ht="57.75" customHeight="1" x14ac:dyDescent="0.2">
      <c r="A59" s="320" t="s">
        <v>655</v>
      </c>
      <c r="B59" s="321" t="s">
        <v>620</v>
      </c>
      <c r="C59" s="587" t="s">
        <v>395</v>
      </c>
      <c r="D59" s="587"/>
    </row>
    <row r="60" spans="1:4" ht="59.25" customHeight="1" x14ac:dyDescent="0.2">
      <c r="A60" s="320" t="s">
        <v>655</v>
      </c>
      <c r="B60" s="321" t="s">
        <v>621</v>
      </c>
      <c r="C60" s="587" t="s">
        <v>622</v>
      </c>
      <c r="D60" s="587"/>
    </row>
    <row r="61" spans="1:4" ht="30.75" customHeight="1" x14ac:dyDescent="0.2">
      <c r="A61" s="320" t="s">
        <v>655</v>
      </c>
      <c r="B61" s="321" t="s">
        <v>623</v>
      </c>
      <c r="C61" s="587" t="s">
        <v>403</v>
      </c>
      <c r="D61" s="587"/>
    </row>
    <row r="62" spans="1:4" ht="39" customHeight="1" x14ac:dyDescent="0.2">
      <c r="A62" s="320" t="s">
        <v>655</v>
      </c>
      <c r="B62" s="321" t="s">
        <v>624</v>
      </c>
      <c r="C62" s="587" t="s">
        <v>419</v>
      </c>
      <c r="D62" s="587"/>
    </row>
    <row r="63" spans="1:4" ht="49.5" customHeight="1" x14ac:dyDescent="0.2">
      <c r="A63" s="320" t="s">
        <v>655</v>
      </c>
      <c r="B63" s="321" t="s">
        <v>625</v>
      </c>
      <c r="C63" s="587" t="s">
        <v>626</v>
      </c>
      <c r="D63" s="587"/>
    </row>
    <row r="64" spans="1:4" ht="63" customHeight="1" x14ac:dyDescent="0.2">
      <c r="A64" s="320" t="s">
        <v>655</v>
      </c>
      <c r="B64" s="321" t="s">
        <v>627</v>
      </c>
      <c r="C64" s="587" t="s">
        <v>628</v>
      </c>
      <c r="D64" s="587"/>
    </row>
    <row r="65" spans="1:4" ht="55.5" customHeight="1" x14ac:dyDescent="0.2">
      <c r="A65" s="320" t="s">
        <v>655</v>
      </c>
      <c r="B65" s="321" t="s">
        <v>629</v>
      </c>
      <c r="C65" s="587" t="s">
        <v>435</v>
      </c>
      <c r="D65" s="587"/>
    </row>
    <row r="66" spans="1:4" ht="39.75" customHeight="1" x14ac:dyDescent="0.2">
      <c r="A66" s="320" t="s">
        <v>655</v>
      </c>
      <c r="B66" s="321" t="s">
        <v>630</v>
      </c>
      <c r="C66" s="587" t="s">
        <v>439</v>
      </c>
      <c r="D66" s="587"/>
    </row>
    <row r="67" spans="1:4" ht="57" customHeight="1" x14ac:dyDescent="0.2">
      <c r="A67" s="320" t="s">
        <v>655</v>
      </c>
      <c r="B67" s="321" t="s">
        <v>631</v>
      </c>
      <c r="C67" s="587" t="s">
        <v>443</v>
      </c>
      <c r="D67" s="587"/>
    </row>
    <row r="68" spans="1:4" ht="35.25" customHeight="1" x14ac:dyDescent="0.2">
      <c r="A68" s="320" t="s">
        <v>655</v>
      </c>
      <c r="B68" s="321" t="s">
        <v>632</v>
      </c>
      <c r="C68" s="587" t="s">
        <v>447</v>
      </c>
      <c r="D68" s="587"/>
    </row>
    <row r="69" spans="1:4" ht="82.5" customHeight="1" x14ac:dyDescent="0.2">
      <c r="A69" s="320" t="s">
        <v>655</v>
      </c>
      <c r="B69" s="321" t="s">
        <v>633</v>
      </c>
      <c r="C69" s="587" t="s">
        <v>464</v>
      </c>
      <c r="D69" s="587"/>
    </row>
    <row r="70" spans="1:4" ht="54" customHeight="1" x14ac:dyDescent="0.2">
      <c r="A70" s="320" t="s">
        <v>655</v>
      </c>
      <c r="B70" s="321" t="s">
        <v>634</v>
      </c>
      <c r="C70" s="587" t="s">
        <v>468</v>
      </c>
      <c r="D70" s="587"/>
    </row>
    <row r="71" spans="1:4" ht="93" customHeight="1" x14ac:dyDescent="0.2">
      <c r="A71" s="320" t="s">
        <v>655</v>
      </c>
      <c r="B71" s="321" t="s">
        <v>635</v>
      </c>
      <c r="C71" s="587" t="s">
        <v>472</v>
      </c>
      <c r="D71" s="587"/>
    </row>
    <row r="72" spans="1:4" ht="33.75" customHeight="1" x14ac:dyDescent="0.2">
      <c r="A72" s="320" t="s">
        <v>655</v>
      </c>
      <c r="B72" s="321" t="s">
        <v>636</v>
      </c>
      <c r="C72" s="587" t="s">
        <v>476</v>
      </c>
      <c r="D72" s="587"/>
    </row>
    <row r="73" spans="1:4" ht="97.5" customHeight="1" x14ac:dyDescent="0.2">
      <c r="A73" s="320" t="s">
        <v>655</v>
      </c>
      <c r="B73" s="321" t="s">
        <v>637</v>
      </c>
      <c r="C73" s="587" t="s">
        <v>484</v>
      </c>
      <c r="D73" s="587"/>
    </row>
    <row r="74" spans="1:4" ht="88.5" customHeight="1" x14ac:dyDescent="0.2">
      <c r="A74" s="320" t="s">
        <v>655</v>
      </c>
      <c r="B74" s="321" t="s">
        <v>638</v>
      </c>
      <c r="C74" s="587" t="s">
        <v>531</v>
      </c>
      <c r="D74" s="587"/>
    </row>
    <row r="75" spans="1:4" ht="33" customHeight="1" x14ac:dyDescent="0.2">
      <c r="A75" s="320" t="s">
        <v>655</v>
      </c>
      <c r="B75" s="321" t="s">
        <v>639</v>
      </c>
      <c r="C75" s="587" t="s">
        <v>640</v>
      </c>
      <c r="D75" s="587"/>
    </row>
    <row r="76" spans="1:4" ht="67.5" customHeight="1" x14ac:dyDescent="0.2">
      <c r="A76" s="320" t="s">
        <v>655</v>
      </c>
      <c r="B76" s="321" t="s">
        <v>641</v>
      </c>
      <c r="C76" s="587" t="s">
        <v>642</v>
      </c>
      <c r="D76" s="587"/>
    </row>
    <row r="77" spans="1:4" ht="65.25" customHeight="1" x14ac:dyDescent="0.2">
      <c r="A77" s="320" t="s">
        <v>655</v>
      </c>
      <c r="B77" s="321" t="s">
        <v>643</v>
      </c>
      <c r="C77" s="587" t="s">
        <v>493</v>
      </c>
      <c r="D77" s="587"/>
    </row>
    <row r="78" spans="1:4" ht="63" customHeight="1" x14ac:dyDescent="0.2">
      <c r="A78" s="320" t="s">
        <v>655</v>
      </c>
      <c r="B78" s="321" t="s">
        <v>644</v>
      </c>
      <c r="C78" s="587" t="s">
        <v>645</v>
      </c>
      <c r="D78" s="587"/>
    </row>
    <row r="79" spans="1:4" ht="181.5" customHeight="1" x14ac:dyDescent="0.2">
      <c r="A79" s="320" t="s">
        <v>655</v>
      </c>
      <c r="B79" s="321" t="s">
        <v>646</v>
      </c>
      <c r="C79" s="587" t="s">
        <v>647</v>
      </c>
      <c r="D79" s="587"/>
    </row>
    <row r="80" spans="1:4" ht="37.5" customHeight="1" x14ac:dyDescent="0.2">
      <c r="A80" s="320" t="s">
        <v>655</v>
      </c>
      <c r="B80" s="321" t="s">
        <v>648</v>
      </c>
      <c r="C80" s="587" t="s">
        <v>501</v>
      </c>
      <c r="D80" s="587"/>
    </row>
    <row r="81" spans="1:4" ht="21.75" customHeight="1" x14ac:dyDescent="0.2">
      <c r="A81" s="320" t="s">
        <v>655</v>
      </c>
      <c r="B81" s="321" t="s">
        <v>649</v>
      </c>
      <c r="C81" s="587" t="s">
        <v>650</v>
      </c>
      <c r="D81" s="587"/>
    </row>
    <row r="82" spans="1:4" ht="105" customHeight="1" x14ac:dyDescent="0.2">
      <c r="A82" s="320" t="s">
        <v>655</v>
      </c>
      <c r="B82" s="321" t="s">
        <v>651</v>
      </c>
      <c r="C82" s="587" t="s">
        <v>652</v>
      </c>
      <c r="D82" s="587"/>
    </row>
    <row r="83" spans="1:4" ht="69.75" customHeight="1" x14ac:dyDescent="0.2">
      <c r="A83" s="320" t="s">
        <v>655</v>
      </c>
      <c r="B83" s="321" t="s">
        <v>653</v>
      </c>
      <c r="C83" s="587" t="s">
        <v>509</v>
      </c>
      <c r="D83" s="587"/>
    </row>
    <row r="84" spans="1:4" ht="53.25" customHeight="1" x14ac:dyDescent="0.2">
      <c r="A84" s="320" t="s">
        <v>655</v>
      </c>
      <c r="B84" s="321" t="s">
        <v>654</v>
      </c>
      <c r="C84" s="587" t="s">
        <v>513</v>
      </c>
      <c r="D84" s="587"/>
    </row>
  </sheetData>
  <mergeCells count="79">
    <mergeCell ref="C84:D84"/>
    <mergeCell ref="C58:D58"/>
    <mergeCell ref="C59:D59"/>
    <mergeCell ref="C32:D32"/>
    <mergeCell ref="C33:D33"/>
    <mergeCell ref="C34:D34"/>
    <mergeCell ref="C35:D35"/>
    <mergeCell ref="C36:D36"/>
    <mergeCell ref="C37:D37"/>
    <mergeCell ref="C83:D83"/>
    <mergeCell ref="C80:D80"/>
    <mergeCell ref="C81:D81"/>
    <mergeCell ref="C38:D38"/>
    <mergeCell ref="C39:D39"/>
    <mergeCell ref="C40:D40"/>
    <mergeCell ref="C41:D41"/>
    <mergeCell ref="C42:D42"/>
    <mergeCell ref="C43:D43"/>
    <mergeCell ref="C44:D44"/>
    <mergeCell ref="C78:D78"/>
    <mergeCell ref="C79:D79"/>
    <mergeCell ref="C75:D75"/>
    <mergeCell ref="C76:D76"/>
    <mergeCell ref="C77:D77"/>
    <mergeCell ref="C73:D73"/>
    <mergeCell ref="C63:D63"/>
    <mergeCell ref="C64:D64"/>
    <mergeCell ref="C61:D61"/>
    <mergeCell ref="C62:D62"/>
    <mergeCell ref="C67:D67"/>
    <mergeCell ref="C68:D68"/>
    <mergeCell ref="C65:D65"/>
    <mergeCell ref="C82:D82"/>
    <mergeCell ref="C74:D74"/>
    <mergeCell ref="C71:D71"/>
    <mergeCell ref="C72:D72"/>
    <mergeCell ref="C69:D69"/>
    <mergeCell ref="C70:D70"/>
    <mergeCell ref="C66:D66"/>
    <mergeCell ref="C52:D52"/>
    <mergeCell ref="C53:D53"/>
    <mergeCell ref="C50:D50"/>
    <mergeCell ref="C51:D51"/>
    <mergeCell ref="C60:D60"/>
    <mergeCell ref="C56:D56"/>
    <mergeCell ref="C57:D57"/>
    <mergeCell ref="C54:D54"/>
    <mergeCell ref="C55:D55"/>
    <mergeCell ref="C45:D45"/>
    <mergeCell ref="C48:D48"/>
    <mergeCell ref="C49:D49"/>
    <mergeCell ref="C46:D46"/>
    <mergeCell ref="C47:D47"/>
    <mergeCell ref="C31:D31"/>
    <mergeCell ref="C28:D28"/>
    <mergeCell ref="C29:D29"/>
    <mergeCell ref="C30:D30"/>
    <mergeCell ref="C25:D25"/>
    <mergeCell ref="C26:D26"/>
    <mergeCell ref="C27:D27"/>
    <mergeCell ref="C15:D15"/>
    <mergeCell ref="A4:D4"/>
    <mergeCell ref="C6:D6"/>
    <mergeCell ref="C8:D8"/>
    <mergeCell ref="C9:D9"/>
    <mergeCell ref="C10:D10"/>
    <mergeCell ref="C11:D11"/>
    <mergeCell ref="C12:D12"/>
    <mergeCell ref="C13:D13"/>
    <mergeCell ref="C14:D14"/>
    <mergeCell ref="C16:D16"/>
    <mergeCell ref="C17:D17"/>
    <mergeCell ref="C18:D18"/>
    <mergeCell ref="C23:D23"/>
    <mergeCell ref="C24:D24"/>
    <mergeCell ref="C19:D19"/>
    <mergeCell ref="C20:D20"/>
    <mergeCell ref="C21:D21"/>
    <mergeCell ref="C22:D22"/>
  </mergeCells>
  <pageMargins left="0.59055118110236227" right="0.39370078740157483" top="0.51181102362204722" bottom="0.98425196850393704" header="0.51181102362204722" footer="0.51181102362204722"/>
  <pageSetup paperSize="9" scale="84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view="pageBreakPreview" topLeftCell="A4" zoomScale="60" zoomScaleNormal="100" workbookViewId="0">
      <selection activeCell="I10" sqref="I10"/>
    </sheetView>
  </sheetViews>
  <sheetFormatPr defaultRowHeight="12.75" x14ac:dyDescent="0.2"/>
  <cols>
    <col min="1" max="1" width="14.5703125" customWidth="1"/>
    <col min="2" max="2" width="36.140625" customWidth="1"/>
    <col min="3" max="3" width="48.5703125" customWidth="1"/>
  </cols>
  <sheetData>
    <row r="1" spans="1:10" ht="94.5" customHeight="1" x14ac:dyDescent="0.3">
      <c r="A1" s="38"/>
      <c r="B1" s="38"/>
      <c r="C1" s="134" t="s">
        <v>669</v>
      </c>
      <c r="D1" s="39"/>
      <c r="E1" s="39"/>
      <c r="F1" s="39"/>
      <c r="G1" s="39"/>
      <c r="H1" s="39"/>
      <c r="I1" s="39"/>
      <c r="J1" s="39"/>
    </row>
    <row r="2" spans="1:10" ht="18.75" x14ac:dyDescent="0.3">
      <c r="A2" s="38"/>
      <c r="B2" s="38"/>
      <c r="C2" s="38"/>
    </row>
    <row r="3" spans="1:10" ht="66" customHeight="1" thickBot="1" x14ac:dyDescent="0.25">
      <c r="A3" s="592" t="s">
        <v>668</v>
      </c>
      <c r="B3" s="592"/>
      <c r="C3" s="592"/>
    </row>
    <row r="4" spans="1:10" s="138" customFormat="1" ht="64.900000000000006" customHeight="1" x14ac:dyDescent="0.25">
      <c r="A4" s="135" t="s">
        <v>25</v>
      </c>
      <c r="B4" s="136" t="s">
        <v>26</v>
      </c>
      <c r="C4" s="137" t="s">
        <v>27</v>
      </c>
    </row>
    <row r="5" spans="1:10" ht="43.5" customHeight="1" x14ac:dyDescent="0.2">
      <c r="A5" s="593" t="s">
        <v>656</v>
      </c>
      <c r="B5" s="594"/>
      <c r="C5" s="595"/>
    </row>
    <row r="6" spans="1:10" ht="56.25" customHeight="1" x14ac:dyDescent="0.2">
      <c r="A6" s="320" t="s">
        <v>655</v>
      </c>
      <c r="B6" s="321" t="s">
        <v>660</v>
      </c>
      <c r="C6" s="322" t="s">
        <v>1049</v>
      </c>
    </row>
    <row r="7" spans="1:10" s="340" customFormat="1" ht="56.25" customHeight="1" x14ac:dyDescent="0.2">
      <c r="A7" s="320" t="s">
        <v>655</v>
      </c>
      <c r="B7" s="321" t="s">
        <v>1052</v>
      </c>
      <c r="C7" s="428" t="s">
        <v>1051</v>
      </c>
    </row>
    <row r="8" spans="1:10" ht="94.5" customHeight="1" x14ac:dyDescent="0.2">
      <c r="A8" s="320" t="s">
        <v>655</v>
      </c>
      <c r="B8" s="321" t="s">
        <v>657</v>
      </c>
      <c r="C8" s="322" t="s">
        <v>550</v>
      </c>
    </row>
    <row r="9" spans="1:10" s="238" customFormat="1" ht="90.75" customHeight="1" x14ac:dyDescent="0.2">
      <c r="A9" s="320" t="s">
        <v>655</v>
      </c>
      <c r="B9" s="321" t="s">
        <v>665</v>
      </c>
      <c r="C9" s="322" t="s">
        <v>737</v>
      </c>
    </row>
    <row r="10" spans="1:10" ht="50.25" customHeight="1" x14ac:dyDescent="0.2">
      <c r="A10" s="320" t="s">
        <v>655</v>
      </c>
      <c r="B10" s="321" t="s">
        <v>661</v>
      </c>
      <c r="C10" s="322" t="s">
        <v>662</v>
      </c>
    </row>
    <row r="11" spans="1:10" ht="45" customHeight="1" x14ac:dyDescent="0.2">
      <c r="A11" s="320" t="s">
        <v>655</v>
      </c>
      <c r="B11" s="321" t="s">
        <v>663</v>
      </c>
      <c r="C11" s="322" t="s">
        <v>664</v>
      </c>
    </row>
    <row r="12" spans="1:10" ht="90" customHeight="1" x14ac:dyDescent="0.2">
      <c r="A12" s="320" t="s">
        <v>655</v>
      </c>
      <c r="B12" s="321" t="s">
        <v>1047</v>
      </c>
      <c r="C12" s="427" t="s">
        <v>1050</v>
      </c>
    </row>
    <row r="13" spans="1:10" ht="79.5" customHeight="1" x14ac:dyDescent="0.2">
      <c r="A13" s="320" t="s">
        <v>655</v>
      </c>
      <c r="B13" s="321" t="s">
        <v>666</v>
      </c>
      <c r="C13" s="322" t="s">
        <v>667</v>
      </c>
    </row>
    <row r="14" spans="1:10" ht="78.75" x14ac:dyDescent="0.2">
      <c r="A14" s="320" t="s">
        <v>655</v>
      </c>
      <c r="B14" s="321" t="s">
        <v>658</v>
      </c>
      <c r="C14" s="322" t="s">
        <v>659</v>
      </c>
    </row>
  </sheetData>
  <mergeCells count="2">
    <mergeCell ref="A3:C3"/>
    <mergeCell ref="A5:C5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view="pageBreakPreview" topLeftCell="A13" zoomScale="60" zoomScaleNormal="100" workbookViewId="0">
      <selection activeCell="H41" sqref="H41"/>
    </sheetView>
  </sheetViews>
  <sheetFormatPr defaultRowHeight="12.75" x14ac:dyDescent="0.2"/>
  <cols>
    <col min="1" max="1" width="39.42578125" style="40" customWidth="1"/>
    <col min="2" max="2" width="53.7109375" style="40" customWidth="1"/>
    <col min="3" max="3" width="31.5703125" style="40" customWidth="1"/>
    <col min="4" max="4" width="18.28515625" style="40" customWidth="1"/>
    <col min="5" max="256" width="9.140625" style="40"/>
    <col min="257" max="257" width="20" style="40" customWidth="1"/>
    <col min="258" max="258" width="53.7109375" style="40" customWidth="1"/>
    <col min="259" max="259" width="18.42578125" style="40" customWidth="1"/>
    <col min="260" max="260" width="18.28515625" style="40" customWidth="1"/>
    <col min="261" max="512" width="9.140625" style="40"/>
    <col min="513" max="513" width="20" style="40" customWidth="1"/>
    <col min="514" max="514" width="53.7109375" style="40" customWidth="1"/>
    <col min="515" max="515" width="18.42578125" style="40" customWidth="1"/>
    <col min="516" max="516" width="18.28515625" style="40" customWidth="1"/>
    <col min="517" max="768" width="9.140625" style="40"/>
    <col min="769" max="769" width="20" style="40" customWidth="1"/>
    <col min="770" max="770" width="53.7109375" style="40" customWidth="1"/>
    <col min="771" max="771" width="18.42578125" style="40" customWidth="1"/>
    <col min="772" max="772" width="18.28515625" style="40" customWidth="1"/>
    <col min="773" max="1024" width="9.140625" style="40"/>
    <col min="1025" max="1025" width="20" style="40" customWidth="1"/>
    <col min="1026" max="1026" width="53.7109375" style="40" customWidth="1"/>
    <col min="1027" max="1027" width="18.42578125" style="40" customWidth="1"/>
    <col min="1028" max="1028" width="18.28515625" style="40" customWidth="1"/>
    <col min="1029" max="1280" width="9.140625" style="40"/>
    <col min="1281" max="1281" width="20" style="40" customWidth="1"/>
    <col min="1282" max="1282" width="53.7109375" style="40" customWidth="1"/>
    <col min="1283" max="1283" width="18.42578125" style="40" customWidth="1"/>
    <col min="1284" max="1284" width="18.28515625" style="40" customWidth="1"/>
    <col min="1285" max="1536" width="9.140625" style="40"/>
    <col min="1537" max="1537" width="20" style="40" customWidth="1"/>
    <col min="1538" max="1538" width="53.7109375" style="40" customWidth="1"/>
    <col min="1539" max="1539" width="18.42578125" style="40" customWidth="1"/>
    <col min="1540" max="1540" width="18.28515625" style="40" customWidth="1"/>
    <col min="1541" max="1792" width="9.140625" style="40"/>
    <col min="1793" max="1793" width="20" style="40" customWidth="1"/>
    <col min="1794" max="1794" width="53.7109375" style="40" customWidth="1"/>
    <col min="1795" max="1795" width="18.42578125" style="40" customWidth="1"/>
    <col min="1796" max="1796" width="18.28515625" style="40" customWidth="1"/>
    <col min="1797" max="2048" width="9.140625" style="40"/>
    <col min="2049" max="2049" width="20" style="40" customWidth="1"/>
    <col min="2050" max="2050" width="53.7109375" style="40" customWidth="1"/>
    <col min="2051" max="2051" width="18.42578125" style="40" customWidth="1"/>
    <col min="2052" max="2052" width="18.28515625" style="40" customWidth="1"/>
    <col min="2053" max="2304" width="9.140625" style="40"/>
    <col min="2305" max="2305" width="20" style="40" customWidth="1"/>
    <col min="2306" max="2306" width="53.7109375" style="40" customWidth="1"/>
    <col min="2307" max="2307" width="18.42578125" style="40" customWidth="1"/>
    <col min="2308" max="2308" width="18.28515625" style="40" customWidth="1"/>
    <col min="2309" max="2560" width="9.140625" style="40"/>
    <col min="2561" max="2561" width="20" style="40" customWidth="1"/>
    <col min="2562" max="2562" width="53.7109375" style="40" customWidth="1"/>
    <col min="2563" max="2563" width="18.42578125" style="40" customWidth="1"/>
    <col min="2564" max="2564" width="18.28515625" style="40" customWidth="1"/>
    <col min="2565" max="2816" width="9.140625" style="40"/>
    <col min="2817" max="2817" width="20" style="40" customWidth="1"/>
    <col min="2818" max="2818" width="53.7109375" style="40" customWidth="1"/>
    <col min="2819" max="2819" width="18.42578125" style="40" customWidth="1"/>
    <col min="2820" max="2820" width="18.28515625" style="40" customWidth="1"/>
    <col min="2821" max="3072" width="9.140625" style="40"/>
    <col min="3073" max="3073" width="20" style="40" customWidth="1"/>
    <col min="3074" max="3074" width="53.7109375" style="40" customWidth="1"/>
    <col min="3075" max="3075" width="18.42578125" style="40" customWidth="1"/>
    <col min="3076" max="3076" width="18.28515625" style="40" customWidth="1"/>
    <col min="3077" max="3328" width="9.140625" style="40"/>
    <col min="3329" max="3329" width="20" style="40" customWidth="1"/>
    <col min="3330" max="3330" width="53.7109375" style="40" customWidth="1"/>
    <col min="3331" max="3331" width="18.42578125" style="40" customWidth="1"/>
    <col min="3332" max="3332" width="18.28515625" style="40" customWidth="1"/>
    <col min="3333" max="3584" width="9.140625" style="40"/>
    <col min="3585" max="3585" width="20" style="40" customWidth="1"/>
    <col min="3586" max="3586" width="53.7109375" style="40" customWidth="1"/>
    <col min="3587" max="3587" width="18.42578125" style="40" customWidth="1"/>
    <col min="3588" max="3588" width="18.28515625" style="40" customWidth="1"/>
    <col min="3589" max="3840" width="9.140625" style="40"/>
    <col min="3841" max="3841" width="20" style="40" customWidth="1"/>
    <col min="3842" max="3842" width="53.7109375" style="40" customWidth="1"/>
    <col min="3843" max="3843" width="18.42578125" style="40" customWidth="1"/>
    <col min="3844" max="3844" width="18.28515625" style="40" customWidth="1"/>
    <col min="3845" max="4096" width="9.140625" style="40"/>
    <col min="4097" max="4097" width="20" style="40" customWidth="1"/>
    <col min="4098" max="4098" width="53.7109375" style="40" customWidth="1"/>
    <col min="4099" max="4099" width="18.42578125" style="40" customWidth="1"/>
    <col min="4100" max="4100" width="18.28515625" style="40" customWidth="1"/>
    <col min="4101" max="4352" width="9.140625" style="40"/>
    <col min="4353" max="4353" width="20" style="40" customWidth="1"/>
    <col min="4354" max="4354" width="53.7109375" style="40" customWidth="1"/>
    <col min="4355" max="4355" width="18.42578125" style="40" customWidth="1"/>
    <col min="4356" max="4356" width="18.28515625" style="40" customWidth="1"/>
    <col min="4357" max="4608" width="9.140625" style="40"/>
    <col min="4609" max="4609" width="20" style="40" customWidth="1"/>
    <col min="4610" max="4610" width="53.7109375" style="40" customWidth="1"/>
    <col min="4611" max="4611" width="18.42578125" style="40" customWidth="1"/>
    <col min="4612" max="4612" width="18.28515625" style="40" customWidth="1"/>
    <col min="4613" max="4864" width="9.140625" style="40"/>
    <col min="4865" max="4865" width="20" style="40" customWidth="1"/>
    <col min="4866" max="4866" width="53.7109375" style="40" customWidth="1"/>
    <col min="4867" max="4867" width="18.42578125" style="40" customWidth="1"/>
    <col min="4868" max="4868" width="18.28515625" style="40" customWidth="1"/>
    <col min="4869" max="5120" width="9.140625" style="40"/>
    <col min="5121" max="5121" width="20" style="40" customWidth="1"/>
    <col min="5122" max="5122" width="53.7109375" style="40" customWidth="1"/>
    <col min="5123" max="5123" width="18.42578125" style="40" customWidth="1"/>
    <col min="5124" max="5124" width="18.28515625" style="40" customWidth="1"/>
    <col min="5125" max="5376" width="9.140625" style="40"/>
    <col min="5377" max="5377" width="20" style="40" customWidth="1"/>
    <col min="5378" max="5378" width="53.7109375" style="40" customWidth="1"/>
    <col min="5379" max="5379" width="18.42578125" style="40" customWidth="1"/>
    <col min="5380" max="5380" width="18.28515625" style="40" customWidth="1"/>
    <col min="5381" max="5632" width="9.140625" style="40"/>
    <col min="5633" max="5633" width="20" style="40" customWidth="1"/>
    <col min="5634" max="5634" width="53.7109375" style="40" customWidth="1"/>
    <col min="5635" max="5635" width="18.42578125" style="40" customWidth="1"/>
    <col min="5636" max="5636" width="18.28515625" style="40" customWidth="1"/>
    <col min="5637" max="5888" width="9.140625" style="40"/>
    <col min="5889" max="5889" width="20" style="40" customWidth="1"/>
    <col min="5890" max="5890" width="53.7109375" style="40" customWidth="1"/>
    <col min="5891" max="5891" width="18.42578125" style="40" customWidth="1"/>
    <col min="5892" max="5892" width="18.28515625" style="40" customWidth="1"/>
    <col min="5893" max="6144" width="9.140625" style="40"/>
    <col min="6145" max="6145" width="20" style="40" customWidth="1"/>
    <col min="6146" max="6146" width="53.7109375" style="40" customWidth="1"/>
    <col min="6147" max="6147" width="18.42578125" style="40" customWidth="1"/>
    <col min="6148" max="6148" width="18.28515625" style="40" customWidth="1"/>
    <col min="6149" max="6400" width="9.140625" style="40"/>
    <col min="6401" max="6401" width="20" style="40" customWidth="1"/>
    <col min="6402" max="6402" width="53.7109375" style="40" customWidth="1"/>
    <col min="6403" max="6403" width="18.42578125" style="40" customWidth="1"/>
    <col min="6404" max="6404" width="18.28515625" style="40" customWidth="1"/>
    <col min="6405" max="6656" width="9.140625" style="40"/>
    <col min="6657" max="6657" width="20" style="40" customWidth="1"/>
    <col min="6658" max="6658" width="53.7109375" style="40" customWidth="1"/>
    <col min="6659" max="6659" width="18.42578125" style="40" customWidth="1"/>
    <col min="6660" max="6660" width="18.28515625" style="40" customWidth="1"/>
    <col min="6661" max="6912" width="9.140625" style="40"/>
    <col min="6913" max="6913" width="20" style="40" customWidth="1"/>
    <col min="6914" max="6914" width="53.7109375" style="40" customWidth="1"/>
    <col min="6915" max="6915" width="18.42578125" style="40" customWidth="1"/>
    <col min="6916" max="6916" width="18.28515625" style="40" customWidth="1"/>
    <col min="6917" max="7168" width="9.140625" style="40"/>
    <col min="7169" max="7169" width="20" style="40" customWidth="1"/>
    <col min="7170" max="7170" width="53.7109375" style="40" customWidth="1"/>
    <col min="7171" max="7171" width="18.42578125" style="40" customWidth="1"/>
    <col min="7172" max="7172" width="18.28515625" style="40" customWidth="1"/>
    <col min="7173" max="7424" width="9.140625" style="40"/>
    <col min="7425" max="7425" width="20" style="40" customWidth="1"/>
    <col min="7426" max="7426" width="53.7109375" style="40" customWidth="1"/>
    <col min="7427" max="7427" width="18.42578125" style="40" customWidth="1"/>
    <col min="7428" max="7428" width="18.28515625" style="40" customWidth="1"/>
    <col min="7429" max="7680" width="9.140625" style="40"/>
    <col min="7681" max="7681" width="20" style="40" customWidth="1"/>
    <col min="7682" max="7682" width="53.7109375" style="40" customWidth="1"/>
    <col min="7683" max="7683" width="18.42578125" style="40" customWidth="1"/>
    <col min="7684" max="7684" width="18.28515625" style="40" customWidth="1"/>
    <col min="7685" max="7936" width="9.140625" style="40"/>
    <col min="7937" max="7937" width="20" style="40" customWidth="1"/>
    <col min="7938" max="7938" width="53.7109375" style="40" customWidth="1"/>
    <col min="7939" max="7939" width="18.42578125" style="40" customWidth="1"/>
    <col min="7940" max="7940" width="18.28515625" style="40" customWidth="1"/>
    <col min="7941" max="8192" width="9.140625" style="40"/>
    <col min="8193" max="8193" width="20" style="40" customWidth="1"/>
    <col min="8194" max="8194" width="53.7109375" style="40" customWidth="1"/>
    <col min="8195" max="8195" width="18.42578125" style="40" customWidth="1"/>
    <col min="8196" max="8196" width="18.28515625" style="40" customWidth="1"/>
    <col min="8197" max="8448" width="9.140625" style="40"/>
    <col min="8449" max="8449" width="20" style="40" customWidth="1"/>
    <col min="8450" max="8450" width="53.7109375" style="40" customWidth="1"/>
    <col min="8451" max="8451" width="18.42578125" style="40" customWidth="1"/>
    <col min="8452" max="8452" width="18.28515625" style="40" customWidth="1"/>
    <col min="8453" max="8704" width="9.140625" style="40"/>
    <col min="8705" max="8705" width="20" style="40" customWidth="1"/>
    <col min="8706" max="8706" width="53.7109375" style="40" customWidth="1"/>
    <col min="8707" max="8707" width="18.42578125" style="40" customWidth="1"/>
    <col min="8708" max="8708" width="18.28515625" style="40" customWidth="1"/>
    <col min="8709" max="8960" width="9.140625" style="40"/>
    <col min="8961" max="8961" width="20" style="40" customWidth="1"/>
    <col min="8962" max="8962" width="53.7109375" style="40" customWidth="1"/>
    <col min="8963" max="8963" width="18.42578125" style="40" customWidth="1"/>
    <col min="8964" max="8964" width="18.28515625" style="40" customWidth="1"/>
    <col min="8965" max="9216" width="9.140625" style="40"/>
    <col min="9217" max="9217" width="20" style="40" customWidth="1"/>
    <col min="9218" max="9218" width="53.7109375" style="40" customWidth="1"/>
    <col min="9219" max="9219" width="18.42578125" style="40" customWidth="1"/>
    <col min="9220" max="9220" width="18.28515625" style="40" customWidth="1"/>
    <col min="9221" max="9472" width="9.140625" style="40"/>
    <col min="9473" max="9473" width="20" style="40" customWidth="1"/>
    <col min="9474" max="9474" width="53.7109375" style="40" customWidth="1"/>
    <col min="9475" max="9475" width="18.42578125" style="40" customWidth="1"/>
    <col min="9476" max="9476" width="18.28515625" style="40" customWidth="1"/>
    <col min="9477" max="9728" width="9.140625" style="40"/>
    <col min="9729" max="9729" width="20" style="40" customWidth="1"/>
    <col min="9730" max="9730" width="53.7109375" style="40" customWidth="1"/>
    <col min="9731" max="9731" width="18.42578125" style="40" customWidth="1"/>
    <col min="9732" max="9732" width="18.28515625" style="40" customWidth="1"/>
    <col min="9733" max="9984" width="9.140625" style="40"/>
    <col min="9985" max="9985" width="20" style="40" customWidth="1"/>
    <col min="9986" max="9986" width="53.7109375" style="40" customWidth="1"/>
    <col min="9987" max="9987" width="18.42578125" style="40" customWidth="1"/>
    <col min="9988" max="9988" width="18.28515625" style="40" customWidth="1"/>
    <col min="9989" max="10240" width="9.140625" style="40"/>
    <col min="10241" max="10241" width="20" style="40" customWidth="1"/>
    <col min="10242" max="10242" width="53.7109375" style="40" customWidth="1"/>
    <col min="10243" max="10243" width="18.42578125" style="40" customWidth="1"/>
    <col min="10244" max="10244" width="18.28515625" style="40" customWidth="1"/>
    <col min="10245" max="10496" width="9.140625" style="40"/>
    <col min="10497" max="10497" width="20" style="40" customWidth="1"/>
    <col min="10498" max="10498" width="53.7109375" style="40" customWidth="1"/>
    <col min="10499" max="10499" width="18.42578125" style="40" customWidth="1"/>
    <col min="10500" max="10500" width="18.28515625" style="40" customWidth="1"/>
    <col min="10501" max="10752" width="9.140625" style="40"/>
    <col min="10753" max="10753" width="20" style="40" customWidth="1"/>
    <col min="10754" max="10754" width="53.7109375" style="40" customWidth="1"/>
    <col min="10755" max="10755" width="18.42578125" style="40" customWidth="1"/>
    <col min="10756" max="10756" width="18.28515625" style="40" customWidth="1"/>
    <col min="10757" max="11008" width="9.140625" style="40"/>
    <col min="11009" max="11009" width="20" style="40" customWidth="1"/>
    <col min="11010" max="11010" width="53.7109375" style="40" customWidth="1"/>
    <col min="11011" max="11011" width="18.42578125" style="40" customWidth="1"/>
    <col min="11012" max="11012" width="18.28515625" style="40" customWidth="1"/>
    <col min="11013" max="11264" width="9.140625" style="40"/>
    <col min="11265" max="11265" width="20" style="40" customWidth="1"/>
    <col min="11266" max="11266" width="53.7109375" style="40" customWidth="1"/>
    <col min="11267" max="11267" width="18.42578125" style="40" customWidth="1"/>
    <col min="11268" max="11268" width="18.28515625" style="40" customWidth="1"/>
    <col min="11269" max="11520" width="9.140625" style="40"/>
    <col min="11521" max="11521" width="20" style="40" customWidth="1"/>
    <col min="11522" max="11522" width="53.7109375" style="40" customWidth="1"/>
    <col min="11523" max="11523" width="18.42578125" style="40" customWidth="1"/>
    <col min="11524" max="11524" width="18.28515625" style="40" customWidth="1"/>
    <col min="11525" max="11776" width="9.140625" style="40"/>
    <col min="11777" max="11777" width="20" style="40" customWidth="1"/>
    <col min="11778" max="11778" width="53.7109375" style="40" customWidth="1"/>
    <col min="11779" max="11779" width="18.42578125" style="40" customWidth="1"/>
    <col min="11780" max="11780" width="18.28515625" style="40" customWidth="1"/>
    <col min="11781" max="12032" width="9.140625" style="40"/>
    <col min="12033" max="12033" width="20" style="40" customWidth="1"/>
    <col min="12034" max="12034" width="53.7109375" style="40" customWidth="1"/>
    <col min="12035" max="12035" width="18.42578125" style="40" customWidth="1"/>
    <col min="12036" max="12036" width="18.28515625" style="40" customWidth="1"/>
    <col min="12037" max="12288" width="9.140625" style="40"/>
    <col min="12289" max="12289" width="20" style="40" customWidth="1"/>
    <col min="12290" max="12290" width="53.7109375" style="40" customWidth="1"/>
    <col min="12291" max="12291" width="18.42578125" style="40" customWidth="1"/>
    <col min="12292" max="12292" width="18.28515625" style="40" customWidth="1"/>
    <col min="12293" max="12544" width="9.140625" style="40"/>
    <col min="12545" max="12545" width="20" style="40" customWidth="1"/>
    <col min="12546" max="12546" width="53.7109375" style="40" customWidth="1"/>
    <col min="12547" max="12547" width="18.42578125" style="40" customWidth="1"/>
    <col min="12548" max="12548" width="18.28515625" style="40" customWidth="1"/>
    <col min="12549" max="12800" width="9.140625" style="40"/>
    <col min="12801" max="12801" width="20" style="40" customWidth="1"/>
    <col min="12802" max="12802" width="53.7109375" style="40" customWidth="1"/>
    <col min="12803" max="12803" width="18.42578125" style="40" customWidth="1"/>
    <col min="12804" max="12804" width="18.28515625" style="40" customWidth="1"/>
    <col min="12805" max="13056" width="9.140625" style="40"/>
    <col min="13057" max="13057" width="20" style="40" customWidth="1"/>
    <col min="13058" max="13058" width="53.7109375" style="40" customWidth="1"/>
    <col min="13059" max="13059" width="18.42578125" style="40" customWidth="1"/>
    <col min="13060" max="13060" width="18.28515625" style="40" customWidth="1"/>
    <col min="13061" max="13312" width="9.140625" style="40"/>
    <col min="13313" max="13313" width="20" style="40" customWidth="1"/>
    <col min="13314" max="13314" width="53.7109375" style="40" customWidth="1"/>
    <col min="13315" max="13315" width="18.42578125" style="40" customWidth="1"/>
    <col min="13316" max="13316" width="18.28515625" style="40" customWidth="1"/>
    <col min="13317" max="13568" width="9.140625" style="40"/>
    <col min="13569" max="13569" width="20" style="40" customWidth="1"/>
    <col min="13570" max="13570" width="53.7109375" style="40" customWidth="1"/>
    <col min="13571" max="13571" width="18.42578125" style="40" customWidth="1"/>
    <col min="13572" max="13572" width="18.28515625" style="40" customWidth="1"/>
    <col min="13573" max="13824" width="9.140625" style="40"/>
    <col min="13825" max="13825" width="20" style="40" customWidth="1"/>
    <col min="13826" max="13826" width="53.7109375" style="40" customWidth="1"/>
    <col min="13827" max="13827" width="18.42578125" style="40" customWidth="1"/>
    <col min="13828" max="13828" width="18.28515625" style="40" customWidth="1"/>
    <col min="13829" max="14080" width="9.140625" style="40"/>
    <col min="14081" max="14081" width="20" style="40" customWidth="1"/>
    <col min="14082" max="14082" width="53.7109375" style="40" customWidth="1"/>
    <col min="14083" max="14083" width="18.42578125" style="40" customWidth="1"/>
    <col min="14084" max="14084" width="18.28515625" style="40" customWidth="1"/>
    <col min="14085" max="14336" width="9.140625" style="40"/>
    <col min="14337" max="14337" width="20" style="40" customWidth="1"/>
    <col min="14338" max="14338" width="53.7109375" style="40" customWidth="1"/>
    <col min="14339" max="14339" width="18.42578125" style="40" customWidth="1"/>
    <col min="14340" max="14340" width="18.28515625" style="40" customWidth="1"/>
    <col min="14341" max="14592" width="9.140625" style="40"/>
    <col min="14593" max="14593" width="20" style="40" customWidth="1"/>
    <col min="14594" max="14594" width="53.7109375" style="40" customWidth="1"/>
    <col min="14595" max="14595" width="18.42578125" style="40" customWidth="1"/>
    <col min="14596" max="14596" width="18.28515625" style="40" customWidth="1"/>
    <col min="14597" max="14848" width="9.140625" style="40"/>
    <col min="14849" max="14849" width="20" style="40" customWidth="1"/>
    <col min="14850" max="14850" width="53.7109375" style="40" customWidth="1"/>
    <col min="14851" max="14851" width="18.42578125" style="40" customWidth="1"/>
    <col min="14852" max="14852" width="18.28515625" style="40" customWidth="1"/>
    <col min="14853" max="15104" width="9.140625" style="40"/>
    <col min="15105" max="15105" width="20" style="40" customWidth="1"/>
    <col min="15106" max="15106" width="53.7109375" style="40" customWidth="1"/>
    <col min="15107" max="15107" width="18.42578125" style="40" customWidth="1"/>
    <col min="15108" max="15108" width="18.28515625" style="40" customWidth="1"/>
    <col min="15109" max="15360" width="9.140625" style="40"/>
    <col min="15361" max="15361" width="20" style="40" customWidth="1"/>
    <col min="15362" max="15362" width="53.7109375" style="40" customWidth="1"/>
    <col min="15363" max="15363" width="18.42578125" style="40" customWidth="1"/>
    <col min="15364" max="15364" width="18.28515625" style="40" customWidth="1"/>
    <col min="15365" max="15616" width="9.140625" style="40"/>
    <col min="15617" max="15617" width="20" style="40" customWidth="1"/>
    <col min="15618" max="15618" width="53.7109375" style="40" customWidth="1"/>
    <col min="15619" max="15619" width="18.42578125" style="40" customWidth="1"/>
    <col min="15620" max="15620" width="18.28515625" style="40" customWidth="1"/>
    <col min="15621" max="15872" width="9.140625" style="40"/>
    <col min="15873" max="15873" width="20" style="40" customWidth="1"/>
    <col min="15874" max="15874" width="53.7109375" style="40" customWidth="1"/>
    <col min="15875" max="15875" width="18.42578125" style="40" customWidth="1"/>
    <col min="15876" max="15876" width="18.28515625" style="40" customWidth="1"/>
    <col min="15877" max="16128" width="9.140625" style="40"/>
    <col min="16129" max="16129" width="20" style="40" customWidth="1"/>
    <col min="16130" max="16130" width="53.7109375" style="40" customWidth="1"/>
    <col min="16131" max="16131" width="18.42578125" style="40" customWidth="1"/>
    <col min="16132" max="16132" width="18.28515625" style="40" customWidth="1"/>
    <col min="16133" max="16384" width="9.140625" style="40"/>
  </cols>
  <sheetData>
    <row r="1" spans="1:4" ht="93.75" customHeight="1" x14ac:dyDescent="0.25">
      <c r="C1" s="602" t="s">
        <v>670</v>
      </c>
      <c r="D1" s="602"/>
    </row>
    <row r="2" spans="1:4" x14ac:dyDescent="0.2">
      <c r="C2" s="41"/>
      <c r="D2" s="41"/>
    </row>
    <row r="3" spans="1:4" x14ac:dyDescent="0.2">
      <c r="C3" s="41"/>
      <c r="D3" s="41"/>
    </row>
    <row r="4" spans="1:4" s="132" customFormat="1" ht="39.75" customHeight="1" x14ac:dyDescent="0.3">
      <c r="A4" s="588" t="s">
        <v>712</v>
      </c>
      <c r="B4" s="589"/>
      <c r="C4" s="589"/>
      <c r="D4" s="589"/>
    </row>
    <row r="5" spans="1:4" s="132" customFormat="1" ht="18.75" x14ac:dyDescent="0.3">
      <c r="A5" s="131"/>
      <c r="C5" s="133"/>
      <c r="D5" s="133"/>
    </row>
    <row r="6" spans="1:4" s="140" customFormat="1" ht="18.75" x14ac:dyDescent="0.2">
      <c r="A6" s="603" t="s">
        <v>28</v>
      </c>
      <c r="B6" s="603" t="s">
        <v>29</v>
      </c>
      <c r="C6" s="603" t="s">
        <v>30</v>
      </c>
      <c r="D6" s="604"/>
    </row>
    <row r="7" spans="1:4" s="140" customFormat="1" ht="37.5" x14ac:dyDescent="0.2">
      <c r="A7" s="603"/>
      <c r="B7" s="603"/>
      <c r="C7" s="237" t="s">
        <v>31</v>
      </c>
      <c r="D7" s="237" t="s">
        <v>100</v>
      </c>
    </row>
    <row r="8" spans="1:4" s="30" customFormat="1" ht="18.75" x14ac:dyDescent="0.3">
      <c r="A8" s="237">
        <v>1</v>
      </c>
      <c r="B8" s="237">
        <v>2</v>
      </c>
      <c r="C8" s="237">
        <v>3</v>
      </c>
      <c r="D8" s="236">
        <v>4</v>
      </c>
    </row>
    <row r="9" spans="1:4" s="30" customFormat="1" ht="18.75" customHeight="1" x14ac:dyDescent="0.3">
      <c r="A9" s="596" t="s">
        <v>679</v>
      </c>
      <c r="B9" s="597"/>
      <c r="C9" s="597"/>
      <c r="D9" s="598"/>
    </row>
    <row r="10" spans="1:4" s="30" customFormat="1" ht="63" x14ac:dyDescent="0.3">
      <c r="A10" s="48" t="s">
        <v>689</v>
      </c>
      <c r="B10" s="47" t="s">
        <v>680</v>
      </c>
      <c r="C10" s="325">
        <v>100</v>
      </c>
      <c r="D10" s="326">
        <v>0</v>
      </c>
    </row>
    <row r="11" spans="1:4" s="30" customFormat="1" ht="94.5" x14ac:dyDescent="0.3">
      <c r="A11" s="48" t="s">
        <v>681</v>
      </c>
      <c r="B11" s="47" t="s">
        <v>682</v>
      </c>
      <c r="C11" s="325">
        <v>100</v>
      </c>
      <c r="D11" s="326">
        <v>0</v>
      </c>
    </row>
    <row r="12" spans="1:4" s="30" customFormat="1" ht="63" customHeight="1" x14ac:dyDescent="0.3">
      <c r="A12" s="48" t="s">
        <v>688</v>
      </c>
      <c r="B12" s="47" t="s">
        <v>236</v>
      </c>
      <c r="C12" s="325">
        <v>100</v>
      </c>
      <c r="D12" s="326">
        <v>0</v>
      </c>
    </row>
    <row r="13" spans="1:4" s="30" customFormat="1" ht="51" customHeight="1" x14ac:dyDescent="0.3">
      <c r="A13" s="596" t="s">
        <v>32</v>
      </c>
      <c r="B13" s="597"/>
      <c r="C13" s="597"/>
      <c r="D13" s="598"/>
    </row>
    <row r="14" spans="1:4" s="30" customFormat="1" ht="51" customHeight="1" x14ac:dyDescent="0.3">
      <c r="A14" s="48" t="s">
        <v>675</v>
      </c>
      <c r="B14" s="47" t="s">
        <v>671</v>
      </c>
      <c r="C14" s="325">
        <v>100</v>
      </c>
      <c r="D14" s="326"/>
    </row>
    <row r="15" spans="1:4" s="30" customFormat="1" ht="51" customHeight="1" x14ac:dyDescent="0.3">
      <c r="A15" s="48" t="s">
        <v>676</v>
      </c>
      <c r="B15" s="47" t="s">
        <v>672</v>
      </c>
      <c r="C15" s="325">
        <v>100</v>
      </c>
      <c r="D15" s="326">
        <v>0</v>
      </c>
    </row>
    <row r="16" spans="1:4" s="30" customFormat="1" ht="78.75" x14ac:dyDescent="0.3">
      <c r="A16" s="48" t="s">
        <v>677</v>
      </c>
      <c r="B16" s="47" t="s">
        <v>673</v>
      </c>
      <c r="C16" s="325">
        <v>100</v>
      </c>
      <c r="D16" s="326">
        <v>0</v>
      </c>
    </row>
    <row r="17" spans="1:4" s="30" customFormat="1" ht="31.5" x14ac:dyDescent="0.3">
      <c r="A17" s="48" t="s">
        <v>678</v>
      </c>
      <c r="B17" s="47" t="s">
        <v>674</v>
      </c>
      <c r="C17" s="325">
        <v>100</v>
      </c>
      <c r="D17" s="326">
        <v>0</v>
      </c>
    </row>
    <row r="18" spans="1:4" s="30" customFormat="1" ht="47.25" customHeight="1" x14ac:dyDescent="0.3">
      <c r="A18" s="596" t="s">
        <v>683</v>
      </c>
      <c r="B18" s="597"/>
      <c r="C18" s="597"/>
      <c r="D18" s="598"/>
    </row>
    <row r="19" spans="1:4" s="30" customFormat="1" ht="47.25" customHeight="1" x14ac:dyDescent="0.3">
      <c r="A19" s="327" t="s">
        <v>684</v>
      </c>
      <c r="B19" s="324" t="s">
        <v>685</v>
      </c>
      <c r="C19" s="325">
        <v>100</v>
      </c>
      <c r="D19" s="326">
        <v>0</v>
      </c>
    </row>
    <row r="20" spans="1:4" s="30" customFormat="1" ht="47.25" customHeight="1" x14ac:dyDescent="0.3">
      <c r="A20" s="327" t="s">
        <v>686</v>
      </c>
      <c r="B20" s="324" t="s">
        <v>687</v>
      </c>
      <c r="C20" s="325">
        <v>100</v>
      </c>
      <c r="D20" s="326">
        <v>0</v>
      </c>
    </row>
    <row r="21" spans="1:4" s="30" customFormat="1" ht="99" customHeight="1" x14ac:dyDescent="0.3">
      <c r="A21" s="327" t="s">
        <v>711</v>
      </c>
      <c r="B21" s="323" t="s">
        <v>252</v>
      </c>
      <c r="C21" s="325">
        <v>100</v>
      </c>
      <c r="D21" s="326"/>
    </row>
    <row r="22" spans="1:4" s="30" customFormat="1" ht="47.25" customHeight="1" x14ac:dyDescent="0.3">
      <c r="A22" s="596" t="s">
        <v>33</v>
      </c>
      <c r="B22" s="597"/>
      <c r="C22" s="597"/>
      <c r="D22" s="598"/>
    </row>
    <row r="23" spans="1:4" s="30" customFormat="1" ht="47.25" customHeight="1" x14ac:dyDescent="0.3">
      <c r="A23" s="48" t="s">
        <v>690</v>
      </c>
      <c r="B23" s="47" t="s">
        <v>276</v>
      </c>
      <c r="C23" s="325">
        <v>100</v>
      </c>
      <c r="D23" s="326">
        <v>0</v>
      </c>
    </row>
    <row r="24" spans="1:4" s="30" customFormat="1" ht="47.25" customHeight="1" x14ac:dyDescent="0.3">
      <c r="A24" s="48" t="s">
        <v>691</v>
      </c>
      <c r="B24" s="47" t="s">
        <v>692</v>
      </c>
      <c r="C24" s="325">
        <v>100</v>
      </c>
      <c r="D24" s="326">
        <v>0</v>
      </c>
    </row>
    <row r="25" spans="1:4" s="30" customFormat="1" ht="30" customHeight="1" x14ac:dyDescent="0.3">
      <c r="A25" s="596" t="s">
        <v>278</v>
      </c>
      <c r="B25" s="597"/>
      <c r="C25" s="597"/>
      <c r="D25" s="598"/>
    </row>
    <row r="26" spans="1:4" s="30" customFormat="1" ht="47.25" customHeight="1" x14ac:dyDescent="0.3">
      <c r="A26" s="48" t="s">
        <v>564</v>
      </c>
      <c r="B26" s="47" t="s">
        <v>562</v>
      </c>
      <c r="C26" s="325">
        <v>100</v>
      </c>
      <c r="D26" s="326">
        <v>0</v>
      </c>
    </row>
    <row r="27" spans="1:4" s="30" customFormat="1" ht="18.75" x14ac:dyDescent="0.3">
      <c r="A27" s="599" t="s">
        <v>34</v>
      </c>
      <c r="B27" s="600"/>
      <c r="C27" s="600"/>
      <c r="D27" s="601"/>
    </row>
    <row r="28" spans="1:4" s="30" customFormat="1" ht="47.25" x14ac:dyDescent="0.3">
      <c r="A28" s="48" t="s">
        <v>693</v>
      </c>
      <c r="B28" s="47" t="s">
        <v>571</v>
      </c>
      <c r="C28" s="325">
        <v>100</v>
      </c>
      <c r="D28" s="326">
        <v>0</v>
      </c>
    </row>
    <row r="29" spans="1:4" s="30" customFormat="1" ht="18.75" x14ac:dyDescent="0.3">
      <c r="A29" s="599" t="s">
        <v>35</v>
      </c>
      <c r="B29" s="600"/>
      <c r="C29" s="600"/>
      <c r="D29" s="601"/>
    </row>
    <row r="30" spans="1:4" s="30" customFormat="1" ht="47.25" x14ac:dyDescent="0.3">
      <c r="A30" s="48" t="s">
        <v>702</v>
      </c>
      <c r="B30" s="47" t="s">
        <v>703</v>
      </c>
      <c r="C30" s="325">
        <v>100</v>
      </c>
      <c r="D30" s="326">
        <v>0</v>
      </c>
    </row>
    <row r="31" spans="1:4" s="30" customFormat="1" ht="63" x14ac:dyDescent="0.3">
      <c r="A31" s="48" t="s">
        <v>704</v>
      </c>
      <c r="B31" s="47" t="s">
        <v>705</v>
      </c>
      <c r="C31" s="325">
        <v>100</v>
      </c>
      <c r="D31" s="326">
        <v>0</v>
      </c>
    </row>
    <row r="32" spans="1:4" s="30" customFormat="1" ht="63" x14ac:dyDescent="0.3">
      <c r="A32" s="48" t="s">
        <v>706</v>
      </c>
      <c r="B32" s="47" t="s">
        <v>707</v>
      </c>
      <c r="C32" s="325">
        <v>100</v>
      </c>
      <c r="D32" s="326"/>
    </row>
    <row r="33" spans="1:4" s="30" customFormat="1" ht="78.75" x14ac:dyDescent="0.3">
      <c r="A33" s="48" t="s">
        <v>708</v>
      </c>
      <c r="B33" s="47" t="s">
        <v>324</v>
      </c>
      <c r="C33" s="325">
        <v>100</v>
      </c>
      <c r="D33" s="326">
        <v>0</v>
      </c>
    </row>
    <row r="34" spans="1:4" s="30" customFormat="1" ht="63" x14ac:dyDescent="0.3">
      <c r="A34" s="48" t="s">
        <v>709</v>
      </c>
      <c r="B34" s="47" t="s">
        <v>710</v>
      </c>
      <c r="C34" s="325">
        <v>100</v>
      </c>
      <c r="D34" s="326">
        <v>0</v>
      </c>
    </row>
    <row r="35" spans="1:4" s="30" customFormat="1" ht="18.75" x14ac:dyDescent="0.3">
      <c r="A35" s="599" t="s">
        <v>36</v>
      </c>
      <c r="B35" s="600"/>
      <c r="C35" s="600"/>
      <c r="D35" s="601"/>
    </row>
    <row r="36" spans="1:4" s="30" customFormat="1" ht="31.5" x14ac:dyDescent="0.3">
      <c r="A36" s="48" t="s">
        <v>694</v>
      </c>
      <c r="B36" s="47" t="s">
        <v>334</v>
      </c>
      <c r="C36" s="325">
        <v>100</v>
      </c>
      <c r="D36" s="326">
        <v>0</v>
      </c>
    </row>
    <row r="37" spans="1:4" s="30" customFormat="1" ht="31.5" x14ac:dyDescent="0.3">
      <c r="A37" s="48" t="s">
        <v>695</v>
      </c>
      <c r="B37" s="47" t="s">
        <v>696</v>
      </c>
      <c r="C37" s="325">
        <v>100</v>
      </c>
      <c r="D37" s="326">
        <v>0</v>
      </c>
    </row>
    <row r="38" spans="1:4" s="30" customFormat="1" ht="101.25" customHeight="1" x14ac:dyDescent="0.3">
      <c r="A38" s="596" t="s">
        <v>697</v>
      </c>
      <c r="B38" s="597"/>
      <c r="C38" s="597"/>
      <c r="D38" s="598"/>
    </row>
    <row r="39" spans="1:4" s="139" customFormat="1" ht="71.25" customHeight="1" x14ac:dyDescent="0.3">
      <c r="A39" s="48" t="s">
        <v>698</v>
      </c>
      <c r="B39" s="47" t="s">
        <v>699</v>
      </c>
      <c r="C39" s="325">
        <v>100</v>
      </c>
      <c r="D39" s="326">
        <v>0</v>
      </c>
    </row>
    <row r="40" spans="1:4" s="30" customFormat="1" ht="67.5" customHeight="1" x14ac:dyDescent="0.3">
      <c r="A40" s="596" t="s">
        <v>700</v>
      </c>
      <c r="B40" s="597"/>
      <c r="C40" s="597"/>
      <c r="D40" s="598"/>
    </row>
    <row r="41" spans="1:4" ht="75" customHeight="1" x14ac:dyDescent="0.2">
      <c r="A41" s="48" t="s">
        <v>701</v>
      </c>
      <c r="B41" s="47" t="s">
        <v>513</v>
      </c>
      <c r="C41" s="325">
        <v>100</v>
      </c>
      <c r="D41" s="326">
        <v>0</v>
      </c>
    </row>
  </sheetData>
  <mergeCells count="15">
    <mergeCell ref="A38:D38"/>
    <mergeCell ref="A40:D40"/>
    <mergeCell ref="A25:D25"/>
    <mergeCell ref="A35:D35"/>
    <mergeCell ref="C1:D1"/>
    <mergeCell ref="A4:D4"/>
    <mergeCell ref="C6:D6"/>
    <mergeCell ref="A13:D13"/>
    <mergeCell ref="A22:D22"/>
    <mergeCell ref="A27:D27"/>
    <mergeCell ref="A29:D29"/>
    <mergeCell ref="A6:A7"/>
    <mergeCell ref="B6:B7"/>
    <mergeCell ref="A9:D9"/>
    <mergeCell ref="A18:D18"/>
  </mergeCells>
  <printOptions horizontalCentered="1"/>
  <pageMargins left="0.59055118110236227" right="0.19685039370078741" top="0.98425196850393704" bottom="0.98425196850393704" header="0.51181102362204722" footer="0.51181102362204722"/>
  <pageSetup paperSize="9"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1335"/>
  <sheetViews>
    <sheetView tabSelected="1" view="pageBreakPreview" zoomScaleNormal="100" zoomScaleSheetLayoutView="100" workbookViewId="0">
      <selection activeCell="A198" sqref="A198:XFD199"/>
    </sheetView>
  </sheetViews>
  <sheetFormatPr defaultRowHeight="15.75" x14ac:dyDescent="0.25"/>
  <cols>
    <col min="1" max="1" width="33.140625" style="274" customWidth="1"/>
    <col min="2" max="2" width="60.28515625" style="275" customWidth="1"/>
    <col min="3" max="3" width="20.28515625" style="274" hidden="1" customWidth="1"/>
    <col min="4" max="4" width="23.28515625" style="274" customWidth="1"/>
    <col min="5" max="5" width="18.140625" style="276" customWidth="1"/>
    <col min="6" max="6" width="17" style="247" bestFit="1" customWidth="1"/>
    <col min="7" max="7" width="18.42578125" style="247" customWidth="1"/>
    <col min="8" max="8" width="15.7109375" style="247" bestFit="1" customWidth="1"/>
    <col min="9" max="9" width="17" style="247" bestFit="1" customWidth="1"/>
    <col min="10" max="10" width="18" style="247" customWidth="1"/>
    <col min="11" max="16" width="9.140625" style="247"/>
    <col min="17" max="17" width="13.7109375" style="247" bestFit="1" customWidth="1"/>
    <col min="18" max="18" width="16.28515625" style="247" customWidth="1"/>
    <col min="19" max="29" width="9.140625" style="247"/>
    <col min="30" max="30" width="13.7109375" style="247" bestFit="1" customWidth="1"/>
    <col min="31" max="31" width="16.28515625" style="247" customWidth="1"/>
    <col min="32" max="42" width="9.140625" style="247"/>
    <col min="43" max="43" width="13.7109375" style="247" bestFit="1" customWidth="1"/>
    <col min="44" max="44" width="16.28515625" style="247" customWidth="1"/>
    <col min="45" max="55" width="9.140625" style="247"/>
    <col min="56" max="56" width="13.7109375" style="247" bestFit="1" customWidth="1"/>
    <col min="57" max="57" width="16.28515625" style="247" customWidth="1"/>
    <col min="58" max="68" width="9.140625" style="247"/>
    <col min="69" max="69" width="13.7109375" style="247" bestFit="1" customWidth="1"/>
    <col min="70" max="70" width="16.28515625" style="247" customWidth="1"/>
    <col min="71" max="81" width="9.140625" style="247"/>
    <col min="82" max="82" width="13.7109375" style="247" bestFit="1" customWidth="1"/>
    <col min="83" max="83" width="16.28515625" style="247" customWidth="1"/>
    <col min="84" max="94" width="9.140625" style="247"/>
    <col min="95" max="95" width="13.7109375" style="247" bestFit="1" customWidth="1"/>
    <col min="96" max="96" width="16.28515625" style="247" customWidth="1"/>
    <col min="97" max="107" width="9.140625" style="247"/>
    <col min="108" max="108" width="13.7109375" style="247" bestFit="1" customWidth="1"/>
    <col min="109" max="109" width="16.28515625" style="247" customWidth="1"/>
    <col min="110" max="120" width="9.140625" style="247"/>
    <col min="121" max="121" width="13.7109375" style="247" bestFit="1" customWidth="1"/>
    <col min="122" max="122" width="16.28515625" style="247" customWidth="1"/>
    <col min="123" max="133" width="9.140625" style="247"/>
    <col min="134" max="134" width="13.7109375" style="247" bestFit="1" customWidth="1"/>
    <col min="135" max="135" width="16.28515625" style="247" customWidth="1"/>
    <col min="136" max="146" width="9.140625" style="247"/>
    <col min="147" max="147" width="13.7109375" style="247" bestFit="1" customWidth="1"/>
    <col min="148" max="148" width="16.28515625" style="247" customWidth="1"/>
    <col min="149" max="159" width="9.140625" style="247"/>
    <col min="160" max="160" width="13.7109375" style="247" bestFit="1" customWidth="1"/>
    <col min="161" max="161" width="16.28515625" style="247" customWidth="1"/>
    <col min="162" max="172" width="9.140625" style="247"/>
    <col min="173" max="173" width="13.7109375" style="247" bestFit="1" customWidth="1"/>
    <col min="174" max="174" width="16.28515625" style="247" customWidth="1"/>
    <col min="175" max="185" width="9.140625" style="247"/>
    <col min="186" max="186" width="13.7109375" style="247" bestFit="1" customWidth="1"/>
    <col min="187" max="187" width="16.28515625" style="247" customWidth="1"/>
    <col min="188" max="198" width="9.140625" style="247"/>
    <col min="199" max="199" width="13.7109375" style="247" bestFit="1" customWidth="1"/>
    <col min="200" max="200" width="16.28515625" style="247" customWidth="1"/>
    <col min="201" max="211" width="9.140625" style="247"/>
    <col min="212" max="212" width="13.7109375" style="247" bestFit="1" customWidth="1"/>
    <col min="213" max="213" width="16.28515625" style="247" customWidth="1"/>
    <col min="214" max="224" width="9.140625" style="247"/>
    <col min="225" max="225" width="13.7109375" style="247" bestFit="1" customWidth="1"/>
    <col min="226" max="226" width="16.28515625" style="247" customWidth="1"/>
    <col min="227" max="237" width="9.140625" style="247"/>
    <col min="238" max="238" width="13.7109375" style="247" bestFit="1" customWidth="1"/>
    <col min="239" max="239" width="16.28515625" style="247" customWidth="1"/>
    <col min="240" max="250" width="9.140625" style="247"/>
    <col min="251" max="251" width="13.7109375" style="247" bestFit="1" customWidth="1"/>
    <col min="252" max="252" width="16.28515625" style="247" customWidth="1"/>
    <col min="253" max="256" width="9.140625" style="247"/>
    <col min="257" max="257" width="33.140625" style="247" customWidth="1"/>
    <col min="258" max="258" width="60.28515625" style="247" customWidth="1"/>
    <col min="259" max="259" width="0" style="247" hidden="1" customWidth="1"/>
    <col min="260" max="260" width="23.28515625" style="247" customWidth="1"/>
    <col min="261" max="261" width="18.140625" style="247" customWidth="1"/>
    <col min="262" max="262" width="14.85546875" style="247" bestFit="1" customWidth="1"/>
    <col min="263" max="272" width="9.140625" style="247"/>
    <col min="273" max="273" width="13.7109375" style="247" bestFit="1" customWidth="1"/>
    <col min="274" max="274" width="16.28515625" style="247" customWidth="1"/>
    <col min="275" max="285" width="9.140625" style="247"/>
    <col min="286" max="286" width="13.7109375" style="247" bestFit="1" customWidth="1"/>
    <col min="287" max="287" width="16.28515625" style="247" customWidth="1"/>
    <col min="288" max="298" width="9.140625" style="247"/>
    <col min="299" max="299" width="13.7109375" style="247" bestFit="1" customWidth="1"/>
    <col min="300" max="300" width="16.28515625" style="247" customWidth="1"/>
    <col min="301" max="311" width="9.140625" style="247"/>
    <col min="312" max="312" width="13.7109375" style="247" bestFit="1" customWidth="1"/>
    <col min="313" max="313" width="16.28515625" style="247" customWidth="1"/>
    <col min="314" max="324" width="9.140625" style="247"/>
    <col min="325" max="325" width="13.7109375" style="247" bestFit="1" customWidth="1"/>
    <col min="326" max="326" width="16.28515625" style="247" customWidth="1"/>
    <col min="327" max="337" width="9.140625" style="247"/>
    <col min="338" max="338" width="13.7109375" style="247" bestFit="1" customWidth="1"/>
    <col min="339" max="339" width="16.28515625" style="247" customWidth="1"/>
    <col min="340" max="350" width="9.140625" style="247"/>
    <col min="351" max="351" width="13.7109375" style="247" bestFit="1" customWidth="1"/>
    <col min="352" max="352" width="16.28515625" style="247" customWidth="1"/>
    <col min="353" max="363" width="9.140625" style="247"/>
    <col min="364" max="364" width="13.7109375" style="247" bestFit="1" customWidth="1"/>
    <col min="365" max="365" width="16.28515625" style="247" customWidth="1"/>
    <col min="366" max="376" width="9.140625" style="247"/>
    <col min="377" max="377" width="13.7109375" style="247" bestFit="1" customWidth="1"/>
    <col min="378" max="378" width="16.28515625" style="247" customWidth="1"/>
    <col min="379" max="389" width="9.140625" style="247"/>
    <col min="390" max="390" width="13.7109375" style="247" bestFit="1" customWidth="1"/>
    <col min="391" max="391" width="16.28515625" style="247" customWidth="1"/>
    <col min="392" max="402" width="9.140625" style="247"/>
    <col min="403" max="403" width="13.7109375" style="247" bestFit="1" customWidth="1"/>
    <col min="404" max="404" width="16.28515625" style="247" customWidth="1"/>
    <col min="405" max="415" width="9.140625" style="247"/>
    <col min="416" max="416" width="13.7109375" style="247" bestFit="1" customWidth="1"/>
    <col min="417" max="417" width="16.28515625" style="247" customWidth="1"/>
    <col min="418" max="428" width="9.140625" style="247"/>
    <col min="429" max="429" width="13.7109375" style="247" bestFit="1" customWidth="1"/>
    <col min="430" max="430" width="16.28515625" style="247" customWidth="1"/>
    <col min="431" max="441" width="9.140625" style="247"/>
    <col min="442" max="442" width="13.7109375" style="247" bestFit="1" customWidth="1"/>
    <col min="443" max="443" width="16.28515625" style="247" customWidth="1"/>
    <col min="444" max="454" width="9.140625" style="247"/>
    <col min="455" max="455" width="13.7109375" style="247" bestFit="1" customWidth="1"/>
    <col min="456" max="456" width="16.28515625" style="247" customWidth="1"/>
    <col min="457" max="467" width="9.140625" style="247"/>
    <col min="468" max="468" width="13.7109375" style="247" bestFit="1" customWidth="1"/>
    <col min="469" max="469" width="16.28515625" style="247" customWidth="1"/>
    <col min="470" max="480" width="9.140625" style="247"/>
    <col min="481" max="481" width="13.7109375" style="247" bestFit="1" customWidth="1"/>
    <col min="482" max="482" width="16.28515625" style="247" customWidth="1"/>
    <col min="483" max="493" width="9.140625" style="247"/>
    <col min="494" max="494" width="13.7109375" style="247" bestFit="1" customWidth="1"/>
    <col min="495" max="495" width="16.28515625" style="247" customWidth="1"/>
    <col min="496" max="506" width="9.140625" style="247"/>
    <col min="507" max="507" width="13.7109375" style="247" bestFit="1" customWidth="1"/>
    <col min="508" max="508" width="16.28515625" style="247" customWidth="1"/>
    <col min="509" max="512" width="9.140625" style="247"/>
    <col min="513" max="513" width="33.140625" style="247" customWidth="1"/>
    <col min="514" max="514" width="60.28515625" style="247" customWidth="1"/>
    <col min="515" max="515" width="0" style="247" hidden="1" customWidth="1"/>
    <col min="516" max="516" width="23.28515625" style="247" customWidth="1"/>
    <col min="517" max="517" width="18.140625" style="247" customWidth="1"/>
    <col min="518" max="518" width="14.85546875" style="247" bestFit="1" customWidth="1"/>
    <col min="519" max="528" width="9.140625" style="247"/>
    <col min="529" max="529" width="13.7109375" style="247" bestFit="1" customWidth="1"/>
    <col min="530" max="530" width="16.28515625" style="247" customWidth="1"/>
    <col min="531" max="541" width="9.140625" style="247"/>
    <col min="542" max="542" width="13.7109375" style="247" bestFit="1" customWidth="1"/>
    <col min="543" max="543" width="16.28515625" style="247" customWidth="1"/>
    <col min="544" max="554" width="9.140625" style="247"/>
    <col min="555" max="555" width="13.7109375" style="247" bestFit="1" customWidth="1"/>
    <col min="556" max="556" width="16.28515625" style="247" customWidth="1"/>
    <col min="557" max="567" width="9.140625" style="247"/>
    <col min="568" max="568" width="13.7109375" style="247" bestFit="1" customWidth="1"/>
    <col min="569" max="569" width="16.28515625" style="247" customWidth="1"/>
    <col min="570" max="580" width="9.140625" style="247"/>
    <col min="581" max="581" width="13.7109375" style="247" bestFit="1" customWidth="1"/>
    <col min="582" max="582" width="16.28515625" style="247" customWidth="1"/>
    <col min="583" max="593" width="9.140625" style="247"/>
    <col min="594" max="594" width="13.7109375" style="247" bestFit="1" customWidth="1"/>
    <col min="595" max="595" width="16.28515625" style="247" customWidth="1"/>
    <col min="596" max="606" width="9.140625" style="247"/>
    <col min="607" max="607" width="13.7109375" style="247" bestFit="1" customWidth="1"/>
    <col min="608" max="608" width="16.28515625" style="247" customWidth="1"/>
    <col min="609" max="619" width="9.140625" style="247"/>
    <col min="620" max="620" width="13.7109375" style="247" bestFit="1" customWidth="1"/>
    <col min="621" max="621" width="16.28515625" style="247" customWidth="1"/>
    <col min="622" max="632" width="9.140625" style="247"/>
    <col min="633" max="633" width="13.7109375" style="247" bestFit="1" customWidth="1"/>
    <col min="634" max="634" width="16.28515625" style="247" customWidth="1"/>
    <col min="635" max="645" width="9.140625" style="247"/>
    <col min="646" max="646" width="13.7109375" style="247" bestFit="1" customWidth="1"/>
    <col min="647" max="647" width="16.28515625" style="247" customWidth="1"/>
    <col min="648" max="658" width="9.140625" style="247"/>
    <col min="659" max="659" width="13.7109375" style="247" bestFit="1" customWidth="1"/>
    <col min="660" max="660" width="16.28515625" style="247" customWidth="1"/>
    <col min="661" max="671" width="9.140625" style="247"/>
    <col min="672" max="672" width="13.7109375" style="247" bestFit="1" customWidth="1"/>
    <col min="673" max="673" width="16.28515625" style="247" customWidth="1"/>
    <col min="674" max="684" width="9.140625" style="247"/>
    <col min="685" max="685" width="13.7109375" style="247" bestFit="1" customWidth="1"/>
    <col min="686" max="686" width="16.28515625" style="247" customWidth="1"/>
    <col min="687" max="697" width="9.140625" style="247"/>
    <col min="698" max="698" width="13.7109375" style="247" bestFit="1" customWidth="1"/>
    <col min="699" max="699" width="16.28515625" style="247" customWidth="1"/>
    <col min="700" max="710" width="9.140625" style="247"/>
    <col min="711" max="711" width="13.7109375" style="247" bestFit="1" customWidth="1"/>
    <col min="712" max="712" width="16.28515625" style="247" customWidth="1"/>
    <col min="713" max="723" width="9.140625" style="247"/>
    <col min="724" max="724" width="13.7109375" style="247" bestFit="1" customWidth="1"/>
    <col min="725" max="725" width="16.28515625" style="247" customWidth="1"/>
    <col min="726" max="736" width="9.140625" style="247"/>
    <col min="737" max="737" width="13.7109375" style="247" bestFit="1" customWidth="1"/>
    <col min="738" max="738" width="16.28515625" style="247" customWidth="1"/>
    <col min="739" max="749" width="9.140625" style="247"/>
    <col min="750" max="750" width="13.7109375" style="247" bestFit="1" customWidth="1"/>
    <col min="751" max="751" width="16.28515625" style="247" customWidth="1"/>
    <col min="752" max="762" width="9.140625" style="247"/>
    <col min="763" max="763" width="13.7109375" style="247" bestFit="1" customWidth="1"/>
    <col min="764" max="764" width="16.28515625" style="247" customWidth="1"/>
    <col min="765" max="768" width="9.140625" style="247"/>
    <col min="769" max="769" width="33.140625" style="247" customWidth="1"/>
    <col min="770" max="770" width="60.28515625" style="247" customWidth="1"/>
    <col min="771" max="771" width="0" style="247" hidden="1" customWidth="1"/>
    <col min="772" max="772" width="23.28515625" style="247" customWidth="1"/>
    <col min="773" max="773" width="18.140625" style="247" customWidth="1"/>
    <col min="774" max="774" width="14.85546875" style="247" bestFit="1" customWidth="1"/>
    <col min="775" max="784" width="9.140625" style="247"/>
    <col min="785" max="785" width="13.7109375" style="247" bestFit="1" customWidth="1"/>
    <col min="786" max="786" width="16.28515625" style="247" customWidth="1"/>
    <col min="787" max="797" width="9.140625" style="247"/>
    <col min="798" max="798" width="13.7109375" style="247" bestFit="1" customWidth="1"/>
    <col min="799" max="799" width="16.28515625" style="247" customWidth="1"/>
    <col min="800" max="810" width="9.140625" style="247"/>
    <col min="811" max="811" width="13.7109375" style="247" bestFit="1" customWidth="1"/>
    <col min="812" max="812" width="16.28515625" style="247" customWidth="1"/>
    <col min="813" max="823" width="9.140625" style="247"/>
    <col min="824" max="824" width="13.7109375" style="247" bestFit="1" customWidth="1"/>
    <col min="825" max="825" width="16.28515625" style="247" customWidth="1"/>
    <col min="826" max="836" width="9.140625" style="247"/>
    <col min="837" max="837" width="13.7109375" style="247" bestFit="1" customWidth="1"/>
    <col min="838" max="838" width="16.28515625" style="247" customWidth="1"/>
    <col min="839" max="849" width="9.140625" style="247"/>
    <col min="850" max="850" width="13.7109375" style="247" bestFit="1" customWidth="1"/>
    <col min="851" max="851" width="16.28515625" style="247" customWidth="1"/>
    <col min="852" max="862" width="9.140625" style="247"/>
    <col min="863" max="863" width="13.7109375" style="247" bestFit="1" customWidth="1"/>
    <col min="864" max="864" width="16.28515625" style="247" customWidth="1"/>
    <col min="865" max="875" width="9.140625" style="247"/>
    <col min="876" max="876" width="13.7109375" style="247" bestFit="1" customWidth="1"/>
    <col min="877" max="877" width="16.28515625" style="247" customWidth="1"/>
    <col min="878" max="888" width="9.140625" style="247"/>
    <col min="889" max="889" width="13.7109375" style="247" bestFit="1" customWidth="1"/>
    <col min="890" max="890" width="16.28515625" style="247" customWidth="1"/>
    <col min="891" max="901" width="9.140625" style="247"/>
    <col min="902" max="902" width="13.7109375" style="247" bestFit="1" customWidth="1"/>
    <col min="903" max="903" width="16.28515625" style="247" customWidth="1"/>
    <col min="904" max="914" width="9.140625" style="247"/>
    <col min="915" max="915" width="13.7109375" style="247" bestFit="1" customWidth="1"/>
    <col min="916" max="916" width="16.28515625" style="247" customWidth="1"/>
    <col min="917" max="927" width="9.140625" style="247"/>
    <col min="928" max="928" width="13.7109375" style="247" bestFit="1" customWidth="1"/>
    <col min="929" max="929" width="16.28515625" style="247" customWidth="1"/>
    <col min="930" max="940" width="9.140625" style="247"/>
    <col min="941" max="941" width="13.7109375" style="247" bestFit="1" customWidth="1"/>
    <col min="942" max="942" width="16.28515625" style="247" customWidth="1"/>
    <col min="943" max="953" width="9.140625" style="247"/>
    <col min="954" max="954" width="13.7109375" style="247" bestFit="1" customWidth="1"/>
    <col min="955" max="955" width="16.28515625" style="247" customWidth="1"/>
    <col min="956" max="966" width="9.140625" style="247"/>
    <col min="967" max="967" width="13.7109375" style="247" bestFit="1" customWidth="1"/>
    <col min="968" max="968" width="16.28515625" style="247" customWidth="1"/>
    <col min="969" max="979" width="9.140625" style="247"/>
    <col min="980" max="980" width="13.7109375" style="247" bestFit="1" customWidth="1"/>
    <col min="981" max="981" width="16.28515625" style="247" customWidth="1"/>
    <col min="982" max="992" width="9.140625" style="247"/>
    <col min="993" max="993" width="13.7109375" style="247" bestFit="1" customWidth="1"/>
    <col min="994" max="994" width="16.28515625" style="247" customWidth="1"/>
    <col min="995" max="1005" width="9.140625" style="247"/>
    <col min="1006" max="1006" width="13.7109375" style="247" bestFit="1" customWidth="1"/>
    <col min="1007" max="1007" width="16.28515625" style="247" customWidth="1"/>
    <col min="1008" max="1018" width="9.140625" style="247"/>
    <col min="1019" max="1019" width="13.7109375" style="247" bestFit="1" customWidth="1"/>
    <col min="1020" max="1020" width="16.28515625" style="247" customWidth="1"/>
    <col min="1021" max="1024" width="9.140625" style="247"/>
    <col min="1025" max="1025" width="33.140625" style="247" customWidth="1"/>
    <col min="1026" max="1026" width="60.28515625" style="247" customWidth="1"/>
    <col min="1027" max="1027" width="0" style="247" hidden="1" customWidth="1"/>
    <col min="1028" max="1028" width="23.28515625" style="247" customWidth="1"/>
    <col min="1029" max="1029" width="18.140625" style="247" customWidth="1"/>
    <col min="1030" max="1030" width="14.85546875" style="247" bestFit="1" customWidth="1"/>
    <col min="1031" max="1040" width="9.140625" style="247"/>
    <col min="1041" max="1041" width="13.7109375" style="247" bestFit="1" customWidth="1"/>
    <col min="1042" max="1042" width="16.28515625" style="247" customWidth="1"/>
    <col min="1043" max="1053" width="9.140625" style="247"/>
    <col min="1054" max="1054" width="13.7109375" style="247" bestFit="1" customWidth="1"/>
    <col min="1055" max="1055" width="16.28515625" style="247" customWidth="1"/>
    <col min="1056" max="1066" width="9.140625" style="247"/>
    <col min="1067" max="1067" width="13.7109375" style="247" bestFit="1" customWidth="1"/>
    <col min="1068" max="1068" width="16.28515625" style="247" customWidth="1"/>
    <col min="1069" max="1079" width="9.140625" style="247"/>
    <col min="1080" max="1080" width="13.7109375" style="247" bestFit="1" customWidth="1"/>
    <col min="1081" max="1081" width="16.28515625" style="247" customWidth="1"/>
    <col min="1082" max="1092" width="9.140625" style="247"/>
    <col min="1093" max="1093" width="13.7109375" style="247" bestFit="1" customWidth="1"/>
    <col min="1094" max="1094" width="16.28515625" style="247" customWidth="1"/>
    <col min="1095" max="1105" width="9.140625" style="247"/>
    <col min="1106" max="1106" width="13.7109375" style="247" bestFit="1" customWidth="1"/>
    <col min="1107" max="1107" width="16.28515625" style="247" customWidth="1"/>
    <col min="1108" max="1118" width="9.140625" style="247"/>
    <col min="1119" max="1119" width="13.7109375" style="247" bestFit="1" customWidth="1"/>
    <col min="1120" max="1120" width="16.28515625" style="247" customWidth="1"/>
    <col min="1121" max="1131" width="9.140625" style="247"/>
    <col min="1132" max="1132" width="13.7109375" style="247" bestFit="1" customWidth="1"/>
    <col min="1133" max="1133" width="16.28515625" style="247" customWidth="1"/>
    <col min="1134" max="1144" width="9.140625" style="247"/>
    <col min="1145" max="1145" width="13.7109375" style="247" bestFit="1" customWidth="1"/>
    <col min="1146" max="1146" width="16.28515625" style="247" customWidth="1"/>
    <col min="1147" max="1157" width="9.140625" style="247"/>
    <col min="1158" max="1158" width="13.7109375" style="247" bestFit="1" customWidth="1"/>
    <col min="1159" max="1159" width="16.28515625" style="247" customWidth="1"/>
    <col min="1160" max="1170" width="9.140625" style="247"/>
    <col min="1171" max="1171" width="13.7109375" style="247" bestFit="1" customWidth="1"/>
    <col min="1172" max="1172" width="16.28515625" style="247" customWidth="1"/>
    <col min="1173" max="1183" width="9.140625" style="247"/>
    <col min="1184" max="1184" width="13.7109375" style="247" bestFit="1" customWidth="1"/>
    <col min="1185" max="1185" width="16.28515625" style="247" customWidth="1"/>
    <col min="1186" max="1196" width="9.140625" style="247"/>
    <col min="1197" max="1197" width="13.7109375" style="247" bestFit="1" customWidth="1"/>
    <col min="1198" max="1198" width="16.28515625" style="247" customWidth="1"/>
    <col min="1199" max="1209" width="9.140625" style="247"/>
    <col min="1210" max="1210" width="13.7109375" style="247" bestFit="1" customWidth="1"/>
    <col min="1211" max="1211" width="16.28515625" style="247" customWidth="1"/>
    <col min="1212" max="1222" width="9.140625" style="247"/>
    <col min="1223" max="1223" width="13.7109375" style="247" bestFit="1" customWidth="1"/>
    <col min="1224" max="1224" width="16.28515625" style="247" customWidth="1"/>
    <col min="1225" max="1235" width="9.140625" style="247"/>
    <col min="1236" max="1236" width="13.7109375" style="247" bestFit="1" customWidth="1"/>
    <col min="1237" max="1237" width="16.28515625" style="247" customWidth="1"/>
    <col min="1238" max="1248" width="9.140625" style="247"/>
    <col min="1249" max="1249" width="13.7109375" style="247" bestFit="1" customWidth="1"/>
    <col min="1250" max="1250" width="16.28515625" style="247" customWidth="1"/>
    <col min="1251" max="1261" width="9.140625" style="247"/>
    <col min="1262" max="1262" width="13.7109375" style="247" bestFit="1" customWidth="1"/>
    <col min="1263" max="1263" width="16.28515625" style="247" customWidth="1"/>
    <col min="1264" max="1274" width="9.140625" style="247"/>
    <col min="1275" max="1275" width="13.7109375" style="247" bestFit="1" customWidth="1"/>
    <col min="1276" max="1276" width="16.28515625" style="247" customWidth="1"/>
    <col min="1277" max="1280" width="9.140625" style="247"/>
    <col min="1281" max="1281" width="33.140625" style="247" customWidth="1"/>
    <col min="1282" max="1282" width="60.28515625" style="247" customWidth="1"/>
    <col min="1283" max="1283" width="0" style="247" hidden="1" customWidth="1"/>
    <col min="1284" max="1284" width="23.28515625" style="247" customWidth="1"/>
    <col min="1285" max="1285" width="18.140625" style="247" customWidth="1"/>
    <col min="1286" max="1286" width="14.85546875" style="247" bestFit="1" customWidth="1"/>
    <col min="1287" max="1296" width="9.140625" style="247"/>
    <col min="1297" max="1297" width="13.7109375" style="247" bestFit="1" customWidth="1"/>
    <col min="1298" max="1298" width="16.28515625" style="247" customWidth="1"/>
    <col min="1299" max="1309" width="9.140625" style="247"/>
    <col min="1310" max="1310" width="13.7109375" style="247" bestFit="1" customWidth="1"/>
    <col min="1311" max="1311" width="16.28515625" style="247" customWidth="1"/>
    <col min="1312" max="1322" width="9.140625" style="247"/>
    <col min="1323" max="1323" width="13.7109375" style="247" bestFit="1" customWidth="1"/>
    <col min="1324" max="1324" width="16.28515625" style="247" customWidth="1"/>
    <col min="1325" max="1335" width="9.140625" style="247"/>
    <col min="1336" max="1336" width="13.7109375" style="247" bestFit="1" customWidth="1"/>
    <col min="1337" max="1337" width="16.28515625" style="247" customWidth="1"/>
    <col min="1338" max="1348" width="9.140625" style="247"/>
    <col min="1349" max="1349" width="13.7109375" style="247" bestFit="1" customWidth="1"/>
    <col min="1350" max="1350" width="16.28515625" style="247" customWidth="1"/>
    <col min="1351" max="1361" width="9.140625" style="247"/>
    <col min="1362" max="1362" width="13.7109375" style="247" bestFit="1" customWidth="1"/>
    <col min="1363" max="1363" width="16.28515625" style="247" customWidth="1"/>
    <col min="1364" max="1374" width="9.140625" style="247"/>
    <col min="1375" max="1375" width="13.7109375" style="247" bestFit="1" customWidth="1"/>
    <col min="1376" max="1376" width="16.28515625" style="247" customWidth="1"/>
    <col min="1377" max="1387" width="9.140625" style="247"/>
    <col min="1388" max="1388" width="13.7109375" style="247" bestFit="1" customWidth="1"/>
    <col min="1389" max="1389" width="16.28515625" style="247" customWidth="1"/>
    <col min="1390" max="1400" width="9.140625" style="247"/>
    <col min="1401" max="1401" width="13.7109375" style="247" bestFit="1" customWidth="1"/>
    <col min="1402" max="1402" width="16.28515625" style="247" customWidth="1"/>
    <col min="1403" max="1413" width="9.140625" style="247"/>
    <col min="1414" max="1414" width="13.7109375" style="247" bestFit="1" customWidth="1"/>
    <col min="1415" max="1415" width="16.28515625" style="247" customWidth="1"/>
    <col min="1416" max="1426" width="9.140625" style="247"/>
    <col min="1427" max="1427" width="13.7109375" style="247" bestFit="1" customWidth="1"/>
    <col min="1428" max="1428" width="16.28515625" style="247" customWidth="1"/>
    <col min="1429" max="1439" width="9.140625" style="247"/>
    <col min="1440" max="1440" width="13.7109375" style="247" bestFit="1" customWidth="1"/>
    <col min="1441" max="1441" width="16.28515625" style="247" customWidth="1"/>
    <col min="1442" max="1452" width="9.140625" style="247"/>
    <col min="1453" max="1453" width="13.7109375" style="247" bestFit="1" customWidth="1"/>
    <col min="1454" max="1454" width="16.28515625" style="247" customWidth="1"/>
    <col min="1455" max="1465" width="9.140625" style="247"/>
    <col min="1466" max="1466" width="13.7109375" style="247" bestFit="1" customWidth="1"/>
    <col min="1467" max="1467" width="16.28515625" style="247" customWidth="1"/>
    <col min="1468" max="1478" width="9.140625" style="247"/>
    <col min="1479" max="1479" width="13.7109375" style="247" bestFit="1" customWidth="1"/>
    <col min="1480" max="1480" width="16.28515625" style="247" customWidth="1"/>
    <col min="1481" max="1491" width="9.140625" style="247"/>
    <col min="1492" max="1492" width="13.7109375" style="247" bestFit="1" customWidth="1"/>
    <col min="1493" max="1493" width="16.28515625" style="247" customWidth="1"/>
    <col min="1494" max="1504" width="9.140625" style="247"/>
    <col min="1505" max="1505" width="13.7109375" style="247" bestFit="1" customWidth="1"/>
    <col min="1506" max="1506" width="16.28515625" style="247" customWidth="1"/>
    <col min="1507" max="1517" width="9.140625" style="247"/>
    <col min="1518" max="1518" width="13.7109375" style="247" bestFit="1" customWidth="1"/>
    <col min="1519" max="1519" width="16.28515625" style="247" customWidth="1"/>
    <col min="1520" max="1530" width="9.140625" style="247"/>
    <col min="1531" max="1531" width="13.7109375" style="247" bestFit="1" customWidth="1"/>
    <col min="1532" max="1532" width="16.28515625" style="247" customWidth="1"/>
    <col min="1533" max="1536" width="9.140625" style="247"/>
    <col min="1537" max="1537" width="33.140625" style="247" customWidth="1"/>
    <col min="1538" max="1538" width="60.28515625" style="247" customWidth="1"/>
    <col min="1539" max="1539" width="0" style="247" hidden="1" customWidth="1"/>
    <col min="1540" max="1540" width="23.28515625" style="247" customWidth="1"/>
    <col min="1541" max="1541" width="18.140625" style="247" customWidth="1"/>
    <col min="1542" max="1542" width="14.85546875" style="247" bestFit="1" customWidth="1"/>
    <col min="1543" max="1552" width="9.140625" style="247"/>
    <col min="1553" max="1553" width="13.7109375" style="247" bestFit="1" customWidth="1"/>
    <col min="1554" max="1554" width="16.28515625" style="247" customWidth="1"/>
    <col min="1555" max="1565" width="9.140625" style="247"/>
    <col min="1566" max="1566" width="13.7109375" style="247" bestFit="1" customWidth="1"/>
    <col min="1567" max="1567" width="16.28515625" style="247" customWidth="1"/>
    <col min="1568" max="1578" width="9.140625" style="247"/>
    <col min="1579" max="1579" width="13.7109375" style="247" bestFit="1" customWidth="1"/>
    <col min="1580" max="1580" width="16.28515625" style="247" customWidth="1"/>
    <col min="1581" max="1591" width="9.140625" style="247"/>
    <col min="1592" max="1592" width="13.7109375" style="247" bestFit="1" customWidth="1"/>
    <col min="1593" max="1593" width="16.28515625" style="247" customWidth="1"/>
    <col min="1594" max="1604" width="9.140625" style="247"/>
    <col min="1605" max="1605" width="13.7109375" style="247" bestFit="1" customWidth="1"/>
    <col min="1606" max="1606" width="16.28515625" style="247" customWidth="1"/>
    <col min="1607" max="1617" width="9.140625" style="247"/>
    <col min="1618" max="1618" width="13.7109375" style="247" bestFit="1" customWidth="1"/>
    <col min="1619" max="1619" width="16.28515625" style="247" customWidth="1"/>
    <col min="1620" max="1630" width="9.140625" style="247"/>
    <col min="1631" max="1631" width="13.7109375" style="247" bestFit="1" customWidth="1"/>
    <col min="1632" max="1632" width="16.28515625" style="247" customWidth="1"/>
    <col min="1633" max="1643" width="9.140625" style="247"/>
    <col min="1644" max="1644" width="13.7109375" style="247" bestFit="1" customWidth="1"/>
    <col min="1645" max="1645" width="16.28515625" style="247" customWidth="1"/>
    <col min="1646" max="1656" width="9.140625" style="247"/>
    <col min="1657" max="1657" width="13.7109375" style="247" bestFit="1" customWidth="1"/>
    <col min="1658" max="1658" width="16.28515625" style="247" customWidth="1"/>
    <col min="1659" max="1669" width="9.140625" style="247"/>
    <col min="1670" max="1670" width="13.7109375" style="247" bestFit="1" customWidth="1"/>
    <col min="1671" max="1671" width="16.28515625" style="247" customWidth="1"/>
    <col min="1672" max="1682" width="9.140625" style="247"/>
    <col min="1683" max="1683" width="13.7109375" style="247" bestFit="1" customWidth="1"/>
    <col min="1684" max="1684" width="16.28515625" style="247" customWidth="1"/>
    <col min="1685" max="1695" width="9.140625" style="247"/>
    <col min="1696" max="1696" width="13.7109375" style="247" bestFit="1" customWidth="1"/>
    <col min="1697" max="1697" width="16.28515625" style="247" customWidth="1"/>
    <col min="1698" max="1708" width="9.140625" style="247"/>
    <col min="1709" max="1709" width="13.7109375" style="247" bestFit="1" customWidth="1"/>
    <col min="1710" max="1710" width="16.28515625" style="247" customWidth="1"/>
    <col min="1711" max="1721" width="9.140625" style="247"/>
    <col min="1722" max="1722" width="13.7109375" style="247" bestFit="1" customWidth="1"/>
    <col min="1723" max="1723" width="16.28515625" style="247" customWidth="1"/>
    <col min="1724" max="1734" width="9.140625" style="247"/>
    <col min="1735" max="1735" width="13.7109375" style="247" bestFit="1" customWidth="1"/>
    <col min="1736" max="1736" width="16.28515625" style="247" customWidth="1"/>
    <col min="1737" max="1747" width="9.140625" style="247"/>
    <col min="1748" max="1748" width="13.7109375" style="247" bestFit="1" customWidth="1"/>
    <col min="1749" max="1749" width="16.28515625" style="247" customWidth="1"/>
    <col min="1750" max="1760" width="9.140625" style="247"/>
    <col min="1761" max="1761" width="13.7109375" style="247" bestFit="1" customWidth="1"/>
    <col min="1762" max="1762" width="16.28515625" style="247" customWidth="1"/>
    <col min="1763" max="1773" width="9.140625" style="247"/>
    <col min="1774" max="1774" width="13.7109375" style="247" bestFit="1" customWidth="1"/>
    <col min="1775" max="1775" width="16.28515625" style="247" customWidth="1"/>
    <col min="1776" max="1786" width="9.140625" style="247"/>
    <col min="1787" max="1787" width="13.7109375" style="247" bestFit="1" customWidth="1"/>
    <col min="1788" max="1788" width="16.28515625" style="247" customWidth="1"/>
    <col min="1789" max="1792" width="9.140625" style="247"/>
    <col min="1793" max="1793" width="33.140625" style="247" customWidth="1"/>
    <col min="1794" max="1794" width="60.28515625" style="247" customWidth="1"/>
    <col min="1795" max="1795" width="0" style="247" hidden="1" customWidth="1"/>
    <col min="1796" max="1796" width="23.28515625" style="247" customWidth="1"/>
    <col min="1797" max="1797" width="18.140625" style="247" customWidth="1"/>
    <col min="1798" max="1798" width="14.85546875" style="247" bestFit="1" customWidth="1"/>
    <col min="1799" max="1808" width="9.140625" style="247"/>
    <col min="1809" max="1809" width="13.7109375" style="247" bestFit="1" customWidth="1"/>
    <col min="1810" max="1810" width="16.28515625" style="247" customWidth="1"/>
    <col min="1811" max="1821" width="9.140625" style="247"/>
    <col min="1822" max="1822" width="13.7109375" style="247" bestFit="1" customWidth="1"/>
    <col min="1823" max="1823" width="16.28515625" style="247" customWidth="1"/>
    <col min="1824" max="1834" width="9.140625" style="247"/>
    <col min="1835" max="1835" width="13.7109375" style="247" bestFit="1" customWidth="1"/>
    <col min="1836" max="1836" width="16.28515625" style="247" customWidth="1"/>
    <col min="1837" max="1847" width="9.140625" style="247"/>
    <col min="1848" max="1848" width="13.7109375" style="247" bestFit="1" customWidth="1"/>
    <col min="1849" max="1849" width="16.28515625" style="247" customWidth="1"/>
    <col min="1850" max="1860" width="9.140625" style="247"/>
    <col min="1861" max="1861" width="13.7109375" style="247" bestFit="1" customWidth="1"/>
    <col min="1862" max="1862" width="16.28515625" style="247" customWidth="1"/>
    <col min="1863" max="1873" width="9.140625" style="247"/>
    <col min="1874" max="1874" width="13.7109375" style="247" bestFit="1" customWidth="1"/>
    <col min="1875" max="1875" width="16.28515625" style="247" customWidth="1"/>
    <col min="1876" max="1886" width="9.140625" style="247"/>
    <col min="1887" max="1887" width="13.7109375" style="247" bestFit="1" customWidth="1"/>
    <col min="1888" max="1888" width="16.28515625" style="247" customWidth="1"/>
    <col min="1889" max="1899" width="9.140625" style="247"/>
    <col min="1900" max="1900" width="13.7109375" style="247" bestFit="1" customWidth="1"/>
    <col min="1901" max="1901" width="16.28515625" style="247" customWidth="1"/>
    <col min="1902" max="1912" width="9.140625" style="247"/>
    <col min="1913" max="1913" width="13.7109375" style="247" bestFit="1" customWidth="1"/>
    <col min="1914" max="1914" width="16.28515625" style="247" customWidth="1"/>
    <col min="1915" max="1925" width="9.140625" style="247"/>
    <col min="1926" max="1926" width="13.7109375" style="247" bestFit="1" customWidth="1"/>
    <col min="1927" max="1927" width="16.28515625" style="247" customWidth="1"/>
    <col min="1928" max="1938" width="9.140625" style="247"/>
    <col min="1939" max="1939" width="13.7109375" style="247" bestFit="1" customWidth="1"/>
    <col min="1940" max="1940" width="16.28515625" style="247" customWidth="1"/>
    <col min="1941" max="1951" width="9.140625" style="247"/>
    <col min="1952" max="1952" width="13.7109375" style="247" bestFit="1" customWidth="1"/>
    <col min="1953" max="1953" width="16.28515625" style="247" customWidth="1"/>
    <col min="1954" max="1964" width="9.140625" style="247"/>
    <col min="1965" max="1965" width="13.7109375" style="247" bestFit="1" customWidth="1"/>
    <col min="1966" max="1966" width="16.28515625" style="247" customWidth="1"/>
    <col min="1967" max="1977" width="9.140625" style="247"/>
    <col min="1978" max="1978" width="13.7109375" style="247" bestFit="1" customWidth="1"/>
    <col min="1979" max="1979" width="16.28515625" style="247" customWidth="1"/>
    <col min="1980" max="1990" width="9.140625" style="247"/>
    <col min="1991" max="1991" width="13.7109375" style="247" bestFit="1" customWidth="1"/>
    <col min="1992" max="1992" width="16.28515625" style="247" customWidth="1"/>
    <col min="1993" max="2003" width="9.140625" style="247"/>
    <col min="2004" max="2004" width="13.7109375" style="247" bestFit="1" customWidth="1"/>
    <col min="2005" max="2005" width="16.28515625" style="247" customWidth="1"/>
    <col min="2006" max="2016" width="9.140625" style="247"/>
    <col min="2017" max="2017" width="13.7109375" style="247" bestFit="1" customWidth="1"/>
    <col min="2018" max="2018" width="16.28515625" style="247" customWidth="1"/>
    <col min="2019" max="2029" width="9.140625" style="247"/>
    <col min="2030" max="2030" width="13.7109375" style="247" bestFit="1" customWidth="1"/>
    <col min="2031" max="2031" width="16.28515625" style="247" customWidth="1"/>
    <col min="2032" max="2042" width="9.140625" style="247"/>
    <col min="2043" max="2043" width="13.7109375" style="247" bestFit="1" customWidth="1"/>
    <col min="2044" max="2044" width="16.28515625" style="247" customWidth="1"/>
    <col min="2045" max="2048" width="9.140625" style="247"/>
    <col min="2049" max="2049" width="33.140625" style="247" customWidth="1"/>
    <col min="2050" max="2050" width="60.28515625" style="247" customWidth="1"/>
    <col min="2051" max="2051" width="0" style="247" hidden="1" customWidth="1"/>
    <col min="2052" max="2052" width="23.28515625" style="247" customWidth="1"/>
    <col min="2053" max="2053" width="18.140625" style="247" customWidth="1"/>
    <col min="2054" max="2054" width="14.85546875" style="247" bestFit="1" customWidth="1"/>
    <col min="2055" max="2064" width="9.140625" style="247"/>
    <col min="2065" max="2065" width="13.7109375" style="247" bestFit="1" customWidth="1"/>
    <col min="2066" max="2066" width="16.28515625" style="247" customWidth="1"/>
    <col min="2067" max="2077" width="9.140625" style="247"/>
    <col min="2078" max="2078" width="13.7109375" style="247" bestFit="1" customWidth="1"/>
    <col min="2079" max="2079" width="16.28515625" style="247" customWidth="1"/>
    <col min="2080" max="2090" width="9.140625" style="247"/>
    <col min="2091" max="2091" width="13.7109375" style="247" bestFit="1" customWidth="1"/>
    <col min="2092" max="2092" width="16.28515625" style="247" customWidth="1"/>
    <col min="2093" max="2103" width="9.140625" style="247"/>
    <col min="2104" max="2104" width="13.7109375" style="247" bestFit="1" customWidth="1"/>
    <col min="2105" max="2105" width="16.28515625" style="247" customWidth="1"/>
    <col min="2106" max="2116" width="9.140625" style="247"/>
    <col min="2117" max="2117" width="13.7109375" style="247" bestFit="1" customWidth="1"/>
    <col min="2118" max="2118" width="16.28515625" style="247" customWidth="1"/>
    <col min="2119" max="2129" width="9.140625" style="247"/>
    <col min="2130" max="2130" width="13.7109375" style="247" bestFit="1" customWidth="1"/>
    <col min="2131" max="2131" width="16.28515625" style="247" customWidth="1"/>
    <col min="2132" max="2142" width="9.140625" style="247"/>
    <col min="2143" max="2143" width="13.7109375" style="247" bestFit="1" customWidth="1"/>
    <col min="2144" max="2144" width="16.28515625" style="247" customWidth="1"/>
    <col min="2145" max="2155" width="9.140625" style="247"/>
    <col min="2156" max="2156" width="13.7109375" style="247" bestFit="1" customWidth="1"/>
    <col min="2157" max="2157" width="16.28515625" style="247" customWidth="1"/>
    <col min="2158" max="2168" width="9.140625" style="247"/>
    <col min="2169" max="2169" width="13.7109375" style="247" bestFit="1" customWidth="1"/>
    <col min="2170" max="2170" width="16.28515625" style="247" customWidth="1"/>
    <col min="2171" max="2181" width="9.140625" style="247"/>
    <col min="2182" max="2182" width="13.7109375" style="247" bestFit="1" customWidth="1"/>
    <col min="2183" max="2183" width="16.28515625" style="247" customWidth="1"/>
    <col min="2184" max="2194" width="9.140625" style="247"/>
    <col min="2195" max="2195" width="13.7109375" style="247" bestFit="1" customWidth="1"/>
    <col min="2196" max="2196" width="16.28515625" style="247" customWidth="1"/>
    <col min="2197" max="2207" width="9.140625" style="247"/>
    <col min="2208" max="2208" width="13.7109375" style="247" bestFit="1" customWidth="1"/>
    <col min="2209" max="2209" width="16.28515625" style="247" customWidth="1"/>
    <col min="2210" max="2220" width="9.140625" style="247"/>
    <col min="2221" max="2221" width="13.7109375" style="247" bestFit="1" customWidth="1"/>
    <col min="2222" max="2222" width="16.28515625" style="247" customWidth="1"/>
    <col min="2223" max="2233" width="9.140625" style="247"/>
    <col min="2234" max="2234" width="13.7109375" style="247" bestFit="1" customWidth="1"/>
    <col min="2235" max="2235" width="16.28515625" style="247" customWidth="1"/>
    <col min="2236" max="2246" width="9.140625" style="247"/>
    <col min="2247" max="2247" width="13.7109375" style="247" bestFit="1" customWidth="1"/>
    <col min="2248" max="2248" width="16.28515625" style="247" customWidth="1"/>
    <col min="2249" max="2259" width="9.140625" style="247"/>
    <col min="2260" max="2260" width="13.7109375" style="247" bestFit="1" customWidth="1"/>
    <col min="2261" max="2261" width="16.28515625" style="247" customWidth="1"/>
    <col min="2262" max="2272" width="9.140625" style="247"/>
    <col min="2273" max="2273" width="13.7109375" style="247" bestFit="1" customWidth="1"/>
    <col min="2274" max="2274" width="16.28515625" style="247" customWidth="1"/>
    <col min="2275" max="2285" width="9.140625" style="247"/>
    <col min="2286" max="2286" width="13.7109375" style="247" bestFit="1" customWidth="1"/>
    <col min="2287" max="2287" width="16.28515625" style="247" customWidth="1"/>
    <col min="2288" max="2298" width="9.140625" style="247"/>
    <col min="2299" max="2299" width="13.7109375" style="247" bestFit="1" customWidth="1"/>
    <col min="2300" max="2300" width="16.28515625" style="247" customWidth="1"/>
    <col min="2301" max="2304" width="9.140625" style="247"/>
    <col min="2305" max="2305" width="33.140625" style="247" customWidth="1"/>
    <col min="2306" max="2306" width="60.28515625" style="247" customWidth="1"/>
    <col min="2307" max="2307" width="0" style="247" hidden="1" customWidth="1"/>
    <col min="2308" max="2308" width="23.28515625" style="247" customWidth="1"/>
    <col min="2309" max="2309" width="18.140625" style="247" customWidth="1"/>
    <col min="2310" max="2310" width="14.85546875" style="247" bestFit="1" customWidth="1"/>
    <col min="2311" max="2320" width="9.140625" style="247"/>
    <col min="2321" max="2321" width="13.7109375" style="247" bestFit="1" customWidth="1"/>
    <col min="2322" max="2322" width="16.28515625" style="247" customWidth="1"/>
    <col min="2323" max="2333" width="9.140625" style="247"/>
    <col min="2334" max="2334" width="13.7109375" style="247" bestFit="1" customWidth="1"/>
    <col min="2335" max="2335" width="16.28515625" style="247" customWidth="1"/>
    <col min="2336" max="2346" width="9.140625" style="247"/>
    <col min="2347" max="2347" width="13.7109375" style="247" bestFit="1" customWidth="1"/>
    <col min="2348" max="2348" width="16.28515625" style="247" customWidth="1"/>
    <col min="2349" max="2359" width="9.140625" style="247"/>
    <col min="2360" max="2360" width="13.7109375" style="247" bestFit="1" customWidth="1"/>
    <col min="2361" max="2361" width="16.28515625" style="247" customWidth="1"/>
    <col min="2362" max="2372" width="9.140625" style="247"/>
    <col min="2373" max="2373" width="13.7109375" style="247" bestFit="1" customWidth="1"/>
    <col min="2374" max="2374" width="16.28515625" style="247" customWidth="1"/>
    <col min="2375" max="2385" width="9.140625" style="247"/>
    <col min="2386" max="2386" width="13.7109375" style="247" bestFit="1" customWidth="1"/>
    <col min="2387" max="2387" width="16.28515625" style="247" customWidth="1"/>
    <col min="2388" max="2398" width="9.140625" style="247"/>
    <col min="2399" max="2399" width="13.7109375" style="247" bestFit="1" customWidth="1"/>
    <col min="2400" max="2400" width="16.28515625" style="247" customWidth="1"/>
    <col min="2401" max="2411" width="9.140625" style="247"/>
    <col min="2412" max="2412" width="13.7109375" style="247" bestFit="1" customWidth="1"/>
    <col min="2413" max="2413" width="16.28515625" style="247" customWidth="1"/>
    <col min="2414" max="2424" width="9.140625" style="247"/>
    <col min="2425" max="2425" width="13.7109375" style="247" bestFit="1" customWidth="1"/>
    <col min="2426" max="2426" width="16.28515625" style="247" customWidth="1"/>
    <col min="2427" max="2437" width="9.140625" style="247"/>
    <col min="2438" max="2438" width="13.7109375" style="247" bestFit="1" customWidth="1"/>
    <col min="2439" max="2439" width="16.28515625" style="247" customWidth="1"/>
    <col min="2440" max="2450" width="9.140625" style="247"/>
    <col min="2451" max="2451" width="13.7109375" style="247" bestFit="1" customWidth="1"/>
    <col min="2452" max="2452" width="16.28515625" style="247" customWidth="1"/>
    <col min="2453" max="2463" width="9.140625" style="247"/>
    <col min="2464" max="2464" width="13.7109375" style="247" bestFit="1" customWidth="1"/>
    <col min="2465" max="2465" width="16.28515625" style="247" customWidth="1"/>
    <col min="2466" max="2476" width="9.140625" style="247"/>
    <col min="2477" max="2477" width="13.7109375" style="247" bestFit="1" customWidth="1"/>
    <col min="2478" max="2478" width="16.28515625" style="247" customWidth="1"/>
    <col min="2479" max="2489" width="9.140625" style="247"/>
    <col min="2490" max="2490" width="13.7109375" style="247" bestFit="1" customWidth="1"/>
    <col min="2491" max="2491" width="16.28515625" style="247" customWidth="1"/>
    <col min="2492" max="2502" width="9.140625" style="247"/>
    <col min="2503" max="2503" width="13.7109375" style="247" bestFit="1" customWidth="1"/>
    <col min="2504" max="2504" width="16.28515625" style="247" customWidth="1"/>
    <col min="2505" max="2515" width="9.140625" style="247"/>
    <col min="2516" max="2516" width="13.7109375" style="247" bestFit="1" customWidth="1"/>
    <col min="2517" max="2517" width="16.28515625" style="247" customWidth="1"/>
    <col min="2518" max="2528" width="9.140625" style="247"/>
    <col min="2529" max="2529" width="13.7109375" style="247" bestFit="1" customWidth="1"/>
    <col min="2530" max="2530" width="16.28515625" style="247" customWidth="1"/>
    <col min="2531" max="2541" width="9.140625" style="247"/>
    <col min="2542" max="2542" width="13.7109375" style="247" bestFit="1" customWidth="1"/>
    <col min="2543" max="2543" width="16.28515625" style="247" customWidth="1"/>
    <col min="2544" max="2554" width="9.140625" style="247"/>
    <col min="2555" max="2555" width="13.7109375" style="247" bestFit="1" customWidth="1"/>
    <col min="2556" max="2556" width="16.28515625" style="247" customWidth="1"/>
    <col min="2557" max="2560" width="9.140625" style="247"/>
    <col min="2561" max="2561" width="33.140625" style="247" customWidth="1"/>
    <col min="2562" max="2562" width="60.28515625" style="247" customWidth="1"/>
    <col min="2563" max="2563" width="0" style="247" hidden="1" customWidth="1"/>
    <col min="2564" max="2564" width="23.28515625" style="247" customWidth="1"/>
    <col min="2565" max="2565" width="18.140625" style="247" customWidth="1"/>
    <col min="2566" max="2566" width="14.85546875" style="247" bestFit="1" customWidth="1"/>
    <col min="2567" max="2576" width="9.140625" style="247"/>
    <col min="2577" max="2577" width="13.7109375" style="247" bestFit="1" customWidth="1"/>
    <col min="2578" max="2578" width="16.28515625" style="247" customWidth="1"/>
    <col min="2579" max="2589" width="9.140625" style="247"/>
    <col min="2590" max="2590" width="13.7109375" style="247" bestFit="1" customWidth="1"/>
    <col min="2591" max="2591" width="16.28515625" style="247" customWidth="1"/>
    <col min="2592" max="2602" width="9.140625" style="247"/>
    <col min="2603" max="2603" width="13.7109375" style="247" bestFit="1" customWidth="1"/>
    <col min="2604" max="2604" width="16.28515625" style="247" customWidth="1"/>
    <col min="2605" max="2615" width="9.140625" style="247"/>
    <col min="2616" max="2616" width="13.7109375" style="247" bestFit="1" customWidth="1"/>
    <col min="2617" max="2617" width="16.28515625" style="247" customWidth="1"/>
    <col min="2618" max="2628" width="9.140625" style="247"/>
    <col min="2629" max="2629" width="13.7109375" style="247" bestFit="1" customWidth="1"/>
    <col min="2630" max="2630" width="16.28515625" style="247" customWidth="1"/>
    <col min="2631" max="2641" width="9.140625" style="247"/>
    <col min="2642" max="2642" width="13.7109375" style="247" bestFit="1" customWidth="1"/>
    <col min="2643" max="2643" width="16.28515625" style="247" customWidth="1"/>
    <col min="2644" max="2654" width="9.140625" style="247"/>
    <col min="2655" max="2655" width="13.7109375" style="247" bestFit="1" customWidth="1"/>
    <col min="2656" max="2656" width="16.28515625" style="247" customWidth="1"/>
    <col min="2657" max="2667" width="9.140625" style="247"/>
    <col min="2668" max="2668" width="13.7109375" style="247" bestFit="1" customWidth="1"/>
    <col min="2669" max="2669" width="16.28515625" style="247" customWidth="1"/>
    <col min="2670" max="2680" width="9.140625" style="247"/>
    <col min="2681" max="2681" width="13.7109375" style="247" bestFit="1" customWidth="1"/>
    <col min="2682" max="2682" width="16.28515625" style="247" customWidth="1"/>
    <col min="2683" max="2693" width="9.140625" style="247"/>
    <col min="2694" max="2694" width="13.7109375" style="247" bestFit="1" customWidth="1"/>
    <col min="2695" max="2695" width="16.28515625" style="247" customWidth="1"/>
    <col min="2696" max="2706" width="9.140625" style="247"/>
    <col min="2707" max="2707" width="13.7109375" style="247" bestFit="1" customWidth="1"/>
    <col min="2708" max="2708" width="16.28515625" style="247" customWidth="1"/>
    <col min="2709" max="2719" width="9.140625" style="247"/>
    <col min="2720" max="2720" width="13.7109375" style="247" bestFit="1" customWidth="1"/>
    <col min="2721" max="2721" width="16.28515625" style="247" customWidth="1"/>
    <col min="2722" max="2732" width="9.140625" style="247"/>
    <col min="2733" max="2733" width="13.7109375" style="247" bestFit="1" customWidth="1"/>
    <col min="2734" max="2734" width="16.28515625" style="247" customWidth="1"/>
    <col min="2735" max="2745" width="9.140625" style="247"/>
    <col min="2746" max="2746" width="13.7109375" style="247" bestFit="1" customWidth="1"/>
    <col min="2747" max="2747" width="16.28515625" style="247" customWidth="1"/>
    <col min="2748" max="2758" width="9.140625" style="247"/>
    <col min="2759" max="2759" width="13.7109375" style="247" bestFit="1" customWidth="1"/>
    <col min="2760" max="2760" width="16.28515625" style="247" customWidth="1"/>
    <col min="2761" max="2771" width="9.140625" style="247"/>
    <col min="2772" max="2772" width="13.7109375" style="247" bestFit="1" customWidth="1"/>
    <col min="2773" max="2773" width="16.28515625" style="247" customWidth="1"/>
    <col min="2774" max="2784" width="9.140625" style="247"/>
    <col min="2785" max="2785" width="13.7109375" style="247" bestFit="1" customWidth="1"/>
    <col min="2786" max="2786" width="16.28515625" style="247" customWidth="1"/>
    <col min="2787" max="2797" width="9.140625" style="247"/>
    <col min="2798" max="2798" width="13.7109375" style="247" bestFit="1" customWidth="1"/>
    <col min="2799" max="2799" width="16.28515625" style="247" customWidth="1"/>
    <col min="2800" max="2810" width="9.140625" style="247"/>
    <col min="2811" max="2811" width="13.7109375" style="247" bestFit="1" customWidth="1"/>
    <col min="2812" max="2812" width="16.28515625" style="247" customWidth="1"/>
    <col min="2813" max="2816" width="9.140625" style="247"/>
    <col min="2817" max="2817" width="33.140625" style="247" customWidth="1"/>
    <col min="2818" max="2818" width="60.28515625" style="247" customWidth="1"/>
    <col min="2819" max="2819" width="0" style="247" hidden="1" customWidth="1"/>
    <col min="2820" max="2820" width="23.28515625" style="247" customWidth="1"/>
    <col min="2821" max="2821" width="18.140625" style="247" customWidth="1"/>
    <col min="2822" max="2822" width="14.85546875" style="247" bestFit="1" customWidth="1"/>
    <col min="2823" max="2832" width="9.140625" style="247"/>
    <col min="2833" max="2833" width="13.7109375" style="247" bestFit="1" customWidth="1"/>
    <col min="2834" max="2834" width="16.28515625" style="247" customWidth="1"/>
    <col min="2835" max="2845" width="9.140625" style="247"/>
    <col min="2846" max="2846" width="13.7109375" style="247" bestFit="1" customWidth="1"/>
    <col min="2847" max="2847" width="16.28515625" style="247" customWidth="1"/>
    <col min="2848" max="2858" width="9.140625" style="247"/>
    <col min="2859" max="2859" width="13.7109375" style="247" bestFit="1" customWidth="1"/>
    <col min="2860" max="2860" width="16.28515625" style="247" customWidth="1"/>
    <col min="2861" max="2871" width="9.140625" style="247"/>
    <col min="2872" max="2872" width="13.7109375" style="247" bestFit="1" customWidth="1"/>
    <col min="2873" max="2873" width="16.28515625" style="247" customWidth="1"/>
    <col min="2874" max="2884" width="9.140625" style="247"/>
    <col min="2885" max="2885" width="13.7109375" style="247" bestFit="1" customWidth="1"/>
    <col min="2886" max="2886" width="16.28515625" style="247" customWidth="1"/>
    <col min="2887" max="2897" width="9.140625" style="247"/>
    <col min="2898" max="2898" width="13.7109375" style="247" bestFit="1" customWidth="1"/>
    <col min="2899" max="2899" width="16.28515625" style="247" customWidth="1"/>
    <col min="2900" max="2910" width="9.140625" style="247"/>
    <col min="2911" max="2911" width="13.7109375" style="247" bestFit="1" customWidth="1"/>
    <col min="2912" max="2912" width="16.28515625" style="247" customWidth="1"/>
    <col min="2913" max="2923" width="9.140625" style="247"/>
    <col min="2924" max="2924" width="13.7109375" style="247" bestFit="1" customWidth="1"/>
    <col min="2925" max="2925" width="16.28515625" style="247" customWidth="1"/>
    <col min="2926" max="2936" width="9.140625" style="247"/>
    <col min="2937" max="2937" width="13.7109375" style="247" bestFit="1" customWidth="1"/>
    <col min="2938" max="2938" width="16.28515625" style="247" customWidth="1"/>
    <col min="2939" max="2949" width="9.140625" style="247"/>
    <col min="2950" max="2950" width="13.7109375" style="247" bestFit="1" customWidth="1"/>
    <col min="2951" max="2951" width="16.28515625" style="247" customWidth="1"/>
    <col min="2952" max="2962" width="9.140625" style="247"/>
    <col min="2963" max="2963" width="13.7109375" style="247" bestFit="1" customWidth="1"/>
    <col min="2964" max="2964" width="16.28515625" style="247" customWidth="1"/>
    <col min="2965" max="2975" width="9.140625" style="247"/>
    <col min="2976" max="2976" width="13.7109375" style="247" bestFit="1" customWidth="1"/>
    <col min="2977" max="2977" width="16.28515625" style="247" customWidth="1"/>
    <col min="2978" max="2988" width="9.140625" style="247"/>
    <col min="2989" max="2989" width="13.7109375" style="247" bestFit="1" customWidth="1"/>
    <col min="2990" max="2990" width="16.28515625" style="247" customWidth="1"/>
    <col min="2991" max="3001" width="9.140625" style="247"/>
    <col min="3002" max="3002" width="13.7109375" style="247" bestFit="1" customWidth="1"/>
    <col min="3003" max="3003" width="16.28515625" style="247" customWidth="1"/>
    <col min="3004" max="3014" width="9.140625" style="247"/>
    <col min="3015" max="3015" width="13.7109375" style="247" bestFit="1" customWidth="1"/>
    <col min="3016" max="3016" width="16.28515625" style="247" customWidth="1"/>
    <col min="3017" max="3027" width="9.140625" style="247"/>
    <col min="3028" max="3028" width="13.7109375" style="247" bestFit="1" customWidth="1"/>
    <col min="3029" max="3029" width="16.28515625" style="247" customWidth="1"/>
    <col min="3030" max="3040" width="9.140625" style="247"/>
    <col min="3041" max="3041" width="13.7109375" style="247" bestFit="1" customWidth="1"/>
    <col min="3042" max="3042" width="16.28515625" style="247" customWidth="1"/>
    <col min="3043" max="3053" width="9.140625" style="247"/>
    <col min="3054" max="3054" width="13.7109375" style="247" bestFit="1" customWidth="1"/>
    <col min="3055" max="3055" width="16.28515625" style="247" customWidth="1"/>
    <col min="3056" max="3066" width="9.140625" style="247"/>
    <col min="3067" max="3067" width="13.7109375" style="247" bestFit="1" customWidth="1"/>
    <col min="3068" max="3068" width="16.28515625" style="247" customWidth="1"/>
    <col min="3069" max="3072" width="9.140625" style="247"/>
    <col min="3073" max="3073" width="33.140625" style="247" customWidth="1"/>
    <col min="3074" max="3074" width="60.28515625" style="247" customWidth="1"/>
    <col min="3075" max="3075" width="0" style="247" hidden="1" customWidth="1"/>
    <col min="3076" max="3076" width="23.28515625" style="247" customWidth="1"/>
    <col min="3077" max="3077" width="18.140625" style="247" customWidth="1"/>
    <col min="3078" max="3078" width="14.85546875" style="247" bestFit="1" customWidth="1"/>
    <col min="3079" max="3088" width="9.140625" style="247"/>
    <col min="3089" max="3089" width="13.7109375" style="247" bestFit="1" customWidth="1"/>
    <col min="3090" max="3090" width="16.28515625" style="247" customWidth="1"/>
    <col min="3091" max="3101" width="9.140625" style="247"/>
    <col min="3102" max="3102" width="13.7109375" style="247" bestFit="1" customWidth="1"/>
    <col min="3103" max="3103" width="16.28515625" style="247" customWidth="1"/>
    <col min="3104" max="3114" width="9.140625" style="247"/>
    <col min="3115" max="3115" width="13.7109375" style="247" bestFit="1" customWidth="1"/>
    <col min="3116" max="3116" width="16.28515625" style="247" customWidth="1"/>
    <col min="3117" max="3127" width="9.140625" style="247"/>
    <col min="3128" max="3128" width="13.7109375" style="247" bestFit="1" customWidth="1"/>
    <col min="3129" max="3129" width="16.28515625" style="247" customWidth="1"/>
    <col min="3130" max="3140" width="9.140625" style="247"/>
    <col min="3141" max="3141" width="13.7109375" style="247" bestFit="1" customWidth="1"/>
    <col min="3142" max="3142" width="16.28515625" style="247" customWidth="1"/>
    <col min="3143" max="3153" width="9.140625" style="247"/>
    <col min="3154" max="3154" width="13.7109375" style="247" bestFit="1" customWidth="1"/>
    <col min="3155" max="3155" width="16.28515625" style="247" customWidth="1"/>
    <col min="3156" max="3166" width="9.140625" style="247"/>
    <col min="3167" max="3167" width="13.7109375" style="247" bestFit="1" customWidth="1"/>
    <col min="3168" max="3168" width="16.28515625" style="247" customWidth="1"/>
    <col min="3169" max="3179" width="9.140625" style="247"/>
    <col min="3180" max="3180" width="13.7109375" style="247" bestFit="1" customWidth="1"/>
    <col min="3181" max="3181" width="16.28515625" style="247" customWidth="1"/>
    <col min="3182" max="3192" width="9.140625" style="247"/>
    <col min="3193" max="3193" width="13.7109375" style="247" bestFit="1" customWidth="1"/>
    <col min="3194" max="3194" width="16.28515625" style="247" customWidth="1"/>
    <col min="3195" max="3205" width="9.140625" style="247"/>
    <col min="3206" max="3206" width="13.7109375" style="247" bestFit="1" customWidth="1"/>
    <col min="3207" max="3207" width="16.28515625" style="247" customWidth="1"/>
    <col min="3208" max="3218" width="9.140625" style="247"/>
    <col min="3219" max="3219" width="13.7109375" style="247" bestFit="1" customWidth="1"/>
    <col min="3220" max="3220" width="16.28515625" style="247" customWidth="1"/>
    <col min="3221" max="3231" width="9.140625" style="247"/>
    <col min="3232" max="3232" width="13.7109375" style="247" bestFit="1" customWidth="1"/>
    <col min="3233" max="3233" width="16.28515625" style="247" customWidth="1"/>
    <col min="3234" max="3244" width="9.140625" style="247"/>
    <col min="3245" max="3245" width="13.7109375" style="247" bestFit="1" customWidth="1"/>
    <col min="3246" max="3246" width="16.28515625" style="247" customWidth="1"/>
    <col min="3247" max="3257" width="9.140625" style="247"/>
    <col min="3258" max="3258" width="13.7109375" style="247" bestFit="1" customWidth="1"/>
    <col min="3259" max="3259" width="16.28515625" style="247" customWidth="1"/>
    <col min="3260" max="3270" width="9.140625" style="247"/>
    <col min="3271" max="3271" width="13.7109375" style="247" bestFit="1" customWidth="1"/>
    <col min="3272" max="3272" width="16.28515625" style="247" customWidth="1"/>
    <col min="3273" max="3283" width="9.140625" style="247"/>
    <col min="3284" max="3284" width="13.7109375" style="247" bestFit="1" customWidth="1"/>
    <col min="3285" max="3285" width="16.28515625" style="247" customWidth="1"/>
    <col min="3286" max="3296" width="9.140625" style="247"/>
    <col min="3297" max="3297" width="13.7109375" style="247" bestFit="1" customWidth="1"/>
    <col min="3298" max="3298" width="16.28515625" style="247" customWidth="1"/>
    <col min="3299" max="3309" width="9.140625" style="247"/>
    <col min="3310" max="3310" width="13.7109375" style="247" bestFit="1" customWidth="1"/>
    <col min="3311" max="3311" width="16.28515625" style="247" customWidth="1"/>
    <col min="3312" max="3322" width="9.140625" style="247"/>
    <col min="3323" max="3323" width="13.7109375" style="247" bestFit="1" customWidth="1"/>
    <col min="3324" max="3324" width="16.28515625" style="247" customWidth="1"/>
    <col min="3325" max="3328" width="9.140625" style="247"/>
    <col min="3329" max="3329" width="33.140625" style="247" customWidth="1"/>
    <col min="3330" max="3330" width="60.28515625" style="247" customWidth="1"/>
    <col min="3331" max="3331" width="0" style="247" hidden="1" customWidth="1"/>
    <col min="3332" max="3332" width="23.28515625" style="247" customWidth="1"/>
    <col min="3333" max="3333" width="18.140625" style="247" customWidth="1"/>
    <col min="3334" max="3334" width="14.85546875" style="247" bestFit="1" customWidth="1"/>
    <col min="3335" max="3344" width="9.140625" style="247"/>
    <col min="3345" max="3345" width="13.7109375" style="247" bestFit="1" customWidth="1"/>
    <col min="3346" max="3346" width="16.28515625" style="247" customWidth="1"/>
    <col min="3347" max="3357" width="9.140625" style="247"/>
    <col min="3358" max="3358" width="13.7109375" style="247" bestFit="1" customWidth="1"/>
    <col min="3359" max="3359" width="16.28515625" style="247" customWidth="1"/>
    <col min="3360" max="3370" width="9.140625" style="247"/>
    <col min="3371" max="3371" width="13.7109375" style="247" bestFit="1" customWidth="1"/>
    <col min="3372" max="3372" width="16.28515625" style="247" customWidth="1"/>
    <col min="3373" max="3383" width="9.140625" style="247"/>
    <col min="3384" max="3384" width="13.7109375" style="247" bestFit="1" customWidth="1"/>
    <col min="3385" max="3385" width="16.28515625" style="247" customWidth="1"/>
    <col min="3386" max="3396" width="9.140625" style="247"/>
    <col min="3397" max="3397" width="13.7109375" style="247" bestFit="1" customWidth="1"/>
    <col min="3398" max="3398" width="16.28515625" style="247" customWidth="1"/>
    <col min="3399" max="3409" width="9.140625" style="247"/>
    <col min="3410" max="3410" width="13.7109375" style="247" bestFit="1" customWidth="1"/>
    <col min="3411" max="3411" width="16.28515625" style="247" customWidth="1"/>
    <col min="3412" max="3422" width="9.140625" style="247"/>
    <col min="3423" max="3423" width="13.7109375" style="247" bestFit="1" customWidth="1"/>
    <col min="3424" max="3424" width="16.28515625" style="247" customWidth="1"/>
    <col min="3425" max="3435" width="9.140625" style="247"/>
    <col min="3436" max="3436" width="13.7109375" style="247" bestFit="1" customWidth="1"/>
    <col min="3437" max="3437" width="16.28515625" style="247" customWidth="1"/>
    <col min="3438" max="3448" width="9.140625" style="247"/>
    <col min="3449" max="3449" width="13.7109375" style="247" bestFit="1" customWidth="1"/>
    <col min="3450" max="3450" width="16.28515625" style="247" customWidth="1"/>
    <col min="3451" max="3461" width="9.140625" style="247"/>
    <col min="3462" max="3462" width="13.7109375" style="247" bestFit="1" customWidth="1"/>
    <col min="3463" max="3463" width="16.28515625" style="247" customWidth="1"/>
    <col min="3464" max="3474" width="9.140625" style="247"/>
    <col min="3475" max="3475" width="13.7109375" style="247" bestFit="1" customWidth="1"/>
    <col min="3476" max="3476" width="16.28515625" style="247" customWidth="1"/>
    <col min="3477" max="3487" width="9.140625" style="247"/>
    <col min="3488" max="3488" width="13.7109375" style="247" bestFit="1" customWidth="1"/>
    <col min="3489" max="3489" width="16.28515625" style="247" customWidth="1"/>
    <col min="3490" max="3500" width="9.140625" style="247"/>
    <col min="3501" max="3501" width="13.7109375" style="247" bestFit="1" customWidth="1"/>
    <col min="3502" max="3502" width="16.28515625" style="247" customWidth="1"/>
    <col min="3503" max="3513" width="9.140625" style="247"/>
    <col min="3514" max="3514" width="13.7109375" style="247" bestFit="1" customWidth="1"/>
    <col min="3515" max="3515" width="16.28515625" style="247" customWidth="1"/>
    <col min="3516" max="3526" width="9.140625" style="247"/>
    <col min="3527" max="3527" width="13.7109375" style="247" bestFit="1" customWidth="1"/>
    <col min="3528" max="3528" width="16.28515625" style="247" customWidth="1"/>
    <col min="3529" max="3539" width="9.140625" style="247"/>
    <col min="3540" max="3540" width="13.7109375" style="247" bestFit="1" customWidth="1"/>
    <col min="3541" max="3541" width="16.28515625" style="247" customWidth="1"/>
    <col min="3542" max="3552" width="9.140625" style="247"/>
    <col min="3553" max="3553" width="13.7109375" style="247" bestFit="1" customWidth="1"/>
    <col min="3554" max="3554" width="16.28515625" style="247" customWidth="1"/>
    <col min="3555" max="3565" width="9.140625" style="247"/>
    <col min="3566" max="3566" width="13.7109375" style="247" bestFit="1" customWidth="1"/>
    <col min="3567" max="3567" width="16.28515625" style="247" customWidth="1"/>
    <col min="3568" max="3578" width="9.140625" style="247"/>
    <col min="3579" max="3579" width="13.7109375" style="247" bestFit="1" customWidth="1"/>
    <col min="3580" max="3580" width="16.28515625" style="247" customWidth="1"/>
    <col min="3581" max="3584" width="9.140625" style="247"/>
    <col min="3585" max="3585" width="33.140625" style="247" customWidth="1"/>
    <col min="3586" max="3586" width="60.28515625" style="247" customWidth="1"/>
    <col min="3587" max="3587" width="0" style="247" hidden="1" customWidth="1"/>
    <col min="3588" max="3588" width="23.28515625" style="247" customWidth="1"/>
    <col min="3589" max="3589" width="18.140625" style="247" customWidth="1"/>
    <col min="3590" max="3590" width="14.85546875" style="247" bestFit="1" customWidth="1"/>
    <col min="3591" max="3600" width="9.140625" style="247"/>
    <col min="3601" max="3601" width="13.7109375" style="247" bestFit="1" customWidth="1"/>
    <col min="3602" max="3602" width="16.28515625" style="247" customWidth="1"/>
    <col min="3603" max="3613" width="9.140625" style="247"/>
    <col min="3614" max="3614" width="13.7109375" style="247" bestFit="1" customWidth="1"/>
    <col min="3615" max="3615" width="16.28515625" style="247" customWidth="1"/>
    <col min="3616" max="3626" width="9.140625" style="247"/>
    <col min="3627" max="3627" width="13.7109375" style="247" bestFit="1" customWidth="1"/>
    <col min="3628" max="3628" width="16.28515625" style="247" customWidth="1"/>
    <col min="3629" max="3639" width="9.140625" style="247"/>
    <col min="3640" max="3640" width="13.7109375" style="247" bestFit="1" customWidth="1"/>
    <col min="3641" max="3641" width="16.28515625" style="247" customWidth="1"/>
    <col min="3642" max="3652" width="9.140625" style="247"/>
    <col min="3653" max="3653" width="13.7109375" style="247" bestFit="1" customWidth="1"/>
    <col min="3654" max="3654" width="16.28515625" style="247" customWidth="1"/>
    <col min="3655" max="3665" width="9.140625" style="247"/>
    <col min="3666" max="3666" width="13.7109375" style="247" bestFit="1" customWidth="1"/>
    <col min="3667" max="3667" width="16.28515625" style="247" customWidth="1"/>
    <col min="3668" max="3678" width="9.140625" style="247"/>
    <col min="3679" max="3679" width="13.7109375" style="247" bestFit="1" customWidth="1"/>
    <col min="3680" max="3680" width="16.28515625" style="247" customWidth="1"/>
    <col min="3681" max="3691" width="9.140625" style="247"/>
    <col min="3692" max="3692" width="13.7109375" style="247" bestFit="1" customWidth="1"/>
    <col min="3693" max="3693" width="16.28515625" style="247" customWidth="1"/>
    <col min="3694" max="3704" width="9.140625" style="247"/>
    <col min="3705" max="3705" width="13.7109375" style="247" bestFit="1" customWidth="1"/>
    <col min="3706" max="3706" width="16.28515625" style="247" customWidth="1"/>
    <col min="3707" max="3717" width="9.140625" style="247"/>
    <col min="3718" max="3718" width="13.7109375" style="247" bestFit="1" customWidth="1"/>
    <col min="3719" max="3719" width="16.28515625" style="247" customWidth="1"/>
    <col min="3720" max="3730" width="9.140625" style="247"/>
    <col min="3731" max="3731" width="13.7109375" style="247" bestFit="1" customWidth="1"/>
    <col min="3732" max="3732" width="16.28515625" style="247" customWidth="1"/>
    <col min="3733" max="3743" width="9.140625" style="247"/>
    <col min="3744" max="3744" width="13.7109375" style="247" bestFit="1" customWidth="1"/>
    <col min="3745" max="3745" width="16.28515625" style="247" customWidth="1"/>
    <col min="3746" max="3756" width="9.140625" style="247"/>
    <col min="3757" max="3757" width="13.7109375" style="247" bestFit="1" customWidth="1"/>
    <col min="3758" max="3758" width="16.28515625" style="247" customWidth="1"/>
    <col min="3759" max="3769" width="9.140625" style="247"/>
    <col min="3770" max="3770" width="13.7109375" style="247" bestFit="1" customWidth="1"/>
    <col min="3771" max="3771" width="16.28515625" style="247" customWidth="1"/>
    <col min="3772" max="3782" width="9.140625" style="247"/>
    <col min="3783" max="3783" width="13.7109375" style="247" bestFit="1" customWidth="1"/>
    <col min="3784" max="3784" width="16.28515625" style="247" customWidth="1"/>
    <col min="3785" max="3795" width="9.140625" style="247"/>
    <col min="3796" max="3796" width="13.7109375" style="247" bestFit="1" customWidth="1"/>
    <col min="3797" max="3797" width="16.28515625" style="247" customWidth="1"/>
    <col min="3798" max="3808" width="9.140625" style="247"/>
    <col min="3809" max="3809" width="13.7109375" style="247" bestFit="1" customWidth="1"/>
    <col min="3810" max="3810" width="16.28515625" style="247" customWidth="1"/>
    <col min="3811" max="3821" width="9.140625" style="247"/>
    <col min="3822" max="3822" width="13.7109375" style="247" bestFit="1" customWidth="1"/>
    <col min="3823" max="3823" width="16.28515625" style="247" customWidth="1"/>
    <col min="3824" max="3834" width="9.140625" style="247"/>
    <col min="3835" max="3835" width="13.7109375" style="247" bestFit="1" customWidth="1"/>
    <col min="3836" max="3836" width="16.28515625" style="247" customWidth="1"/>
    <col min="3837" max="3840" width="9.140625" style="247"/>
    <col min="3841" max="3841" width="33.140625" style="247" customWidth="1"/>
    <col min="3842" max="3842" width="60.28515625" style="247" customWidth="1"/>
    <col min="3843" max="3843" width="0" style="247" hidden="1" customWidth="1"/>
    <col min="3844" max="3844" width="23.28515625" style="247" customWidth="1"/>
    <col min="3845" max="3845" width="18.140625" style="247" customWidth="1"/>
    <col min="3846" max="3846" width="14.85546875" style="247" bestFit="1" customWidth="1"/>
    <col min="3847" max="3856" width="9.140625" style="247"/>
    <col min="3857" max="3857" width="13.7109375" style="247" bestFit="1" customWidth="1"/>
    <col min="3858" max="3858" width="16.28515625" style="247" customWidth="1"/>
    <col min="3859" max="3869" width="9.140625" style="247"/>
    <col min="3870" max="3870" width="13.7109375" style="247" bestFit="1" customWidth="1"/>
    <col min="3871" max="3871" width="16.28515625" style="247" customWidth="1"/>
    <col min="3872" max="3882" width="9.140625" style="247"/>
    <col min="3883" max="3883" width="13.7109375" style="247" bestFit="1" customWidth="1"/>
    <col min="3884" max="3884" width="16.28515625" style="247" customWidth="1"/>
    <col min="3885" max="3895" width="9.140625" style="247"/>
    <col min="3896" max="3896" width="13.7109375" style="247" bestFit="1" customWidth="1"/>
    <col min="3897" max="3897" width="16.28515625" style="247" customWidth="1"/>
    <col min="3898" max="3908" width="9.140625" style="247"/>
    <col min="3909" max="3909" width="13.7109375" style="247" bestFit="1" customWidth="1"/>
    <col min="3910" max="3910" width="16.28515625" style="247" customWidth="1"/>
    <col min="3911" max="3921" width="9.140625" style="247"/>
    <col min="3922" max="3922" width="13.7109375" style="247" bestFit="1" customWidth="1"/>
    <col min="3923" max="3923" width="16.28515625" style="247" customWidth="1"/>
    <col min="3924" max="3934" width="9.140625" style="247"/>
    <col min="3935" max="3935" width="13.7109375" style="247" bestFit="1" customWidth="1"/>
    <col min="3936" max="3936" width="16.28515625" style="247" customWidth="1"/>
    <col min="3937" max="3947" width="9.140625" style="247"/>
    <col min="3948" max="3948" width="13.7109375" style="247" bestFit="1" customWidth="1"/>
    <col min="3949" max="3949" width="16.28515625" style="247" customWidth="1"/>
    <col min="3950" max="3960" width="9.140625" style="247"/>
    <col min="3961" max="3961" width="13.7109375" style="247" bestFit="1" customWidth="1"/>
    <col min="3962" max="3962" width="16.28515625" style="247" customWidth="1"/>
    <col min="3963" max="3973" width="9.140625" style="247"/>
    <col min="3974" max="3974" width="13.7109375" style="247" bestFit="1" customWidth="1"/>
    <col min="3975" max="3975" width="16.28515625" style="247" customWidth="1"/>
    <col min="3976" max="3986" width="9.140625" style="247"/>
    <col min="3987" max="3987" width="13.7109375" style="247" bestFit="1" customWidth="1"/>
    <col min="3988" max="3988" width="16.28515625" style="247" customWidth="1"/>
    <col min="3989" max="3999" width="9.140625" style="247"/>
    <col min="4000" max="4000" width="13.7109375" style="247" bestFit="1" customWidth="1"/>
    <col min="4001" max="4001" width="16.28515625" style="247" customWidth="1"/>
    <col min="4002" max="4012" width="9.140625" style="247"/>
    <col min="4013" max="4013" width="13.7109375" style="247" bestFit="1" customWidth="1"/>
    <col min="4014" max="4014" width="16.28515625" style="247" customWidth="1"/>
    <col min="4015" max="4025" width="9.140625" style="247"/>
    <col min="4026" max="4026" width="13.7109375" style="247" bestFit="1" customWidth="1"/>
    <col min="4027" max="4027" width="16.28515625" style="247" customWidth="1"/>
    <col min="4028" max="4038" width="9.140625" style="247"/>
    <col min="4039" max="4039" width="13.7109375" style="247" bestFit="1" customWidth="1"/>
    <col min="4040" max="4040" width="16.28515625" style="247" customWidth="1"/>
    <col min="4041" max="4051" width="9.140625" style="247"/>
    <col min="4052" max="4052" width="13.7109375" style="247" bestFit="1" customWidth="1"/>
    <col min="4053" max="4053" width="16.28515625" style="247" customWidth="1"/>
    <col min="4054" max="4064" width="9.140625" style="247"/>
    <col min="4065" max="4065" width="13.7109375" style="247" bestFit="1" customWidth="1"/>
    <col min="4066" max="4066" width="16.28515625" style="247" customWidth="1"/>
    <col min="4067" max="4077" width="9.140625" style="247"/>
    <col min="4078" max="4078" width="13.7109375" style="247" bestFit="1" customWidth="1"/>
    <col min="4079" max="4079" width="16.28515625" style="247" customWidth="1"/>
    <col min="4080" max="4090" width="9.140625" style="247"/>
    <col min="4091" max="4091" width="13.7109375" style="247" bestFit="1" customWidth="1"/>
    <col min="4092" max="4092" width="16.28515625" style="247" customWidth="1"/>
    <col min="4093" max="4096" width="9.140625" style="247"/>
    <col min="4097" max="4097" width="33.140625" style="247" customWidth="1"/>
    <col min="4098" max="4098" width="60.28515625" style="247" customWidth="1"/>
    <col min="4099" max="4099" width="0" style="247" hidden="1" customWidth="1"/>
    <col min="4100" max="4100" width="23.28515625" style="247" customWidth="1"/>
    <col min="4101" max="4101" width="18.140625" style="247" customWidth="1"/>
    <col min="4102" max="4102" width="14.85546875" style="247" bestFit="1" customWidth="1"/>
    <col min="4103" max="4112" width="9.140625" style="247"/>
    <col min="4113" max="4113" width="13.7109375" style="247" bestFit="1" customWidth="1"/>
    <col min="4114" max="4114" width="16.28515625" style="247" customWidth="1"/>
    <col min="4115" max="4125" width="9.140625" style="247"/>
    <col min="4126" max="4126" width="13.7109375" style="247" bestFit="1" customWidth="1"/>
    <col min="4127" max="4127" width="16.28515625" style="247" customWidth="1"/>
    <col min="4128" max="4138" width="9.140625" style="247"/>
    <col min="4139" max="4139" width="13.7109375" style="247" bestFit="1" customWidth="1"/>
    <col min="4140" max="4140" width="16.28515625" style="247" customWidth="1"/>
    <col min="4141" max="4151" width="9.140625" style="247"/>
    <col min="4152" max="4152" width="13.7109375" style="247" bestFit="1" customWidth="1"/>
    <col min="4153" max="4153" width="16.28515625" style="247" customWidth="1"/>
    <col min="4154" max="4164" width="9.140625" style="247"/>
    <col min="4165" max="4165" width="13.7109375" style="247" bestFit="1" customWidth="1"/>
    <col min="4166" max="4166" width="16.28515625" style="247" customWidth="1"/>
    <col min="4167" max="4177" width="9.140625" style="247"/>
    <col min="4178" max="4178" width="13.7109375" style="247" bestFit="1" customWidth="1"/>
    <col min="4179" max="4179" width="16.28515625" style="247" customWidth="1"/>
    <col min="4180" max="4190" width="9.140625" style="247"/>
    <col min="4191" max="4191" width="13.7109375" style="247" bestFit="1" customWidth="1"/>
    <col min="4192" max="4192" width="16.28515625" style="247" customWidth="1"/>
    <col min="4193" max="4203" width="9.140625" style="247"/>
    <col min="4204" max="4204" width="13.7109375" style="247" bestFit="1" customWidth="1"/>
    <col min="4205" max="4205" width="16.28515625" style="247" customWidth="1"/>
    <col min="4206" max="4216" width="9.140625" style="247"/>
    <col min="4217" max="4217" width="13.7109375" style="247" bestFit="1" customWidth="1"/>
    <col min="4218" max="4218" width="16.28515625" style="247" customWidth="1"/>
    <col min="4219" max="4229" width="9.140625" style="247"/>
    <col min="4230" max="4230" width="13.7109375" style="247" bestFit="1" customWidth="1"/>
    <col min="4231" max="4231" width="16.28515625" style="247" customWidth="1"/>
    <col min="4232" max="4242" width="9.140625" style="247"/>
    <col min="4243" max="4243" width="13.7109375" style="247" bestFit="1" customWidth="1"/>
    <col min="4244" max="4244" width="16.28515625" style="247" customWidth="1"/>
    <col min="4245" max="4255" width="9.140625" style="247"/>
    <col min="4256" max="4256" width="13.7109375" style="247" bestFit="1" customWidth="1"/>
    <col min="4257" max="4257" width="16.28515625" style="247" customWidth="1"/>
    <col min="4258" max="4268" width="9.140625" style="247"/>
    <col min="4269" max="4269" width="13.7109375" style="247" bestFit="1" customWidth="1"/>
    <col min="4270" max="4270" width="16.28515625" style="247" customWidth="1"/>
    <col min="4271" max="4281" width="9.140625" style="247"/>
    <col min="4282" max="4282" width="13.7109375" style="247" bestFit="1" customWidth="1"/>
    <col min="4283" max="4283" width="16.28515625" style="247" customWidth="1"/>
    <col min="4284" max="4294" width="9.140625" style="247"/>
    <col min="4295" max="4295" width="13.7109375" style="247" bestFit="1" customWidth="1"/>
    <col min="4296" max="4296" width="16.28515625" style="247" customWidth="1"/>
    <col min="4297" max="4307" width="9.140625" style="247"/>
    <col min="4308" max="4308" width="13.7109375" style="247" bestFit="1" customWidth="1"/>
    <col min="4309" max="4309" width="16.28515625" style="247" customWidth="1"/>
    <col min="4310" max="4320" width="9.140625" style="247"/>
    <col min="4321" max="4321" width="13.7109375" style="247" bestFit="1" customWidth="1"/>
    <col min="4322" max="4322" width="16.28515625" style="247" customWidth="1"/>
    <col min="4323" max="4333" width="9.140625" style="247"/>
    <col min="4334" max="4334" width="13.7109375" style="247" bestFit="1" customWidth="1"/>
    <col min="4335" max="4335" width="16.28515625" style="247" customWidth="1"/>
    <col min="4336" max="4346" width="9.140625" style="247"/>
    <col min="4347" max="4347" width="13.7109375" style="247" bestFit="1" customWidth="1"/>
    <col min="4348" max="4348" width="16.28515625" style="247" customWidth="1"/>
    <col min="4349" max="4352" width="9.140625" style="247"/>
    <col min="4353" max="4353" width="33.140625" style="247" customWidth="1"/>
    <col min="4354" max="4354" width="60.28515625" style="247" customWidth="1"/>
    <col min="4355" max="4355" width="0" style="247" hidden="1" customWidth="1"/>
    <col min="4356" max="4356" width="23.28515625" style="247" customWidth="1"/>
    <col min="4357" max="4357" width="18.140625" style="247" customWidth="1"/>
    <col min="4358" max="4358" width="14.85546875" style="247" bestFit="1" customWidth="1"/>
    <col min="4359" max="4368" width="9.140625" style="247"/>
    <col min="4369" max="4369" width="13.7109375" style="247" bestFit="1" customWidth="1"/>
    <col min="4370" max="4370" width="16.28515625" style="247" customWidth="1"/>
    <col min="4371" max="4381" width="9.140625" style="247"/>
    <col min="4382" max="4382" width="13.7109375" style="247" bestFit="1" customWidth="1"/>
    <col min="4383" max="4383" width="16.28515625" style="247" customWidth="1"/>
    <col min="4384" max="4394" width="9.140625" style="247"/>
    <col min="4395" max="4395" width="13.7109375" style="247" bestFit="1" customWidth="1"/>
    <col min="4396" max="4396" width="16.28515625" style="247" customWidth="1"/>
    <col min="4397" max="4407" width="9.140625" style="247"/>
    <col min="4408" max="4408" width="13.7109375" style="247" bestFit="1" customWidth="1"/>
    <col min="4409" max="4409" width="16.28515625" style="247" customWidth="1"/>
    <col min="4410" max="4420" width="9.140625" style="247"/>
    <col min="4421" max="4421" width="13.7109375" style="247" bestFit="1" customWidth="1"/>
    <col min="4422" max="4422" width="16.28515625" style="247" customWidth="1"/>
    <col min="4423" max="4433" width="9.140625" style="247"/>
    <col min="4434" max="4434" width="13.7109375" style="247" bestFit="1" customWidth="1"/>
    <col min="4435" max="4435" width="16.28515625" style="247" customWidth="1"/>
    <col min="4436" max="4446" width="9.140625" style="247"/>
    <col min="4447" max="4447" width="13.7109375" style="247" bestFit="1" customWidth="1"/>
    <col min="4448" max="4448" width="16.28515625" style="247" customWidth="1"/>
    <col min="4449" max="4459" width="9.140625" style="247"/>
    <col min="4460" max="4460" width="13.7109375" style="247" bestFit="1" customWidth="1"/>
    <col min="4461" max="4461" width="16.28515625" style="247" customWidth="1"/>
    <col min="4462" max="4472" width="9.140625" style="247"/>
    <col min="4473" max="4473" width="13.7109375" style="247" bestFit="1" customWidth="1"/>
    <col min="4474" max="4474" width="16.28515625" style="247" customWidth="1"/>
    <col min="4475" max="4485" width="9.140625" style="247"/>
    <col min="4486" max="4486" width="13.7109375" style="247" bestFit="1" customWidth="1"/>
    <col min="4487" max="4487" width="16.28515625" style="247" customWidth="1"/>
    <col min="4488" max="4498" width="9.140625" style="247"/>
    <col min="4499" max="4499" width="13.7109375" style="247" bestFit="1" customWidth="1"/>
    <col min="4500" max="4500" width="16.28515625" style="247" customWidth="1"/>
    <col min="4501" max="4511" width="9.140625" style="247"/>
    <col min="4512" max="4512" width="13.7109375" style="247" bestFit="1" customWidth="1"/>
    <col min="4513" max="4513" width="16.28515625" style="247" customWidth="1"/>
    <col min="4514" max="4524" width="9.140625" style="247"/>
    <col min="4525" max="4525" width="13.7109375" style="247" bestFit="1" customWidth="1"/>
    <col min="4526" max="4526" width="16.28515625" style="247" customWidth="1"/>
    <col min="4527" max="4537" width="9.140625" style="247"/>
    <col min="4538" max="4538" width="13.7109375" style="247" bestFit="1" customWidth="1"/>
    <col min="4539" max="4539" width="16.28515625" style="247" customWidth="1"/>
    <col min="4540" max="4550" width="9.140625" style="247"/>
    <col min="4551" max="4551" width="13.7109375" style="247" bestFit="1" customWidth="1"/>
    <col min="4552" max="4552" width="16.28515625" style="247" customWidth="1"/>
    <col min="4553" max="4563" width="9.140625" style="247"/>
    <col min="4564" max="4564" width="13.7109375" style="247" bestFit="1" customWidth="1"/>
    <col min="4565" max="4565" width="16.28515625" style="247" customWidth="1"/>
    <col min="4566" max="4576" width="9.140625" style="247"/>
    <col min="4577" max="4577" width="13.7109375" style="247" bestFit="1" customWidth="1"/>
    <col min="4578" max="4578" width="16.28515625" style="247" customWidth="1"/>
    <col min="4579" max="4589" width="9.140625" style="247"/>
    <col min="4590" max="4590" width="13.7109375" style="247" bestFit="1" customWidth="1"/>
    <col min="4591" max="4591" width="16.28515625" style="247" customWidth="1"/>
    <col min="4592" max="4602" width="9.140625" style="247"/>
    <col min="4603" max="4603" width="13.7109375" style="247" bestFit="1" customWidth="1"/>
    <col min="4604" max="4604" width="16.28515625" style="247" customWidth="1"/>
    <col min="4605" max="4608" width="9.140625" style="247"/>
    <col min="4609" max="4609" width="33.140625" style="247" customWidth="1"/>
    <col min="4610" max="4610" width="60.28515625" style="247" customWidth="1"/>
    <col min="4611" max="4611" width="0" style="247" hidden="1" customWidth="1"/>
    <col min="4612" max="4612" width="23.28515625" style="247" customWidth="1"/>
    <col min="4613" max="4613" width="18.140625" style="247" customWidth="1"/>
    <col min="4614" max="4614" width="14.85546875" style="247" bestFit="1" customWidth="1"/>
    <col min="4615" max="4624" width="9.140625" style="247"/>
    <col min="4625" max="4625" width="13.7109375" style="247" bestFit="1" customWidth="1"/>
    <col min="4626" max="4626" width="16.28515625" style="247" customWidth="1"/>
    <col min="4627" max="4637" width="9.140625" style="247"/>
    <col min="4638" max="4638" width="13.7109375" style="247" bestFit="1" customWidth="1"/>
    <col min="4639" max="4639" width="16.28515625" style="247" customWidth="1"/>
    <col min="4640" max="4650" width="9.140625" style="247"/>
    <col min="4651" max="4651" width="13.7109375" style="247" bestFit="1" customWidth="1"/>
    <col min="4652" max="4652" width="16.28515625" style="247" customWidth="1"/>
    <col min="4653" max="4663" width="9.140625" style="247"/>
    <col min="4664" max="4664" width="13.7109375" style="247" bestFit="1" customWidth="1"/>
    <col min="4665" max="4665" width="16.28515625" style="247" customWidth="1"/>
    <col min="4666" max="4676" width="9.140625" style="247"/>
    <col min="4677" max="4677" width="13.7109375" style="247" bestFit="1" customWidth="1"/>
    <col min="4678" max="4678" width="16.28515625" style="247" customWidth="1"/>
    <col min="4679" max="4689" width="9.140625" style="247"/>
    <col min="4690" max="4690" width="13.7109375" style="247" bestFit="1" customWidth="1"/>
    <col min="4691" max="4691" width="16.28515625" style="247" customWidth="1"/>
    <col min="4692" max="4702" width="9.140625" style="247"/>
    <col min="4703" max="4703" width="13.7109375" style="247" bestFit="1" customWidth="1"/>
    <col min="4704" max="4704" width="16.28515625" style="247" customWidth="1"/>
    <col min="4705" max="4715" width="9.140625" style="247"/>
    <col min="4716" max="4716" width="13.7109375" style="247" bestFit="1" customWidth="1"/>
    <col min="4717" max="4717" width="16.28515625" style="247" customWidth="1"/>
    <col min="4718" max="4728" width="9.140625" style="247"/>
    <col min="4729" max="4729" width="13.7109375" style="247" bestFit="1" customWidth="1"/>
    <col min="4730" max="4730" width="16.28515625" style="247" customWidth="1"/>
    <col min="4731" max="4741" width="9.140625" style="247"/>
    <col min="4742" max="4742" width="13.7109375" style="247" bestFit="1" customWidth="1"/>
    <col min="4743" max="4743" width="16.28515625" style="247" customWidth="1"/>
    <col min="4744" max="4754" width="9.140625" style="247"/>
    <col min="4755" max="4755" width="13.7109375" style="247" bestFit="1" customWidth="1"/>
    <col min="4756" max="4756" width="16.28515625" style="247" customWidth="1"/>
    <col min="4757" max="4767" width="9.140625" style="247"/>
    <col min="4768" max="4768" width="13.7109375" style="247" bestFit="1" customWidth="1"/>
    <col min="4769" max="4769" width="16.28515625" style="247" customWidth="1"/>
    <col min="4770" max="4780" width="9.140625" style="247"/>
    <col min="4781" max="4781" width="13.7109375" style="247" bestFit="1" customWidth="1"/>
    <col min="4782" max="4782" width="16.28515625" style="247" customWidth="1"/>
    <col min="4783" max="4793" width="9.140625" style="247"/>
    <col min="4794" max="4794" width="13.7109375" style="247" bestFit="1" customWidth="1"/>
    <col min="4795" max="4795" width="16.28515625" style="247" customWidth="1"/>
    <col min="4796" max="4806" width="9.140625" style="247"/>
    <col min="4807" max="4807" width="13.7109375" style="247" bestFit="1" customWidth="1"/>
    <col min="4808" max="4808" width="16.28515625" style="247" customWidth="1"/>
    <col min="4809" max="4819" width="9.140625" style="247"/>
    <col min="4820" max="4820" width="13.7109375" style="247" bestFit="1" customWidth="1"/>
    <col min="4821" max="4821" width="16.28515625" style="247" customWidth="1"/>
    <col min="4822" max="4832" width="9.140625" style="247"/>
    <col min="4833" max="4833" width="13.7109375" style="247" bestFit="1" customWidth="1"/>
    <col min="4834" max="4834" width="16.28515625" style="247" customWidth="1"/>
    <col min="4835" max="4845" width="9.140625" style="247"/>
    <col min="4846" max="4846" width="13.7109375" style="247" bestFit="1" customWidth="1"/>
    <col min="4847" max="4847" width="16.28515625" style="247" customWidth="1"/>
    <col min="4848" max="4858" width="9.140625" style="247"/>
    <col min="4859" max="4859" width="13.7109375" style="247" bestFit="1" customWidth="1"/>
    <col min="4860" max="4860" width="16.28515625" style="247" customWidth="1"/>
    <col min="4861" max="4864" width="9.140625" style="247"/>
    <col min="4865" max="4865" width="33.140625" style="247" customWidth="1"/>
    <col min="4866" max="4866" width="60.28515625" style="247" customWidth="1"/>
    <col min="4867" max="4867" width="0" style="247" hidden="1" customWidth="1"/>
    <col min="4868" max="4868" width="23.28515625" style="247" customWidth="1"/>
    <col min="4869" max="4869" width="18.140625" style="247" customWidth="1"/>
    <col min="4870" max="4870" width="14.85546875" style="247" bestFit="1" customWidth="1"/>
    <col min="4871" max="4880" width="9.140625" style="247"/>
    <col min="4881" max="4881" width="13.7109375" style="247" bestFit="1" customWidth="1"/>
    <col min="4882" max="4882" width="16.28515625" style="247" customWidth="1"/>
    <col min="4883" max="4893" width="9.140625" style="247"/>
    <col min="4894" max="4894" width="13.7109375" style="247" bestFit="1" customWidth="1"/>
    <col min="4895" max="4895" width="16.28515625" style="247" customWidth="1"/>
    <col min="4896" max="4906" width="9.140625" style="247"/>
    <col min="4907" max="4907" width="13.7109375" style="247" bestFit="1" customWidth="1"/>
    <col min="4908" max="4908" width="16.28515625" style="247" customWidth="1"/>
    <col min="4909" max="4919" width="9.140625" style="247"/>
    <col min="4920" max="4920" width="13.7109375" style="247" bestFit="1" customWidth="1"/>
    <col min="4921" max="4921" width="16.28515625" style="247" customWidth="1"/>
    <col min="4922" max="4932" width="9.140625" style="247"/>
    <col min="4933" max="4933" width="13.7109375" style="247" bestFit="1" customWidth="1"/>
    <col min="4934" max="4934" width="16.28515625" style="247" customWidth="1"/>
    <col min="4935" max="4945" width="9.140625" style="247"/>
    <col min="4946" max="4946" width="13.7109375" style="247" bestFit="1" customWidth="1"/>
    <col min="4947" max="4947" width="16.28515625" style="247" customWidth="1"/>
    <col min="4948" max="4958" width="9.140625" style="247"/>
    <col min="4959" max="4959" width="13.7109375" style="247" bestFit="1" customWidth="1"/>
    <col min="4960" max="4960" width="16.28515625" style="247" customWidth="1"/>
    <col min="4961" max="4971" width="9.140625" style="247"/>
    <col min="4972" max="4972" width="13.7109375" style="247" bestFit="1" customWidth="1"/>
    <col min="4973" max="4973" width="16.28515625" style="247" customWidth="1"/>
    <col min="4974" max="4984" width="9.140625" style="247"/>
    <col min="4985" max="4985" width="13.7109375" style="247" bestFit="1" customWidth="1"/>
    <col min="4986" max="4986" width="16.28515625" style="247" customWidth="1"/>
    <col min="4987" max="4997" width="9.140625" style="247"/>
    <col min="4998" max="4998" width="13.7109375" style="247" bestFit="1" customWidth="1"/>
    <col min="4999" max="4999" width="16.28515625" style="247" customWidth="1"/>
    <col min="5000" max="5010" width="9.140625" style="247"/>
    <col min="5011" max="5011" width="13.7109375" style="247" bestFit="1" customWidth="1"/>
    <col min="5012" max="5012" width="16.28515625" style="247" customWidth="1"/>
    <col min="5013" max="5023" width="9.140625" style="247"/>
    <col min="5024" max="5024" width="13.7109375" style="247" bestFit="1" customWidth="1"/>
    <col min="5025" max="5025" width="16.28515625" style="247" customWidth="1"/>
    <col min="5026" max="5036" width="9.140625" style="247"/>
    <col min="5037" max="5037" width="13.7109375" style="247" bestFit="1" customWidth="1"/>
    <col min="5038" max="5038" width="16.28515625" style="247" customWidth="1"/>
    <col min="5039" max="5049" width="9.140625" style="247"/>
    <col min="5050" max="5050" width="13.7109375" style="247" bestFit="1" customWidth="1"/>
    <col min="5051" max="5051" width="16.28515625" style="247" customWidth="1"/>
    <col min="5052" max="5062" width="9.140625" style="247"/>
    <col min="5063" max="5063" width="13.7109375" style="247" bestFit="1" customWidth="1"/>
    <col min="5064" max="5064" width="16.28515625" style="247" customWidth="1"/>
    <col min="5065" max="5075" width="9.140625" style="247"/>
    <col min="5076" max="5076" width="13.7109375" style="247" bestFit="1" customWidth="1"/>
    <col min="5077" max="5077" width="16.28515625" style="247" customWidth="1"/>
    <col min="5078" max="5088" width="9.140625" style="247"/>
    <col min="5089" max="5089" width="13.7109375" style="247" bestFit="1" customWidth="1"/>
    <col min="5090" max="5090" width="16.28515625" style="247" customWidth="1"/>
    <col min="5091" max="5101" width="9.140625" style="247"/>
    <col min="5102" max="5102" width="13.7109375" style="247" bestFit="1" customWidth="1"/>
    <col min="5103" max="5103" width="16.28515625" style="247" customWidth="1"/>
    <col min="5104" max="5114" width="9.140625" style="247"/>
    <col min="5115" max="5115" width="13.7109375" style="247" bestFit="1" customWidth="1"/>
    <col min="5116" max="5116" width="16.28515625" style="247" customWidth="1"/>
    <col min="5117" max="5120" width="9.140625" style="247"/>
    <col min="5121" max="5121" width="33.140625" style="247" customWidth="1"/>
    <col min="5122" max="5122" width="60.28515625" style="247" customWidth="1"/>
    <col min="5123" max="5123" width="0" style="247" hidden="1" customWidth="1"/>
    <col min="5124" max="5124" width="23.28515625" style="247" customWidth="1"/>
    <col min="5125" max="5125" width="18.140625" style="247" customWidth="1"/>
    <col min="5126" max="5126" width="14.85546875" style="247" bestFit="1" customWidth="1"/>
    <col min="5127" max="5136" width="9.140625" style="247"/>
    <col min="5137" max="5137" width="13.7109375" style="247" bestFit="1" customWidth="1"/>
    <col min="5138" max="5138" width="16.28515625" style="247" customWidth="1"/>
    <col min="5139" max="5149" width="9.140625" style="247"/>
    <col min="5150" max="5150" width="13.7109375" style="247" bestFit="1" customWidth="1"/>
    <col min="5151" max="5151" width="16.28515625" style="247" customWidth="1"/>
    <col min="5152" max="5162" width="9.140625" style="247"/>
    <col min="5163" max="5163" width="13.7109375" style="247" bestFit="1" customWidth="1"/>
    <col min="5164" max="5164" width="16.28515625" style="247" customWidth="1"/>
    <col min="5165" max="5175" width="9.140625" style="247"/>
    <col min="5176" max="5176" width="13.7109375" style="247" bestFit="1" customWidth="1"/>
    <col min="5177" max="5177" width="16.28515625" style="247" customWidth="1"/>
    <col min="5178" max="5188" width="9.140625" style="247"/>
    <col min="5189" max="5189" width="13.7109375" style="247" bestFit="1" customWidth="1"/>
    <col min="5190" max="5190" width="16.28515625" style="247" customWidth="1"/>
    <col min="5191" max="5201" width="9.140625" style="247"/>
    <col min="5202" max="5202" width="13.7109375" style="247" bestFit="1" customWidth="1"/>
    <col min="5203" max="5203" width="16.28515625" style="247" customWidth="1"/>
    <col min="5204" max="5214" width="9.140625" style="247"/>
    <col min="5215" max="5215" width="13.7109375" style="247" bestFit="1" customWidth="1"/>
    <col min="5216" max="5216" width="16.28515625" style="247" customWidth="1"/>
    <col min="5217" max="5227" width="9.140625" style="247"/>
    <col min="5228" max="5228" width="13.7109375" style="247" bestFit="1" customWidth="1"/>
    <col min="5229" max="5229" width="16.28515625" style="247" customWidth="1"/>
    <col min="5230" max="5240" width="9.140625" style="247"/>
    <col min="5241" max="5241" width="13.7109375" style="247" bestFit="1" customWidth="1"/>
    <col min="5242" max="5242" width="16.28515625" style="247" customWidth="1"/>
    <col min="5243" max="5253" width="9.140625" style="247"/>
    <col min="5254" max="5254" width="13.7109375" style="247" bestFit="1" customWidth="1"/>
    <col min="5255" max="5255" width="16.28515625" style="247" customWidth="1"/>
    <col min="5256" max="5266" width="9.140625" style="247"/>
    <col min="5267" max="5267" width="13.7109375" style="247" bestFit="1" customWidth="1"/>
    <col min="5268" max="5268" width="16.28515625" style="247" customWidth="1"/>
    <col min="5269" max="5279" width="9.140625" style="247"/>
    <col min="5280" max="5280" width="13.7109375" style="247" bestFit="1" customWidth="1"/>
    <col min="5281" max="5281" width="16.28515625" style="247" customWidth="1"/>
    <col min="5282" max="5292" width="9.140625" style="247"/>
    <col min="5293" max="5293" width="13.7109375" style="247" bestFit="1" customWidth="1"/>
    <col min="5294" max="5294" width="16.28515625" style="247" customWidth="1"/>
    <col min="5295" max="5305" width="9.140625" style="247"/>
    <col min="5306" max="5306" width="13.7109375" style="247" bestFit="1" customWidth="1"/>
    <col min="5307" max="5307" width="16.28515625" style="247" customWidth="1"/>
    <col min="5308" max="5318" width="9.140625" style="247"/>
    <col min="5319" max="5319" width="13.7109375" style="247" bestFit="1" customWidth="1"/>
    <col min="5320" max="5320" width="16.28515625" style="247" customWidth="1"/>
    <col min="5321" max="5331" width="9.140625" style="247"/>
    <col min="5332" max="5332" width="13.7109375" style="247" bestFit="1" customWidth="1"/>
    <col min="5333" max="5333" width="16.28515625" style="247" customWidth="1"/>
    <col min="5334" max="5344" width="9.140625" style="247"/>
    <col min="5345" max="5345" width="13.7109375" style="247" bestFit="1" customWidth="1"/>
    <col min="5346" max="5346" width="16.28515625" style="247" customWidth="1"/>
    <col min="5347" max="5357" width="9.140625" style="247"/>
    <col min="5358" max="5358" width="13.7109375" style="247" bestFit="1" customWidth="1"/>
    <col min="5359" max="5359" width="16.28515625" style="247" customWidth="1"/>
    <col min="5360" max="5370" width="9.140625" style="247"/>
    <col min="5371" max="5371" width="13.7109375" style="247" bestFit="1" customWidth="1"/>
    <col min="5372" max="5372" width="16.28515625" style="247" customWidth="1"/>
    <col min="5373" max="5376" width="9.140625" style="247"/>
    <col min="5377" max="5377" width="33.140625" style="247" customWidth="1"/>
    <col min="5378" max="5378" width="60.28515625" style="247" customWidth="1"/>
    <col min="5379" max="5379" width="0" style="247" hidden="1" customWidth="1"/>
    <col min="5380" max="5380" width="23.28515625" style="247" customWidth="1"/>
    <col min="5381" max="5381" width="18.140625" style="247" customWidth="1"/>
    <col min="5382" max="5382" width="14.85546875" style="247" bestFit="1" customWidth="1"/>
    <col min="5383" max="5392" width="9.140625" style="247"/>
    <col min="5393" max="5393" width="13.7109375" style="247" bestFit="1" customWidth="1"/>
    <col min="5394" max="5394" width="16.28515625" style="247" customWidth="1"/>
    <col min="5395" max="5405" width="9.140625" style="247"/>
    <col min="5406" max="5406" width="13.7109375" style="247" bestFit="1" customWidth="1"/>
    <col min="5407" max="5407" width="16.28515625" style="247" customWidth="1"/>
    <col min="5408" max="5418" width="9.140625" style="247"/>
    <col min="5419" max="5419" width="13.7109375" style="247" bestFit="1" customWidth="1"/>
    <col min="5420" max="5420" width="16.28515625" style="247" customWidth="1"/>
    <col min="5421" max="5431" width="9.140625" style="247"/>
    <col min="5432" max="5432" width="13.7109375" style="247" bestFit="1" customWidth="1"/>
    <col min="5433" max="5433" width="16.28515625" style="247" customWidth="1"/>
    <col min="5434" max="5444" width="9.140625" style="247"/>
    <col min="5445" max="5445" width="13.7109375" style="247" bestFit="1" customWidth="1"/>
    <col min="5446" max="5446" width="16.28515625" style="247" customWidth="1"/>
    <col min="5447" max="5457" width="9.140625" style="247"/>
    <col min="5458" max="5458" width="13.7109375" style="247" bestFit="1" customWidth="1"/>
    <col min="5459" max="5459" width="16.28515625" style="247" customWidth="1"/>
    <col min="5460" max="5470" width="9.140625" style="247"/>
    <col min="5471" max="5471" width="13.7109375" style="247" bestFit="1" customWidth="1"/>
    <col min="5472" max="5472" width="16.28515625" style="247" customWidth="1"/>
    <col min="5473" max="5483" width="9.140625" style="247"/>
    <col min="5484" max="5484" width="13.7109375" style="247" bestFit="1" customWidth="1"/>
    <col min="5485" max="5485" width="16.28515625" style="247" customWidth="1"/>
    <col min="5486" max="5496" width="9.140625" style="247"/>
    <col min="5497" max="5497" width="13.7109375" style="247" bestFit="1" customWidth="1"/>
    <col min="5498" max="5498" width="16.28515625" style="247" customWidth="1"/>
    <col min="5499" max="5509" width="9.140625" style="247"/>
    <col min="5510" max="5510" width="13.7109375" style="247" bestFit="1" customWidth="1"/>
    <col min="5511" max="5511" width="16.28515625" style="247" customWidth="1"/>
    <col min="5512" max="5522" width="9.140625" style="247"/>
    <col min="5523" max="5523" width="13.7109375" style="247" bestFit="1" customWidth="1"/>
    <col min="5524" max="5524" width="16.28515625" style="247" customWidth="1"/>
    <col min="5525" max="5535" width="9.140625" style="247"/>
    <col min="5536" max="5536" width="13.7109375" style="247" bestFit="1" customWidth="1"/>
    <col min="5537" max="5537" width="16.28515625" style="247" customWidth="1"/>
    <col min="5538" max="5548" width="9.140625" style="247"/>
    <col min="5549" max="5549" width="13.7109375" style="247" bestFit="1" customWidth="1"/>
    <col min="5550" max="5550" width="16.28515625" style="247" customWidth="1"/>
    <col min="5551" max="5561" width="9.140625" style="247"/>
    <col min="5562" max="5562" width="13.7109375" style="247" bestFit="1" customWidth="1"/>
    <col min="5563" max="5563" width="16.28515625" style="247" customWidth="1"/>
    <col min="5564" max="5574" width="9.140625" style="247"/>
    <col min="5575" max="5575" width="13.7109375" style="247" bestFit="1" customWidth="1"/>
    <col min="5576" max="5576" width="16.28515625" style="247" customWidth="1"/>
    <col min="5577" max="5587" width="9.140625" style="247"/>
    <col min="5588" max="5588" width="13.7109375" style="247" bestFit="1" customWidth="1"/>
    <col min="5589" max="5589" width="16.28515625" style="247" customWidth="1"/>
    <col min="5590" max="5600" width="9.140625" style="247"/>
    <col min="5601" max="5601" width="13.7109375" style="247" bestFit="1" customWidth="1"/>
    <col min="5602" max="5602" width="16.28515625" style="247" customWidth="1"/>
    <col min="5603" max="5613" width="9.140625" style="247"/>
    <col min="5614" max="5614" width="13.7109375" style="247" bestFit="1" customWidth="1"/>
    <col min="5615" max="5615" width="16.28515625" style="247" customWidth="1"/>
    <col min="5616" max="5626" width="9.140625" style="247"/>
    <col min="5627" max="5627" width="13.7109375" style="247" bestFit="1" customWidth="1"/>
    <col min="5628" max="5628" width="16.28515625" style="247" customWidth="1"/>
    <col min="5629" max="5632" width="9.140625" style="247"/>
    <col min="5633" max="5633" width="33.140625" style="247" customWidth="1"/>
    <col min="5634" max="5634" width="60.28515625" style="247" customWidth="1"/>
    <col min="5635" max="5635" width="0" style="247" hidden="1" customWidth="1"/>
    <col min="5636" max="5636" width="23.28515625" style="247" customWidth="1"/>
    <col min="5637" max="5637" width="18.140625" style="247" customWidth="1"/>
    <col min="5638" max="5638" width="14.85546875" style="247" bestFit="1" customWidth="1"/>
    <col min="5639" max="5648" width="9.140625" style="247"/>
    <col min="5649" max="5649" width="13.7109375" style="247" bestFit="1" customWidth="1"/>
    <col min="5650" max="5650" width="16.28515625" style="247" customWidth="1"/>
    <col min="5651" max="5661" width="9.140625" style="247"/>
    <col min="5662" max="5662" width="13.7109375" style="247" bestFit="1" customWidth="1"/>
    <col min="5663" max="5663" width="16.28515625" style="247" customWidth="1"/>
    <col min="5664" max="5674" width="9.140625" style="247"/>
    <col min="5675" max="5675" width="13.7109375" style="247" bestFit="1" customWidth="1"/>
    <col min="5676" max="5676" width="16.28515625" style="247" customWidth="1"/>
    <col min="5677" max="5687" width="9.140625" style="247"/>
    <col min="5688" max="5688" width="13.7109375" style="247" bestFit="1" customWidth="1"/>
    <col min="5689" max="5689" width="16.28515625" style="247" customWidth="1"/>
    <col min="5690" max="5700" width="9.140625" style="247"/>
    <col min="5701" max="5701" width="13.7109375" style="247" bestFit="1" customWidth="1"/>
    <col min="5702" max="5702" width="16.28515625" style="247" customWidth="1"/>
    <col min="5703" max="5713" width="9.140625" style="247"/>
    <col min="5714" max="5714" width="13.7109375" style="247" bestFit="1" customWidth="1"/>
    <col min="5715" max="5715" width="16.28515625" style="247" customWidth="1"/>
    <col min="5716" max="5726" width="9.140625" style="247"/>
    <col min="5727" max="5727" width="13.7109375" style="247" bestFit="1" customWidth="1"/>
    <col min="5728" max="5728" width="16.28515625" style="247" customWidth="1"/>
    <col min="5729" max="5739" width="9.140625" style="247"/>
    <col min="5740" max="5740" width="13.7109375" style="247" bestFit="1" customWidth="1"/>
    <col min="5741" max="5741" width="16.28515625" style="247" customWidth="1"/>
    <col min="5742" max="5752" width="9.140625" style="247"/>
    <col min="5753" max="5753" width="13.7109375" style="247" bestFit="1" customWidth="1"/>
    <col min="5754" max="5754" width="16.28515625" style="247" customWidth="1"/>
    <col min="5755" max="5765" width="9.140625" style="247"/>
    <col min="5766" max="5766" width="13.7109375" style="247" bestFit="1" customWidth="1"/>
    <col min="5767" max="5767" width="16.28515625" style="247" customWidth="1"/>
    <col min="5768" max="5778" width="9.140625" style="247"/>
    <col min="5779" max="5779" width="13.7109375" style="247" bestFit="1" customWidth="1"/>
    <col min="5780" max="5780" width="16.28515625" style="247" customWidth="1"/>
    <col min="5781" max="5791" width="9.140625" style="247"/>
    <col min="5792" max="5792" width="13.7109375" style="247" bestFit="1" customWidth="1"/>
    <col min="5793" max="5793" width="16.28515625" style="247" customWidth="1"/>
    <col min="5794" max="5804" width="9.140625" style="247"/>
    <col min="5805" max="5805" width="13.7109375" style="247" bestFit="1" customWidth="1"/>
    <col min="5806" max="5806" width="16.28515625" style="247" customWidth="1"/>
    <col min="5807" max="5817" width="9.140625" style="247"/>
    <col min="5818" max="5818" width="13.7109375" style="247" bestFit="1" customWidth="1"/>
    <col min="5819" max="5819" width="16.28515625" style="247" customWidth="1"/>
    <col min="5820" max="5830" width="9.140625" style="247"/>
    <col min="5831" max="5831" width="13.7109375" style="247" bestFit="1" customWidth="1"/>
    <col min="5832" max="5832" width="16.28515625" style="247" customWidth="1"/>
    <col min="5833" max="5843" width="9.140625" style="247"/>
    <col min="5844" max="5844" width="13.7109375" style="247" bestFit="1" customWidth="1"/>
    <col min="5845" max="5845" width="16.28515625" style="247" customWidth="1"/>
    <col min="5846" max="5856" width="9.140625" style="247"/>
    <col min="5857" max="5857" width="13.7109375" style="247" bestFit="1" customWidth="1"/>
    <col min="5858" max="5858" width="16.28515625" style="247" customWidth="1"/>
    <col min="5859" max="5869" width="9.140625" style="247"/>
    <col min="5870" max="5870" width="13.7109375" style="247" bestFit="1" customWidth="1"/>
    <col min="5871" max="5871" width="16.28515625" style="247" customWidth="1"/>
    <col min="5872" max="5882" width="9.140625" style="247"/>
    <col min="5883" max="5883" width="13.7109375" style="247" bestFit="1" customWidth="1"/>
    <col min="5884" max="5884" width="16.28515625" style="247" customWidth="1"/>
    <col min="5885" max="5888" width="9.140625" style="247"/>
    <col min="5889" max="5889" width="33.140625" style="247" customWidth="1"/>
    <col min="5890" max="5890" width="60.28515625" style="247" customWidth="1"/>
    <col min="5891" max="5891" width="0" style="247" hidden="1" customWidth="1"/>
    <col min="5892" max="5892" width="23.28515625" style="247" customWidth="1"/>
    <col min="5893" max="5893" width="18.140625" style="247" customWidth="1"/>
    <col min="5894" max="5894" width="14.85546875" style="247" bestFit="1" customWidth="1"/>
    <col min="5895" max="5904" width="9.140625" style="247"/>
    <col min="5905" max="5905" width="13.7109375" style="247" bestFit="1" customWidth="1"/>
    <col min="5906" max="5906" width="16.28515625" style="247" customWidth="1"/>
    <col min="5907" max="5917" width="9.140625" style="247"/>
    <col min="5918" max="5918" width="13.7109375" style="247" bestFit="1" customWidth="1"/>
    <col min="5919" max="5919" width="16.28515625" style="247" customWidth="1"/>
    <col min="5920" max="5930" width="9.140625" style="247"/>
    <col min="5931" max="5931" width="13.7109375" style="247" bestFit="1" customWidth="1"/>
    <col min="5932" max="5932" width="16.28515625" style="247" customWidth="1"/>
    <col min="5933" max="5943" width="9.140625" style="247"/>
    <col min="5944" max="5944" width="13.7109375" style="247" bestFit="1" customWidth="1"/>
    <col min="5945" max="5945" width="16.28515625" style="247" customWidth="1"/>
    <col min="5946" max="5956" width="9.140625" style="247"/>
    <col min="5957" max="5957" width="13.7109375" style="247" bestFit="1" customWidth="1"/>
    <col min="5958" max="5958" width="16.28515625" style="247" customWidth="1"/>
    <col min="5959" max="5969" width="9.140625" style="247"/>
    <col min="5970" max="5970" width="13.7109375" style="247" bestFit="1" customWidth="1"/>
    <col min="5971" max="5971" width="16.28515625" style="247" customWidth="1"/>
    <col min="5972" max="5982" width="9.140625" style="247"/>
    <col min="5983" max="5983" width="13.7109375" style="247" bestFit="1" customWidth="1"/>
    <col min="5984" max="5984" width="16.28515625" style="247" customWidth="1"/>
    <col min="5985" max="5995" width="9.140625" style="247"/>
    <col min="5996" max="5996" width="13.7109375" style="247" bestFit="1" customWidth="1"/>
    <col min="5997" max="5997" width="16.28515625" style="247" customWidth="1"/>
    <col min="5998" max="6008" width="9.140625" style="247"/>
    <col min="6009" max="6009" width="13.7109375" style="247" bestFit="1" customWidth="1"/>
    <col min="6010" max="6010" width="16.28515625" style="247" customWidth="1"/>
    <col min="6011" max="6021" width="9.140625" style="247"/>
    <col min="6022" max="6022" width="13.7109375" style="247" bestFit="1" customWidth="1"/>
    <col min="6023" max="6023" width="16.28515625" style="247" customWidth="1"/>
    <col min="6024" max="6034" width="9.140625" style="247"/>
    <col min="6035" max="6035" width="13.7109375" style="247" bestFit="1" customWidth="1"/>
    <col min="6036" max="6036" width="16.28515625" style="247" customWidth="1"/>
    <col min="6037" max="6047" width="9.140625" style="247"/>
    <col min="6048" max="6048" width="13.7109375" style="247" bestFit="1" customWidth="1"/>
    <col min="6049" max="6049" width="16.28515625" style="247" customWidth="1"/>
    <col min="6050" max="6060" width="9.140625" style="247"/>
    <col min="6061" max="6061" width="13.7109375" style="247" bestFit="1" customWidth="1"/>
    <col min="6062" max="6062" width="16.28515625" style="247" customWidth="1"/>
    <col min="6063" max="6073" width="9.140625" style="247"/>
    <col min="6074" max="6074" width="13.7109375" style="247" bestFit="1" customWidth="1"/>
    <col min="6075" max="6075" width="16.28515625" style="247" customWidth="1"/>
    <col min="6076" max="6086" width="9.140625" style="247"/>
    <col min="6087" max="6087" width="13.7109375" style="247" bestFit="1" customWidth="1"/>
    <col min="6088" max="6088" width="16.28515625" style="247" customWidth="1"/>
    <col min="6089" max="6099" width="9.140625" style="247"/>
    <col min="6100" max="6100" width="13.7109375" style="247" bestFit="1" customWidth="1"/>
    <col min="6101" max="6101" width="16.28515625" style="247" customWidth="1"/>
    <col min="6102" max="6112" width="9.140625" style="247"/>
    <col min="6113" max="6113" width="13.7109375" style="247" bestFit="1" customWidth="1"/>
    <col min="6114" max="6114" width="16.28515625" style="247" customWidth="1"/>
    <col min="6115" max="6125" width="9.140625" style="247"/>
    <col min="6126" max="6126" width="13.7109375" style="247" bestFit="1" customWidth="1"/>
    <col min="6127" max="6127" width="16.28515625" style="247" customWidth="1"/>
    <col min="6128" max="6138" width="9.140625" style="247"/>
    <col min="6139" max="6139" width="13.7109375" style="247" bestFit="1" customWidth="1"/>
    <col min="6140" max="6140" width="16.28515625" style="247" customWidth="1"/>
    <col min="6141" max="6144" width="9.140625" style="247"/>
    <col min="6145" max="6145" width="33.140625" style="247" customWidth="1"/>
    <col min="6146" max="6146" width="60.28515625" style="247" customWidth="1"/>
    <col min="6147" max="6147" width="0" style="247" hidden="1" customWidth="1"/>
    <col min="6148" max="6148" width="23.28515625" style="247" customWidth="1"/>
    <col min="6149" max="6149" width="18.140625" style="247" customWidth="1"/>
    <col min="6150" max="6150" width="14.85546875" style="247" bestFit="1" customWidth="1"/>
    <col min="6151" max="6160" width="9.140625" style="247"/>
    <col min="6161" max="6161" width="13.7109375" style="247" bestFit="1" customWidth="1"/>
    <col min="6162" max="6162" width="16.28515625" style="247" customWidth="1"/>
    <col min="6163" max="6173" width="9.140625" style="247"/>
    <col min="6174" max="6174" width="13.7109375" style="247" bestFit="1" customWidth="1"/>
    <col min="6175" max="6175" width="16.28515625" style="247" customWidth="1"/>
    <col min="6176" max="6186" width="9.140625" style="247"/>
    <col min="6187" max="6187" width="13.7109375" style="247" bestFit="1" customWidth="1"/>
    <col min="6188" max="6188" width="16.28515625" style="247" customWidth="1"/>
    <col min="6189" max="6199" width="9.140625" style="247"/>
    <col min="6200" max="6200" width="13.7109375" style="247" bestFit="1" customWidth="1"/>
    <col min="6201" max="6201" width="16.28515625" style="247" customWidth="1"/>
    <col min="6202" max="6212" width="9.140625" style="247"/>
    <col min="6213" max="6213" width="13.7109375" style="247" bestFit="1" customWidth="1"/>
    <col min="6214" max="6214" width="16.28515625" style="247" customWidth="1"/>
    <col min="6215" max="6225" width="9.140625" style="247"/>
    <col min="6226" max="6226" width="13.7109375" style="247" bestFit="1" customWidth="1"/>
    <col min="6227" max="6227" width="16.28515625" style="247" customWidth="1"/>
    <col min="6228" max="6238" width="9.140625" style="247"/>
    <col min="6239" max="6239" width="13.7109375" style="247" bestFit="1" customWidth="1"/>
    <col min="6240" max="6240" width="16.28515625" style="247" customWidth="1"/>
    <col min="6241" max="6251" width="9.140625" style="247"/>
    <col min="6252" max="6252" width="13.7109375" style="247" bestFit="1" customWidth="1"/>
    <col min="6253" max="6253" width="16.28515625" style="247" customWidth="1"/>
    <col min="6254" max="6264" width="9.140625" style="247"/>
    <col min="6265" max="6265" width="13.7109375" style="247" bestFit="1" customWidth="1"/>
    <col min="6266" max="6266" width="16.28515625" style="247" customWidth="1"/>
    <col min="6267" max="6277" width="9.140625" style="247"/>
    <col min="6278" max="6278" width="13.7109375" style="247" bestFit="1" customWidth="1"/>
    <col min="6279" max="6279" width="16.28515625" style="247" customWidth="1"/>
    <col min="6280" max="6290" width="9.140625" style="247"/>
    <col min="6291" max="6291" width="13.7109375" style="247" bestFit="1" customWidth="1"/>
    <col min="6292" max="6292" width="16.28515625" style="247" customWidth="1"/>
    <col min="6293" max="6303" width="9.140625" style="247"/>
    <col min="6304" max="6304" width="13.7109375" style="247" bestFit="1" customWidth="1"/>
    <col min="6305" max="6305" width="16.28515625" style="247" customWidth="1"/>
    <col min="6306" max="6316" width="9.140625" style="247"/>
    <col min="6317" max="6317" width="13.7109375" style="247" bestFit="1" customWidth="1"/>
    <col min="6318" max="6318" width="16.28515625" style="247" customWidth="1"/>
    <col min="6319" max="6329" width="9.140625" style="247"/>
    <col min="6330" max="6330" width="13.7109375" style="247" bestFit="1" customWidth="1"/>
    <col min="6331" max="6331" width="16.28515625" style="247" customWidth="1"/>
    <col min="6332" max="6342" width="9.140625" style="247"/>
    <col min="6343" max="6343" width="13.7109375" style="247" bestFit="1" customWidth="1"/>
    <col min="6344" max="6344" width="16.28515625" style="247" customWidth="1"/>
    <col min="6345" max="6355" width="9.140625" style="247"/>
    <col min="6356" max="6356" width="13.7109375" style="247" bestFit="1" customWidth="1"/>
    <col min="6357" max="6357" width="16.28515625" style="247" customWidth="1"/>
    <col min="6358" max="6368" width="9.140625" style="247"/>
    <col min="6369" max="6369" width="13.7109375" style="247" bestFit="1" customWidth="1"/>
    <col min="6370" max="6370" width="16.28515625" style="247" customWidth="1"/>
    <col min="6371" max="6381" width="9.140625" style="247"/>
    <col min="6382" max="6382" width="13.7109375" style="247" bestFit="1" customWidth="1"/>
    <col min="6383" max="6383" width="16.28515625" style="247" customWidth="1"/>
    <col min="6384" max="6394" width="9.140625" style="247"/>
    <col min="6395" max="6395" width="13.7109375" style="247" bestFit="1" customWidth="1"/>
    <col min="6396" max="6396" width="16.28515625" style="247" customWidth="1"/>
    <col min="6397" max="6400" width="9.140625" style="247"/>
    <col min="6401" max="6401" width="33.140625" style="247" customWidth="1"/>
    <col min="6402" max="6402" width="60.28515625" style="247" customWidth="1"/>
    <col min="6403" max="6403" width="0" style="247" hidden="1" customWidth="1"/>
    <col min="6404" max="6404" width="23.28515625" style="247" customWidth="1"/>
    <col min="6405" max="6405" width="18.140625" style="247" customWidth="1"/>
    <col min="6406" max="6406" width="14.85546875" style="247" bestFit="1" customWidth="1"/>
    <col min="6407" max="6416" width="9.140625" style="247"/>
    <col min="6417" max="6417" width="13.7109375" style="247" bestFit="1" customWidth="1"/>
    <col min="6418" max="6418" width="16.28515625" style="247" customWidth="1"/>
    <col min="6419" max="6429" width="9.140625" style="247"/>
    <col min="6430" max="6430" width="13.7109375" style="247" bestFit="1" customWidth="1"/>
    <col min="6431" max="6431" width="16.28515625" style="247" customWidth="1"/>
    <col min="6432" max="6442" width="9.140625" style="247"/>
    <col min="6443" max="6443" width="13.7109375" style="247" bestFit="1" customWidth="1"/>
    <col min="6444" max="6444" width="16.28515625" style="247" customWidth="1"/>
    <col min="6445" max="6455" width="9.140625" style="247"/>
    <col min="6456" max="6456" width="13.7109375" style="247" bestFit="1" customWidth="1"/>
    <col min="6457" max="6457" width="16.28515625" style="247" customWidth="1"/>
    <col min="6458" max="6468" width="9.140625" style="247"/>
    <col min="6469" max="6469" width="13.7109375" style="247" bestFit="1" customWidth="1"/>
    <col min="6470" max="6470" width="16.28515625" style="247" customWidth="1"/>
    <col min="6471" max="6481" width="9.140625" style="247"/>
    <col min="6482" max="6482" width="13.7109375" style="247" bestFit="1" customWidth="1"/>
    <col min="6483" max="6483" width="16.28515625" style="247" customWidth="1"/>
    <col min="6484" max="6494" width="9.140625" style="247"/>
    <col min="6495" max="6495" width="13.7109375" style="247" bestFit="1" customWidth="1"/>
    <col min="6496" max="6496" width="16.28515625" style="247" customWidth="1"/>
    <col min="6497" max="6507" width="9.140625" style="247"/>
    <col min="6508" max="6508" width="13.7109375" style="247" bestFit="1" customWidth="1"/>
    <col min="6509" max="6509" width="16.28515625" style="247" customWidth="1"/>
    <col min="6510" max="6520" width="9.140625" style="247"/>
    <col min="6521" max="6521" width="13.7109375" style="247" bestFit="1" customWidth="1"/>
    <col min="6522" max="6522" width="16.28515625" style="247" customWidth="1"/>
    <col min="6523" max="6533" width="9.140625" style="247"/>
    <col min="6534" max="6534" width="13.7109375" style="247" bestFit="1" customWidth="1"/>
    <col min="6535" max="6535" width="16.28515625" style="247" customWidth="1"/>
    <col min="6536" max="6546" width="9.140625" style="247"/>
    <col min="6547" max="6547" width="13.7109375" style="247" bestFit="1" customWidth="1"/>
    <col min="6548" max="6548" width="16.28515625" style="247" customWidth="1"/>
    <col min="6549" max="6559" width="9.140625" style="247"/>
    <col min="6560" max="6560" width="13.7109375" style="247" bestFit="1" customWidth="1"/>
    <col min="6561" max="6561" width="16.28515625" style="247" customWidth="1"/>
    <col min="6562" max="6572" width="9.140625" style="247"/>
    <col min="6573" max="6573" width="13.7109375" style="247" bestFit="1" customWidth="1"/>
    <col min="6574" max="6574" width="16.28515625" style="247" customWidth="1"/>
    <col min="6575" max="6585" width="9.140625" style="247"/>
    <col min="6586" max="6586" width="13.7109375" style="247" bestFit="1" customWidth="1"/>
    <col min="6587" max="6587" width="16.28515625" style="247" customWidth="1"/>
    <col min="6588" max="6598" width="9.140625" style="247"/>
    <col min="6599" max="6599" width="13.7109375" style="247" bestFit="1" customWidth="1"/>
    <col min="6600" max="6600" width="16.28515625" style="247" customWidth="1"/>
    <col min="6601" max="6611" width="9.140625" style="247"/>
    <col min="6612" max="6612" width="13.7109375" style="247" bestFit="1" customWidth="1"/>
    <col min="6613" max="6613" width="16.28515625" style="247" customWidth="1"/>
    <col min="6614" max="6624" width="9.140625" style="247"/>
    <col min="6625" max="6625" width="13.7109375" style="247" bestFit="1" customWidth="1"/>
    <col min="6626" max="6626" width="16.28515625" style="247" customWidth="1"/>
    <col min="6627" max="6637" width="9.140625" style="247"/>
    <col min="6638" max="6638" width="13.7109375" style="247" bestFit="1" customWidth="1"/>
    <col min="6639" max="6639" width="16.28515625" style="247" customWidth="1"/>
    <col min="6640" max="6650" width="9.140625" style="247"/>
    <col min="6651" max="6651" width="13.7109375" style="247" bestFit="1" customWidth="1"/>
    <col min="6652" max="6652" width="16.28515625" style="247" customWidth="1"/>
    <col min="6653" max="6656" width="9.140625" style="247"/>
    <col min="6657" max="6657" width="33.140625" style="247" customWidth="1"/>
    <col min="6658" max="6658" width="60.28515625" style="247" customWidth="1"/>
    <col min="6659" max="6659" width="0" style="247" hidden="1" customWidth="1"/>
    <col min="6660" max="6660" width="23.28515625" style="247" customWidth="1"/>
    <col min="6661" max="6661" width="18.140625" style="247" customWidth="1"/>
    <col min="6662" max="6662" width="14.85546875" style="247" bestFit="1" customWidth="1"/>
    <col min="6663" max="6672" width="9.140625" style="247"/>
    <col min="6673" max="6673" width="13.7109375" style="247" bestFit="1" customWidth="1"/>
    <col min="6674" max="6674" width="16.28515625" style="247" customWidth="1"/>
    <col min="6675" max="6685" width="9.140625" style="247"/>
    <col min="6686" max="6686" width="13.7109375" style="247" bestFit="1" customWidth="1"/>
    <col min="6687" max="6687" width="16.28515625" style="247" customWidth="1"/>
    <col min="6688" max="6698" width="9.140625" style="247"/>
    <col min="6699" max="6699" width="13.7109375" style="247" bestFit="1" customWidth="1"/>
    <col min="6700" max="6700" width="16.28515625" style="247" customWidth="1"/>
    <col min="6701" max="6711" width="9.140625" style="247"/>
    <col min="6712" max="6712" width="13.7109375" style="247" bestFit="1" customWidth="1"/>
    <col min="6713" max="6713" width="16.28515625" style="247" customWidth="1"/>
    <col min="6714" max="6724" width="9.140625" style="247"/>
    <col min="6725" max="6725" width="13.7109375" style="247" bestFit="1" customWidth="1"/>
    <col min="6726" max="6726" width="16.28515625" style="247" customWidth="1"/>
    <col min="6727" max="6737" width="9.140625" style="247"/>
    <col min="6738" max="6738" width="13.7109375" style="247" bestFit="1" customWidth="1"/>
    <col min="6739" max="6739" width="16.28515625" style="247" customWidth="1"/>
    <col min="6740" max="6750" width="9.140625" style="247"/>
    <col min="6751" max="6751" width="13.7109375" style="247" bestFit="1" customWidth="1"/>
    <col min="6752" max="6752" width="16.28515625" style="247" customWidth="1"/>
    <col min="6753" max="6763" width="9.140625" style="247"/>
    <col min="6764" max="6764" width="13.7109375" style="247" bestFit="1" customWidth="1"/>
    <col min="6765" max="6765" width="16.28515625" style="247" customWidth="1"/>
    <col min="6766" max="6776" width="9.140625" style="247"/>
    <col min="6777" max="6777" width="13.7109375" style="247" bestFit="1" customWidth="1"/>
    <col min="6778" max="6778" width="16.28515625" style="247" customWidth="1"/>
    <col min="6779" max="6789" width="9.140625" style="247"/>
    <col min="6790" max="6790" width="13.7109375" style="247" bestFit="1" customWidth="1"/>
    <col min="6791" max="6791" width="16.28515625" style="247" customWidth="1"/>
    <col min="6792" max="6802" width="9.140625" style="247"/>
    <col min="6803" max="6803" width="13.7109375" style="247" bestFit="1" customWidth="1"/>
    <col min="6804" max="6804" width="16.28515625" style="247" customWidth="1"/>
    <col min="6805" max="6815" width="9.140625" style="247"/>
    <col min="6816" max="6816" width="13.7109375" style="247" bestFit="1" customWidth="1"/>
    <col min="6817" max="6817" width="16.28515625" style="247" customWidth="1"/>
    <col min="6818" max="6828" width="9.140625" style="247"/>
    <col min="6829" max="6829" width="13.7109375" style="247" bestFit="1" customWidth="1"/>
    <col min="6830" max="6830" width="16.28515625" style="247" customWidth="1"/>
    <col min="6831" max="6841" width="9.140625" style="247"/>
    <col min="6842" max="6842" width="13.7109375" style="247" bestFit="1" customWidth="1"/>
    <col min="6843" max="6843" width="16.28515625" style="247" customWidth="1"/>
    <col min="6844" max="6854" width="9.140625" style="247"/>
    <col min="6855" max="6855" width="13.7109375" style="247" bestFit="1" customWidth="1"/>
    <col min="6856" max="6856" width="16.28515625" style="247" customWidth="1"/>
    <col min="6857" max="6867" width="9.140625" style="247"/>
    <col min="6868" max="6868" width="13.7109375" style="247" bestFit="1" customWidth="1"/>
    <col min="6869" max="6869" width="16.28515625" style="247" customWidth="1"/>
    <col min="6870" max="6880" width="9.140625" style="247"/>
    <col min="6881" max="6881" width="13.7109375" style="247" bestFit="1" customWidth="1"/>
    <col min="6882" max="6882" width="16.28515625" style="247" customWidth="1"/>
    <col min="6883" max="6893" width="9.140625" style="247"/>
    <col min="6894" max="6894" width="13.7109375" style="247" bestFit="1" customWidth="1"/>
    <col min="6895" max="6895" width="16.28515625" style="247" customWidth="1"/>
    <col min="6896" max="6906" width="9.140625" style="247"/>
    <col min="6907" max="6907" width="13.7109375" style="247" bestFit="1" customWidth="1"/>
    <col min="6908" max="6908" width="16.28515625" style="247" customWidth="1"/>
    <col min="6909" max="6912" width="9.140625" style="247"/>
    <col min="6913" max="6913" width="33.140625" style="247" customWidth="1"/>
    <col min="6914" max="6914" width="60.28515625" style="247" customWidth="1"/>
    <col min="6915" max="6915" width="0" style="247" hidden="1" customWidth="1"/>
    <col min="6916" max="6916" width="23.28515625" style="247" customWidth="1"/>
    <col min="6917" max="6917" width="18.140625" style="247" customWidth="1"/>
    <col min="6918" max="6918" width="14.85546875" style="247" bestFit="1" customWidth="1"/>
    <col min="6919" max="6928" width="9.140625" style="247"/>
    <col min="6929" max="6929" width="13.7109375" style="247" bestFit="1" customWidth="1"/>
    <col min="6930" max="6930" width="16.28515625" style="247" customWidth="1"/>
    <col min="6931" max="6941" width="9.140625" style="247"/>
    <col min="6942" max="6942" width="13.7109375" style="247" bestFit="1" customWidth="1"/>
    <col min="6943" max="6943" width="16.28515625" style="247" customWidth="1"/>
    <col min="6944" max="6954" width="9.140625" style="247"/>
    <col min="6955" max="6955" width="13.7109375" style="247" bestFit="1" customWidth="1"/>
    <col min="6956" max="6956" width="16.28515625" style="247" customWidth="1"/>
    <col min="6957" max="6967" width="9.140625" style="247"/>
    <col min="6968" max="6968" width="13.7109375" style="247" bestFit="1" customWidth="1"/>
    <col min="6969" max="6969" width="16.28515625" style="247" customWidth="1"/>
    <col min="6970" max="6980" width="9.140625" style="247"/>
    <col min="6981" max="6981" width="13.7109375" style="247" bestFit="1" customWidth="1"/>
    <col min="6982" max="6982" width="16.28515625" style="247" customWidth="1"/>
    <col min="6983" max="6993" width="9.140625" style="247"/>
    <col min="6994" max="6994" width="13.7109375" style="247" bestFit="1" customWidth="1"/>
    <col min="6995" max="6995" width="16.28515625" style="247" customWidth="1"/>
    <col min="6996" max="7006" width="9.140625" style="247"/>
    <col min="7007" max="7007" width="13.7109375" style="247" bestFit="1" customWidth="1"/>
    <col min="7008" max="7008" width="16.28515625" style="247" customWidth="1"/>
    <col min="7009" max="7019" width="9.140625" style="247"/>
    <col min="7020" max="7020" width="13.7109375" style="247" bestFit="1" customWidth="1"/>
    <col min="7021" max="7021" width="16.28515625" style="247" customWidth="1"/>
    <col min="7022" max="7032" width="9.140625" style="247"/>
    <col min="7033" max="7033" width="13.7109375" style="247" bestFit="1" customWidth="1"/>
    <col min="7034" max="7034" width="16.28515625" style="247" customWidth="1"/>
    <col min="7035" max="7045" width="9.140625" style="247"/>
    <col min="7046" max="7046" width="13.7109375" style="247" bestFit="1" customWidth="1"/>
    <col min="7047" max="7047" width="16.28515625" style="247" customWidth="1"/>
    <col min="7048" max="7058" width="9.140625" style="247"/>
    <col min="7059" max="7059" width="13.7109375" style="247" bestFit="1" customWidth="1"/>
    <col min="7060" max="7060" width="16.28515625" style="247" customWidth="1"/>
    <col min="7061" max="7071" width="9.140625" style="247"/>
    <col min="7072" max="7072" width="13.7109375" style="247" bestFit="1" customWidth="1"/>
    <col min="7073" max="7073" width="16.28515625" style="247" customWidth="1"/>
    <col min="7074" max="7084" width="9.140625" style="247"/>
    <col min="7085" max="7085" width="13.7109375" style="247" bestFit="1" customWidth="1"/>
    <col min="7086" max="7086" width="16.28515625" style="247" customWidth="1"/>
    <col min="7087" max="7097" width="9.140625" style="247"/>
    <col min="7098" max="7098" width="13.7109375" style="247" bestFit="1" customWidth="1"/>
    <col min="7099" max="7099" width="16.28515625" style="247" customWidth="1"/>
    <col min="7100" max="7110" width="9.140625" style="247"/>
    <col min="7111" max="7111" width="13.7109375" style="247" bestFit="1" customWidth="1"/>
    <col min="7112" max="7112" width="16.28515625" style="247" customWidth="1"/>
    <col min="7113" max="7123" width="9.140625" style="247"/>
    <col min="7124" max="7124" width="13.7109375" style="247" bestFit="1" customWidth="1"/>
    <col min="7125" max="7125" width="16.28515625" style="247" customWidth="1"/>
    <col min="7126" max="7136" width="9.140625" style="247"/>
    <col min="7137" max="7137" width="13.7109375" style="247" bestFit="1" customWidth="1"/>
    <col min="7138" max="7138" width="16.28515625" style="247" customWidth="1"/>
    <col min="7139" max="7149" width="9.140625" style="247"/>
    <col min="7150" max="7150" width="13.7109375" style="247" bestFit="1" customWidth="1"/>
    <col min="7151" max="7151" width="16.28515625" style="247" customWidth="1"/>
    <col min="7152" max="7162" width="9.140625" style="247"/>
    <col min="7163" max="7163" width="13.7109375" style="247" bestFit="1" customWidth="1"/>
    <col min="7164" max="7164" width="16.28515625" style="247" customWidth="1"/>
    <col min="7165" max="7168" width="9.140625" style="247"/>
    <col min="7169" max="7169" width="33.140625" style="247" customWidth="1"/>
    <col min="7170" max="7170" width="60.28515625" style="247" customWidth="1"/>
    <col min="7171" max="7171" width="0" style="247" hidden="1" customWidth="1"/>
    <col min="7172" max="7172" width="23.28515625" style="247" customWidth="1"/>
    <col min="7173" max="7173" width="18.140625" style="247" customWidth="1"/>
    <col min="7174" max="7174" width="14.85546875" style="247" bestFit="1" customWidth="1"/>
    <col min="7175" max="7184" width="9.140625" style="247"/>
    <col min="7185" max="7185" width="13.7109375" style="247" bestFit="1" customWidth="1"/>
    <col min="7186" max="7186" width="16.28515625" style="247" customWidth="1"/>
    <col min="7187" max="7197" width="9.140625" style="247"/>
    <col min="7198" max="7198" width="13.7109375" style="247" bestFit="1" customWidth="1"/>
    <col min="7199" max="7199" width="16.28515625" style="247" customWidth="1"/>
    <col min="7200" max="7210" width="9.140625" style="247"/>
    <col min="7211" max="7211" width="13.7109375" style="247" bestFit="1" customWidth="1"/>
    <col min="7212" max="7212" width="16.28515625" style="247" customWidth="1"/>
    <col min="7213" max="7223" width="9.140625" style="247"/>
    <col min="7224" max="7224" width="13.7109375" style="247" bestFit="1" customWidth="1"/>
    <col min="7225" max="7225" width="16.28515625" style="247" customWidth="1"/>
    <col min="7226" max="7236" width="9.140625" style="247"/>
    <col min="7237" max="7237" width="13.7109375" style="247" bestFit="1" customWidth="1"/>
    <col min="7238" max="7238" width="16.28515625" style="247" customWidth="1"/>
    <col min="7239" max="7249" width="9.140625" style="247"/>
    <col min="7250" max="7250" width="13.7109375" style="247" bestFit="1" customWidth="1"/>
    <col min="7251" max="7251" width="16.28515625" style="247" customWidth="1"/>
    <col min="7252" max="7262" width="9.140625" style="247"/>
    <col min="7263" max="7263" width="13.7109375" style="247" bestFit="1" customWidth="1"/>
    <col min="7264" max="7264" width="16.28515625" style="247" customWidth="1"/>
    <col min="7265" max="7275" width="9.140625" style="247"/>
    <col min="7276" max="7276" width="13.7109375" style="247" bestFit="1" customWidth="1"/>
    <col min="7277" max="7277" width="16.28515625" style="247" customWidth="1"/>
    <col min="7278" max="7288" width="9.140625" style="247"/>
    <col min="7289" max="7289" width="13.7109375" style="247" bestFit="1" customWidth="1"/>
    <col min="7290" max="7290" width="16.28515625" style="247" customWidth="1"/>
    <col min="7291" max="7301" width="9.140625" style="247"/>
    <col min="7302" max="7302" width="13.7109375" style="247" bestFit="1" customWidth="1"/>
    <col min="7303" max="7303" width="16.28515625" style="247" customWidth="1"/>
    <col min="7304" max="7314" width="9.140625" style="247"/>
    <col min="7315" max="7315" width="13.7109375" style="247" bestFit="1" customWidth="1"/>
    <col min="7316" max="7316" width="16.28515625" style="247" customWidth="1"/>
    <col min="7317" max="7327" width="9.140625" style="247"/>
    <col min="7328" max="7328" width="13.7109375" style="247" bestFit="1" customWidth="1"/>
    <col min="7329" max="7329" width="16.28515625" style="247" customWidth="1"/>
    <col min="7330" max="7340" width="9.140625" style="247"/>
    <col min="7341" max="7341" width="13.7109375" style="247" bestFit="1" customWidth="1"/>
    <col min="7342" max="7342" width="16.28515625" style="247" customWidth="1"/>
    <col min="7343" max="7353" width="9.140625" style="247"/>
    <col min="7354" max="7354" width="13.7109375" style="247" bestFit="1" customWidth="1"/>
    <col min="7355" max="7355" width="16.28515625" style="247" customWidth="1"/>
    <col min="7356" max="7366" width="9.140625" style="247"/>
    <col min="7367" max="7367" width="13.7109375" style="247" bestFit="1" customWidth="1"/>
    <col min="7368" max="7368" width="16.28515625" style="247" customWidth="1"/>
    <col min="7369" max="7379" width="9.140625" style="247"/>
    <col min="7380" max="7380" width="13.7109375" style="247" bestFit="1" customWidth="1"/>
    <col min="7381" max="7381" width="16.28515625" style="247" customWidth="1"/>
    <col min="7382" max="7392" width="9.140625" style="247"/>
    <col min="7393" max="7393" width="13.7109375" style="247" bestFit="1" customWidth="1"/>
    <col min="7394" max="7394" width="16.28515625" style="247" customWidth="1"/>
    <col min="7395" max="7405" width="9.140625" style="247"/>
    <col min="7406" max="7406" width="13.7109375" style="247" bestFit="1" customWidth="1"/>
    <col min="7407" max="7407" width="16.28515625" style="247" customWidth="1"/>
    <col min="7408" max="7418" width="9.140625" style="247"/>
    <col min="7419" max="7419" width="13.7109375" style="247" bestFit="1" customWidth="1"/>
    <col min="7420" max="7420" width="16.28515625" style="247" customWidth="1"/>
    <col min="7421" max="7424" width="9.140625" style="247"/>
    <col min="7425" max="7425" width="33.140625" style="247" customWidth="1"/>
    <col min="7426" max="7426" width="60.28515625" style="247" customWidth="1"/>
    <col min="7427" max="7427" width="0" style="247" hidden="1" customWidth="1"/>
    <col min="7428" max="7428" width="23.28515625" style="247" customWidth="1"/>
    <col min="7429" max="7429" width="18.140625" style="247" customWidth="1"/>
    <col min="7430" max="7430" width="14.85546875" style="247" bestFit="1" customWidth="1"/>
    <col min="7431" max="7440" width="9.140625" style="247"/>
    <col min="7441" max="7441" width="13.7109375" style="247" bestFit="1" customWidth="1"/>
    <col min="7442" max="7442" width="16.28515625" style="247" customWidth="1"/>
    <col min="7443" max="7453" width="9.140625" style="247"/>
    <col min="7454" max="7454" width="13.7109375" style="247" bestFit="1" customWidth="1"/>
    <col min="7455" max="7455" width="16.28515625" style="247" customWidth="1"/>
    <col min="7456" max="7466" width="9.140625" style="247"/>
    <col min="7467" max="7467" width="13.7109375" style="247" bestFit="1" customWidth="1"/>
    <col min="7468" max="7468" width="16.28515625" style="247" customWidth="1"/>
    <col min="7469" max="7479" width="9.140625" style="247"/>
    <col min="7480" max="7480" width="13.7109375" style="247" bestFit="1" customWidth="1"/>
    <col min="7481" max="7481" width="16.28515625" style="247" customWidth="1"/>
    <col min="7482" max="7492" width="9.140625" style="247"/>
    <col min="7493" max="7493" width="13.7109375" style="247" bestFit="1" customWidth="1"/>
    <col min="7494" max="7494" width="16.28515625" style="247" customWidth="1"/>
    <col min="7495" max="7505" width="9.140625" style="247"/>
    <col min="7506" max="7506" width="13.7109375" style="247" bestFit="1" customWidth="1"/>
    <col min="7507" max="7507" width="16.28515625" style="247" customWidth="1"/>
    <col min="7508" max="7518" width="9.140625" style="247"/>
    <col min="7519" max="7519" width="13.7109375" style="247" bestFit="1" customWidth="1"/>
    <col min="7520" max="7520" width="16.28515625" style="247" customWidth="1"/>
    <col min="7521" max="7531" width="9.140625" style="247"/>
    <col min="7532" max="7532" width="13.7109375" style="247" bestFit="1" customWidth="1"/>
    <col min="7533" max="7533" width="16.28515625" style="247" customWidth="1"/>
    <col min="7534" max="7544" width="9.140625" style="247"/>
    <col min="7545" max="7545" width="13.7109375" style="247" bestFit="1" customWidth="1"/>
    <col min="7546" max="7546" width="16.28515625" style="247" customWidth="1"/>
    <col min="7547" max="7557" width="9.140625" style="247"/>
    <col min="7558" max="7558" width="13.7109375" style="247" bestFit="1" customWidth="1"/>
    <col min="7559" max="7559" width="16.28515625" style="247" customWidth="1"/>
    <col min="7560" max="7570" width="9.140625" style="247"/>
    <col min="7571" max="7571" width="13.7109375" style="247" bestFit="1" customWidth="1"/>
    <col min="7572" max="7572" width="16.28515625" style="247" customWidth="1"/>
    <col min="7573" max="7583" width="9.140625" style="247"/>
    <col min="7584" max="7584" width="13.7109375" style="247" bestFit="1" customWidth="1"/>
    <col min="7585" max="7585" width="16.28515625" style="247" customWidth="1"/>
    <col min="7586" max="7596" width="9.140625" style="247"/>
    <col min="7597" max="7597" width="13.7109375" style="247" bestFit="1" customWidth="1"/>
    <col min="7598" max="7598" width="16.28515625" style="247" customWidth="1"/>
    <col min="7599" max="7609" width="9.140625" style="247"/>
    <col min="7610" max="7610" width="13.7109375" style="247" bestFit="1" customWidth="1"/>
    <col min="7611" max="7611" width="16.28515625" style="247" customWidth="1"/>
    <col min="7612" max="7622" width="9.140625" style="247"/>
    <col min="7623" max="7623" width="13.7109375" style="247" bestFit="1" customWidth="1"/>
    <col min="7624" max="7624" width="16.28515625" style="247" customWidth="1"/>
    <col min="7625" max="7635" width="9.140625" style="247"/>
    <col min="7636" max="7636" width="13.7109375" style="247" bestFit="1" customWidth="1"/>
    <col min="7637" max="7637" width="16.28515625" style="247" customWidth="1"/>
    <col min="7638" max="7648" width="9.140625" style="247"/>
    <col min="7649" max="7649" width="13.7109375" style="247" bestFit="1" customWidth="1"/>
    <col min="7650" max="7650" width="16.28515625" style="247" customWidth="1"/>
    <col min="7651" max="7661" width="9.140625" style="247"/>
    <col min="7662" max="7662" width="13.7109375" style="247" bestFit="1" customWidth="1"/>
    <col min="7663" max="7663" width="16.28515625" style="247" customWidth="1"/>
    <col min="7664" max="7674" width="9.140625" style="247"/>
    <col min="7675" max="7675" width="13.7109375" style="247" bestFit="1" customWidth="1"/>
    <col min="7676" max="7676" width="16.28515625" style="247" customWidth="1"/>
    <col min="7677" max="7680" width="9.140625" style="247"/>
    <col min="7681" max="7681" width="33.140625" style="247" customWidth="1"/>
    <col min="7682" max="7682" width="60.28515625" style="247" customWidth="1"/>
    <col min="7683" max="7683" width="0" style="247" hidden="1" customWidth="1"/>
    <col min="7684" max="7684" width="23.28515625" style="247" customWidth="1"/>
    <col min="7685" max="7685" width="18.140625" style="247" customWidth="1"/>
    <col min="7686" max="7686" width="14.85546875" style="247" bestFit="1" customWidth="1"/>
    <col min="7687" max="7696" width="9.140625" style="247"/>
    <col min="7697" max="7697" width="13.7109375" style="247" bestFit="1" customWidth="1"/>
    <col min="7698" max="7698" width="16.28515625" style="247" customWidth="1"/>
    <col min="7699" max="7709" width="9.140625" style="247"/>
    <col min="7710" max="7710" width="13.7109375" style="247" bestFit="1" customWidth="1"/>
    <col min="7711" max="7711" width="16.28515625" style="247" customWidth="1"/>
    <col min="7712" max="7722" width="9.140625" style="247"/>
    <col min="7723" max="7723" width="13.7109375" style="247" bestFit="1" customWidth="1"/>
    <col min="7724" max="7724" width="16.28515625" style="247" customWidth="1"/>
    <col min="7725" max="7735" width="9.140625" style="247"/>
    <col min="7736" max="7736" width="13.7109375" style="247" bestFit="1" customWidth="1"/>
    <col min="7737" max="7737" width="16.28515625" style="247" customWidth="1"/>
    <col min="7738" max="7748" width="9.140625" style="247"/>
    <col min="7749" max="7749" width="13.7109375" style="247" bestFit="1" customWidth="1"/>
    <col min="7750" max="7750" width="16.28515625" style="247" customWidth="1"/>
    <col min="7751" max="7761" width="9.140625" style="247"/>
    <col min="7762" max="7762" width="13.7109375" style="247" bestFit="1" customWidth="1"/>
    <col min="7763" max="7763" width="16.28515625" style="247" customWidth="1"/>
    <col min="7764" max="7774" width="9.140625" style="247"/>
    <col min="7775" max="7775" width="13.7109375" style="247" bestFit="1" customWidth="1"/>
    <col min="7776" max="7776" width="16.28515625" style="247" customWidth="1"/>
    <col min="7777" max="7787" width="9.140625" style="247"/>
    <col min="7788" max="7788" width="13.7109375" style="247" bestFit="1" customWidth="1"/>
    <col min="7789" max="7789" width="16.28515625" style="247" customWidth="1"/>
    <col min="7790" max="7800" width="9.140625" style="247"/>
    <col min="7801" max="7801" width="13.7109375" style="247" bestFit="1" customWidth="1"/>
    <col min="7802" max="7802" width="16.28515625" style="247" customWidth="1"/>
    <col min="7803" max="7813" width="9.140625" style="247"/>
    <col min="7814" max="7814" width="13.7109375" style="247" bestFit="1" customWidth="1"/>
    <col min="7815" max="7815" width="16.28515625" style="247" customWidth="1"/>
    <col min="7816" max="7826" width="9.140625" style="247"/>
    <col min="7827" max="7827" width="13.7109375" style="247" bestFit="1" customWidth="1"/>
    <col min="7828" max="7828" width="16.28515625" style="247" customWidth="1"/>
    <col min="7829" max="7839" width="9.140625" style="247"/>
    <col min="7840" max="7840" width="13.7109375" style="247" bestFit="1" customWidth="1"/>
    <col min="7841" max="7841" width="16.28515625" style="247" customWidth="1"/>
    <col min="7842" max="7852" width="9.140625" style="247"/>
    <col min="7853" max="7853" width="13.7109375" style="247" bestFit="1" customWidth="1"/>
    <col min="7854" max="7854" width="16.28515625" style="247" customWidth="1"/>
    <col min="7855" max="7865" width="9.140625" style="247"/>
    <col min="7866" max="7866" width="13.7109375" style="247" bestFit="1" customWidth="1"/>
    <col min="7867" max="7867" width="16.28515625" style="247" customWidth="1"/>
    <col min="7868" max="7878" width="9.140625" style="247"/>
    <col min="7879" max="7879" width="13.7109375" style="247" bestFit="1" customWidth="1"/>
    <col min="7880" max="7880" width="16.28515625" style="247" customWidth="1"/>
    <col min="7881" max="7891" width="9.140625" style="247"/>
    <col min="7892" max="7892" width="13.7109375" style="247" bestFit="1" customWidth="1"/>
    <col min="7893" max="7893" width="16.28515625" style="247" customWidth="1"/>
    <col min="7894" max="7904" width="9.140625" style="247"/>
    <col min="7905" max="7905" width="13.7109375" style="247" bestFit="1" customWidth="1"/>
    <col min="7906" max="7906" width="16.28515625" style="247" customWidth="1"/>
    <col min="7907" max="7917" width="9.140625" style="247"/>
    <col min="7918" max="7918" width="13.7109375" style="247" bestFit="1" customWidth="1"/>
    <col min="7919" max="7919" width="16.28515625" style="247" customWidth="1"/>
    <col min="7920" max="7930" width="9.140625" style="247"/>
    <col min="7931" max="7931" width="13.7109375" style="247" bestFit="1" customWidth="1"/>
    <col min="7932" max="7932" width="16.28515625" style="247" customWidth="1"/>
    <col min="7933" max="7936" width="9.140625" style="247"/>
    <col min="7937" max="7937" width="33.140625" style="247" customWidth="1"/>
    <col min="7938" max="7938" width="60.28515625" style="247" customWidth="1"/>
    <col min="7939" max="7939" width="0" style="247" hidden="1" customWidth="1"/>
    <col min="7940" max="7940" width="23.28515625" style="247" customWidth="1"/>
    <col min="7941" max="7941" width="18.140625" style="247" customWidth="1"/>
    <col min="7942" max="7942" width="14.85546875" style="247" bestFit="1" customWidth="1"/>
    <col min="7943" max="7952" width="9.140625" style="247"/>
    <col min="7953" max="7953" width="13.7109375" style="247" bestFit="1" customWidth="1"/>
    <col min="7954" max="7954" width="16.28515625" style="247" customWidth="1"/>
    <col min="7955" max="7965" width="9.140625" style="247"/>
    <col min="7966" max="7966" width="13.7109375" style="247" bestFit="1" customWidth="1"/>
    <col min="7967" max="7967" width="16.28515625" style="247" customWidth="1"/>
    <col min="7968" max="7978" width="9.140625" style="247"/>
    <col min="7979" max="7979" width="13.7109375" style="247" bestFit="1" customWidth="1"/>
    <col min="7980" max="7980" width="16.28515625" style="247" customWidth="1"/>
    <col min="7981" max="7991" width="9.140625" style="247"/>
    <col min="7992" max="7992" width="13.7109375" style="247" bestFit="1" customWidth="1"/>
    <col min="7993" max="7993" width="16.28515625" style="247" customWidth="1"/>
    <col min="7994" max="8004" width="9.140625" style="247"/>
    <col min="8005" max="8005" width="13.7109375" style="247" bestFit="1" customWidth="1"/>
    <col min="8006" max="8006" width="16.28515625" style="247" customWidth="1"/>
    <col min="8007" max="8017" width="9.140625" style="247"/>
    <col min="8018" max="8018" width="13.7109375" style="247" bestFit="1" customWidth="1"/>
    <col min="8019" max="8019" width="16.28515625" style="247" customWidth="1"/>
    <col min="8020" max="8030" width="9.140625" style="247"/>
    <col min="8031" max="8031" width="13.7109375" style="247" bestFit="1" customWidth="1"/>
    <col min="8032" max="8032" width="16.28515625" style="247" customWidth="1"/>
    <col min="8033" max="8043" width="9.140625" style="247"/>
    <col min="8044" max="8044" width="13.7109375" style="247" bestFit="1" customWidth="1"/>
    <col min="8045" max="8045" width="16.28515625" style="247" customWidth="1"/>
    <col min="8046" max="8056" width="9.140625" style="247"/>
    <col min="8057" max="8057" width="13.7109375" style="247" bestFit="1" customWidth="1"/>
    <col min="8058" max="8058" width="16.28515625" style="247" customWidth="1"/>
    <col min="8059" max="8069" width="9.140625" style="247"/>
    <col min="8070" max="8070" width="13.7109375" style="247" bestFit="1" customWidth="1"/>
    <col min="8071" max="8071" width="16.28515625" style="247" customWidth="1"/>
    <col min="8072" max="8082" width="9.140625" style="247"/>
    <col min="8083" max="8083" width="13.7109375" style="247" bestFit="1" customWidth="1"/>
    <col min="8084" max="8084" width="16.28515625" style="247" customWidth="1"/>
    <col min="8085" max="8095" width="9.140625" style="247"/>
    <col min="8096" max="8096" width="13.7109375" style="247" bestFit="1" customWidth="1"/>
    <col min="8097" max="8097" width="16.28515625" style="247" customWidth="1"/>
    <col min="8098" max="8108" width="9.140625" style="247"/>
    <col min="8109" max="8109" width="13.7109375" style="247" bestFit="1" customWidth="1"/>
    <col min="8110" max="8110" width="16.28515625" style="247" customWidth="1"/>
    <col min="8111" max="8121" width="9.140625" style="247"/>
    <col min="8122" max="8122" width="13.7109375" style="247" bestFit="1" customWidth="1"/>
    <col min="8123" max="8123" width="16.28515625" style="247" customWidth="1"/>
    <col min="8124" max="8134" width="9.140625" style="247"/>
    <col min="8135" max="8135" width="13.7109375" style="247" bestFit="1" customWidth="1"/>
    <col min="8136" max="8136" width="16.28515625" style="247" customWidth="1"/>
    <col min="8137" max="8147" width="9.140625" style="247"/>
    <col min="8148" max="8148" width="13.7109375" style="247" bestFit="1" customWidth="1"/>
    <col min="8149" max="8149" width="16.28515625" style="247" customWidth="1"/>
    <col min="8150" max="8160" width="9.140625" style="247"/>
    <col min="8161" max="8161" width="13.7109375" style="247" bestFit="1" customWidth="1"/>
    <col min="8162" max="8162" width="16.28515625" style="247" customWidth="1"/>
    <col min="8163" max="8173" width="9.140625" style="247"/>
    <col min="8174" max="8174" width="13.7109375" style="247" bestFit="1" customWidth="1"/>
    <col min="8175" max="8175" width="16.28515625" style="247" customWidth="1"/>
    <col min="8176" max="8186" width="9.140625" style="247"/>
    <col min="8187" max="8187" width="13.7109375" style="247" bestFit="1" customWidth="1"/>
    <col min="8188" max="8188" width="16.28515625" style="247" customWidth="1"/>
    <col min="8189" max="8192" width="9.140625" style="247"/>
    <col min="8193" max="8193" width="33.140625" style="247" customWidth="1"/>
    <col min="8194" max="8194" width="60.28515625" style="247" customWidth="1"/>
    <col min="8195" max="8195" width="0" style="247" hidden="1" customWidth="1"/>
    <col min="8196" max="8196" width="23.28515625" style="247" customWidth="1"/>
    <col min="8197" max="8197" width="18.140625" style="247" customWidth="1"/>
    <col min="8198" max="8198" width="14.85546875" style="247" bestFit="1" customWidth="1"/>
    <col min="8199" max="8208" width="9.140625" style="247"/>
    <col min="8209" max="8209" width="13.7109375" style="247" bestFit="1" customWidth="1"/>
    <col min="8210" max="8210" width="16.28515625" style="247" customWidth="1"/>
    <col min="8211" max="8221" width="9.140625" style="247"/>
    <col min="8222" max="8222" width="13.7109375" style="247" bestFit="1" customWidth="1"/>
    <col min="8223" max="8223" width="16.28515625" style="247" customWidth="1"/>
    <col min="8224" max="8234" width="9.140625" style="247"/>
    <col min="8235" max="8235" width="13.7109375" style="247" bestFit="1" customWidth="1"/>
    <col min="8236" max="8236" width="16.28515625" style="247" customWidth="1"/>
    <col min="8237" max="8247" width="9.140625" style="247"/>
    <col min="8248" max="8248" width="13.7109375" style="247" bestFit="1" customWidth="1"/>
    <col min="8249" max="8249" width="16.28515625" style="247" customWidth="1"/>
    <col min="8250" max="8260" width="9.140625" style="247"/>
    <col min="8261" max="8261" width="13.7109375" style="247" bestFit="1" customWidth="1"/>
    <col min="8262" max="8262" width="16.28515625" style="247" customWidth="1"/>
    <col min="8263" max="8273" width="9.140625" style="247"/>
    <col min="8274" max="8274" width="13.7109375" style="247" bestFit="1" customWidth="1"/>
    <col min="8275" max="8275" width="16.28515625" style="247" customWidth="1"/>
    <col min="8276" max="8286" width="9.140625" style="247"/>
    <col min="8287" max="8287" width="13.7109375" style="247" bestFit="1" customWidth="1"/>
    <col min="8288" max="8288" width="16.28515625" style="247" customWidth="1"/>
    <col min="8289" max="8299" width="9.140625" style="247"/>
    <col min="8300" max="8300" width="13.7109375" style="247" bestFit="1" customWidth="1"/>
    <col min="8301" max="8301" width="16.28515625" style="247" customWidth="1"/>
    <col min="8302" max="8312" width="9.140625" style="247"/>
    <col min="8313" max="8313" width="13.7109375" style="247" bestFit="1" customWidth="1"/>
    <col min="8314" max="8314" width="16.28515625" style="247" customWidth="1"/>
    <col min="8315" max="8325" width="9.140625" style="247"/>
    <col min="8326" max="8326" width="13.7109375" style="247" bestFit="1" customWidth="1"/>
    <col min="8327" max="8327" width="16.28515625" style="247" customWidth="1"/>
    <col min="8328" max="8338" width="9.140625" style="247"/>
    <col min="8339" max="8339" width="13.7109375" style="247" bestFit="1" customWidth="1"/>
    <col min="8340" max="8340" width="16.28515625" style="247" customWidth="1"/>
    <col min="8341" max="8351" width="9.140625" style="247"/>
    <col min="8352" max="8352" width="13.7109375" style="247" bestFit="1" customWidth="1"/>
    <col min="8353" max="8353" width="16.28515625" style="247" customWidth="1"/>
    <col min="8354" max="8364" width="9.140625" style="247"/>
    <col min="8365" max="8365" width="13.7109375" style="247" bestFit="1" customWidth="1"/>
    <col min="8366" max="8366" width="16.28515625" style="247" customWidth="1"/>
    <col min="8367" max="8377" width="9.140625" style="247"/>
    <col min="8378" max="8378" width="13.7109375" style="247" bestFit="1" customWidth="1"/>
    <col min="8379" max="8379" width="16.28515625" style="247" customWidth="1"/>
    <col min="8380" max="8390" width="9.140625" style="247"/>
    <col min="8391" max="8391" width="13.7109375" style="247" bestFit="1" customWidth="1"/>
    <col min="8392" max="8392" width="16.28515625" style="247" customWidth="1"/>
    <col min="8393" max="8403" width="9.140625" style="247"/>
    <col min="8404" max="8404" width="13.7109375" style="247" bestFit="1" customWidth="1"/>
    <col min="8405" max="8405" width="16.28515625" style="247" customWidth="1"/>
    <col min="8406" max="8416" width="9.140625" style="247"/>
    <col min="8417" max="8417" width="13.7109375" style="247" bestFit="1" customWidth="1"/>
    <col min="8418" max="8418" width="16.28515625" style="247" customWidth="1"/>
    <col min="8419" max="8429" width="9.140625" style="247"/>
    <col min="8430" max="8430" width="13.7109375" style="247" bestFit="1" customWidth="1"/>
    <col min="8431" max="8431" width="16.28515625" style="247" customWidth="1"/>
    <col min="8432" max="8442" width="9.140625" style="247"/>
    <col min="8443" max="8443" width="13.7109375" style="247" bestFit="1" customWidth="1"/>
    <col min="8444" max="8444" width="16.28515625" style="247" customWidth="1"/>
    <col min="8445" max="8448" width="9.140625" style="247"/>
    <col min="8449" max="8449" width="33.140625" style="247" customWidth="1"/>
    <col min="8450" max="8450" width="60.28515625" style="247" customWidth="1"/>
    <col min="8451" max="8451" width="0" style="247" hidden="1" customWidth="1"/>
    <col min="8452" max="8452" width="23.28515625" style="247" customWidth="1"/>
    <col min="8453" max="8453" width="18.140625" style="247" customWidth="1"/>
    <col min="8454" max="8454" width="14.85546875" style="247" bestFit="1" customWidth="1"/>
    <col min="8455" max="8464" width="9.140625" style="247"/>
    <col min="8465" max="8465" width="13.7109375" style="247" bestFit="1" customWidth="1"/>
    <col min="8466" max="8466" width="16.28515625" style="247" customWidth="1"/>
    <col min="8467" max="8477" width="9.140625" style="247"/>
    <col min="8478" max="8478" width="13.7109375" style="247" bestFit="1" customWidth="1"/>
    <col min="8479" max="8479" width="16.28515625" style="247" customWidth="1"/>
    <col min="8480" max="8490" width="9.140625" style="247"/>
    <col min="8491" max="8491" width="13.7109375" style="247" bestFit="1" customWidth="1"/>
    <col min="8492" max="8492" width="16.28515625" style="247" customWidth="1"/>
    <col min="8493" max="8503" width="9.140625" style="247"/>
    <col min="8504" max="8504" width="13.7109375" style="247" bestFit="1" customWidth="1"/>
    <col min="8505" max="8505" width="16.28515625" style="247" customWidth="1"/>
    <col min="8506" max="8516" width="9.140625" style="247"/>
    <col min="8517" max="8517" width="13.7109375" style="247" bestFit="1" customWidth="1"/>
    <col min="8518" max="8518" width="16.28515625" style="247" customWidth="1"/>
    <col min="8519" max="8529" width="9.140625" style="247"/>
    <col min="8530" max="8530" width="13.7109375" style="247" bestFit="1" customWidth="1"/>
    <col min="8531" max="8531" width="16.28515625" style="247" customWidth="1"/>
    <col min="8532" max="8542" width="9.140625" style="247"/>
    <col min="8543" max="8543" width="13.7109375" style="247" bestFit="1" customWidth="1"/>
    <col min="8544" max="8544" width="16.28515625" style="247" customWidth="1"/>
    <col min="8545" max="8555" width="9.140625" style="247"/>
    <col min="8556" max="8556" width="13.7109375" style="247" bestFit="1" customWidth="1"/>
    <col min="8557" max="8557" width="16.28515625" style="247" customWidth="1"/>
    <col min="8558" max="8568" width="9.140625" style="247"/>
    <col min="8569" max="8569" width="13.7109375" style="247" bestFit="1" customWidth="1"/>
    <col min="8570" max="8570" width="16.28515625" style="247" customWidth="1"/>
    <col min="8571" max="8581" width="9.140625" style="247"/>
    <col min="8582" max="8582" width="13.7109375" style="247" bestFit="1" customWidth="1"/>
    <col min="8583" max="8583" width="16.28515625" style="247" customWidth="1"/>
    <col min="8584" max="8594" width="9.140625" style="247"/>
    <col min="8595" max="8595" width="13.7109375" style="247" bestFit="1" customWidth="1"/>
    <col min="8596" max="8596" width="16.28515625" style="247" customWidth="1"/>
    <col min="8597" max="8607" width="9.140625" style="247"/>
    <col min="8608" max="8608" width="13.7109375" style="247" bestFit="1" customWidth="1"/>
    <col min="8609" max="8609" width="16.28515625" style="247" customWidth="1"/>
    <col min="8610" max="8620" width="9.140625" style="247"/>
    <col min="8621" max="8621" width="13.7109375" style="247" bestFit="1" customWidth="1"/>
    <col min="8622" max="8622" width="16.28515625" style="247" customWidth="1"/>
    <col min="8623" max="8633" width="9.140625" style="247"/>
    <col min="8634" max="8634" width="13.7109375" style="247" bestFit="1" customWidth="1"/>
    <col min="8635" max="8635" width="16.28515625" style="247" customWidth="1"/>
    <col min="8636" max="8646" width="9.140625" style="247"/>
    <col min="8647" max="8647" width="13.7109375" style="247" bestFit="1" customWidth="1"/>
    <col min="8648" max="8648" width="16.28515625" style="247" customWidth="1"/>
    <col min="8649" max="8659" width="9.140625" style="247"/>
    <col min="8660" max="8660" width="13.7109375" style="247" bestFit="1" customWidth="1"/>
    <col min="8661" max="8661" width="16.28515625" style="247" customWidth="1"/>
    <col min="8662" max="8672" width="9.140625" style="247"/>
    <col min="8673" max="8673" width="13.7109375" style="247" bestFit="1" customWidth="1"/>
    <col min="8674" max="8674" width="16.28515625" style="247" customWidth="1"/>
    <col min="8675" max="8685" width="9.140625" style="247"/>
    <col min="8686" max="8686" width="13.7109375" style="247" bestFit="1" customWidth="1"/>
    <col min="8687" max="8687" width="16.28515625" style="247" customWidth="1"/>
    <col min="8688" max="8698" width="9.140625" style="247"/>
    <col min="8699" max="8699" width="13.7109375" style="247" bestFit="1" customWidth="1"/>
    <col min="8700" max="8700" width="16.28515625" style="247" customWidth="1"/>
    <col min="8701" max="8704" width="9.140625" style="247"/>
    <col min="8705" max="8705" width="33.140625" style="247" customWidth="1"/>
    <col min="8706" max="8706" width="60.28515625" style="247" customWidth="1"/>
    <col min="8707" max="8707" width="0" style="247" hidden="1" customWidth="1"/>
    <col min="8708" max="8708" width="23.28515625" style="247" customWidth="1"/>
    <col min="8709" max="8709" width="18.140625" style="247" customWidth="1"/>
    <col min="8710" max="8710" width="14.85546875" style="247" bestFit="1" customWidth="1"/>
    <col min="8711" max="8720" width="9.140625" style="247"/>
    <col min="8721" max="8721" width="13.7109375" style="247" bestFit="1" customWidth="1"/>
    <col min="8722" max="8722" width="16.28515625" style="247" customWidth="1"/>
    <col min="8723" max="8733" width="9.140625" style="247"/>
    <col min="8734" max="8734" width="13.7109375" style="247" bestFit="1" customWidth="1"/>
    <col min="8735" max="8735" width="16.28515625" style="247" customWidth="1"/>
    <col min="8736" max="8746" width="9.140625" style="247"/>
    <col min="8747" max="8747" width="13.7109375" style="247" bestFit="1" customWidth="1"/>
    <col min="8748" max="8748" width="16.28515625" style="247" customWidth="1"/>
    <col min="8749" max="8759" width="9.140625" style="247"/>
    <col min="8760" max="8760" width="13.7109375" style="247" bestFit="1" customWidth="1"/>
    <col min="8761" max="8761" width="16.28515625" style="247" customWidth="1"/>
    <col min="8762" max="8772" width="9.140625" style="247"/>
    <col min="8773" max="8773" width="13.7109375" style="247" bestFit="1" customWidth="1"/>
    <col min="8774" max="8774" width="16.28515625" style="247" customWidth="1"/>
    <col min="8775" max="8785" width="9.140625" style="247"/>
    <col min="8786" max="8786" width="13.7109375" style="247" bestFit="1" customWidth="1"/>
    <col min="8787" max="8787" width="16.28515625" style="247" customWidth="1"/>
    <col min="8788" max="8798" width="9.140625" style="247"/>
    <col min="8799" max="8799" width="13.7109375" style="247" bestFit="1" customWidth="1"/>
    <col min="8800" max="8800" width="16.28515625" style="247" customWidth="1"/>
    <col min="8801" max="8811" width="9.140625" style="247"/>
    <col min="8812" max="8812" width="13.7109375" style="247" bestFit="1" customWidth="1"/>
    <col min="8813" max="8813" width="16.28515625" style="247" customWidth="1"/>
    <col min="8814" max="8824" width="9.140625" style="247"/>
    <col min="8825" max="8825" width="13.7109375" style="247" bestFit="1" customWidth="1"/>
    <col min="8826" max="8826" width="16.28515625" style="247" customWidth="1"/>
    <col min="8827" max="8837" width="9.140625" style="247"/>
    <col min="8838" max="8838" width="13.7109375" style="247" bestFit="1" customWidth="1"/>
    <col min="8839" max="8839" width="16.28515625" style="247" customWidth="1"/>
    <col min="8840" max="8850" width="9.140625" style="247"/>
    <col min="8851" max="8851" width="13.7109375" style="247" bestFit="1" customWidth="1"/>
    <col min="8852" max="8852" width="16.28515625" style="247" customWidth="1"/>
    <col min="8853" max="8863" width="9.140625" style="247"/>
    <col min="8864" max="8864" width="13.7109375" style="247" bestFit="1" customWidth="1"/>
    <col min="8865" max="8865" width="16.28515625" style="247" customWidth="1"/>
    <col min="8866" max="8876" width="9.140625" style="247"/>
    <col min="8877" max="8877" width="13.7109375" style="247" bestFit="1" customWidth="1"/>
    <col min="8878" max="8878" width="16.28515625" style="247" customWidth="1"/>
    <col min="8879" max="8889" width="9.140625" style="247"/>
    <col min="8890" max="8890" width="13.7109375" style="247" bestFit="1" customWidth="1"/>
    <col min="8891" max="8891" width="16.28515625" style="247" customWidth="1"/>
    <col min="8892" max="8902" width="9.140625" style="247"/>
    <col min="8903" max="8903" width="13.7109375" style="247" bestFit="1" customWidth="1"/>
    <col min="8904" max="8904" width="16.28515625" style="247" customWidth="1"/>
    <col min="8905" max="8915" width="9.140625" style="247"/>
    <col min="8916" max="8916" width="13.7109375" style="247" bestFit="1" customWidth="1"/>
    <col min="8917" max="8917" width="16.28515625" style="247" customWidth="1"/>
    <col min="8918" max="8928" width="9.140625" style="247"/>
    <col min="8929" max="8929" width="13.7109375" style="247" bestFit="1" customWidth="1"/>
    <col min="8930" max="8930" width="16.28515625" style="247" customWidth="1"/>
    <col min="8931" max="8941" width="9.140625" style="247"/>
    <col min="8942" max="8942" width="13.7109375" style="247" bestFit="1" customWidth="1"/>
    <col min="8943" max="8943" width="16.28515625" style="247" customWidth="1"/>
    <col min="8944" max="8954" width="9.140625" style="247"/>
    <col min="8955" max="8955" width="13.7109375" style="247" bestFit="1" customWidth="1"/>
    <col min="8956" max="8956" width="16.28515625" style="247" customWidth="1"/>
    <col min="8957" max="8960" width="9.140625" style="247"/>
    <col min="8961" max="8961" width="33.140625" style="247" customWidth="1"/>
    <col min="8962" max="8962" width="60.28515625" style="247" customWidth="1"/>
    <col min="8963" max="8963" width="0" style="247" hidden="1" customWidth="1"/>
    <col min="8964" max="8964" width="23.28515625" style="247" customWidth="1"/>
    <col min="8965" max="8965" width="18.140625" style="247" customWidth="1"/>
    <col min="8966" max="8966" width="14.85546875" style="247" bestFit="1" customWidth="1"/>
    <col min="8967" max="8976" width="9.140625" style="247"/>
    <col min="8977" max="8977" width="13.7109375" style="247" bestFit="1" customWidth="1"/>
    <col min="8978" max="8978" width="16.28515625" style="247" customWidth="1"/>
    <col min="8979" max="8989" width="9.140625" style="247"/>
    <col min="8990" max="8990" width="13.7109375" style="247" bestFit="1" customWidth="1"/>
    <col min="8991" max="8991" width="16.28515625" style="247" customWidth="1"/>
    <col min="8992" max="9002" width="9.140625" style="247"/>
    <col min="9003" max="9003" width="13.7109375" style="247" bestFit="1" customWidth="1"/>
    <col min="9004" max="9004" width="16.28515625" style="247" customWidth="1"/>
    <col min="9005" max="9015" width="9.140625" style="247"/>
    <col min="9016" max="9016" width="13.7109375" style="247" bestFit="1" customWidth="1"/>
    <col min="9017" max="9017" width="16.28515625" style="247" customWidth="1"/>
    <col min="9018" max="9028" width="9.140625" style="247"/>
    <col min="9029" max="9029" width="13.7109375" style="247" bestFit="1" customWidth="1"/>
    <col min="9030" max="9030" width="16.28515625" style="247" customWidth="1"/>
    <col min="9031" max="9041" width="9.140625" style="247"/>
    <col min="9042" max="9042" width="13.7109375" style="247" bestFit="1" customWidth="1"/>
    <col min="9043" max="9043" width="16.28515625" style="247" customWidth="1"/>
    <col min="9044" max="9054" width="9.140625" style="247"/>
    <col min="9055" max="9055" width="13.7109375" style="247" bestFit="1" customWidth="1"/>
    <col min="9056" max="9056" width="16.28515625" style="247" customWidth="1"/>
    <col min="9057" max="9067" width="9.140625" style="247"/>
    <col min="9068" max="9068" width="13.7109375" style="247" bestFit="1" customWidth="1"/>
    <col min="9069" max="9069" width="16.28515625" style="247" customWidth="1"/>
    <col min="9070" max="9080" width="9.140625" style="247"/>
    <col min="9081" max="9081" width="13.7109375" style="247" bestFit="1" customWidth="1"/>
    <col min="9082" max="9082" width="16.28515625" style="247" customWidth="1"/>
    <col min="9083" max="9093" width="9.140625" style="247"/>
    <col min="9094" max="9094" width="13.7109375" style="247" bestFit="1" customWidth="1"/>
    <col min="9095" max="9095" width="16.28515625" style="247" customWidth="1"/>
    <col min="9096" max="9106" width="9.140625" style="247"/>
    <col min="9107" max="9107" width="13.7109375" style="247" bestFit="1" customWidth="1"/>
    <col min="9108" max="9108" width="16.28515625" style="247" customWidth="1"/>
    <col min="9109" max="9119" width="9.140625" style="247"/>
    <col min="9120" max="9120" width="13.7109375" style="247" bestFit="1" customWidth="1"/>
    <col min="9121" max="9121" width="16.28515625" style="247" customWidth="1"/>
    <col min="9122" max="9132" width="9.140625" style="247"/>
    <col min="9133" max="9133" width="13.7109375" style="247" bestFit="1" customWidth="1"/>
    <col min="9134" max="9134" width="16.28515625" style="247" customWidth="1"/>
    <col min="9135" max="9145" width="9.140625" style="247"/>
    <col min="9146" max="9146" width="13.7109375" style="247" bestFit="1" customWidth="1"/>
    <col min="9147" max="9147" width="16.28515625" style="247" customWidth="1"/>
    <col min="9148" max="9158" width="9.140625" style="247"/>
    <col min="9159" max="9159" width="13.7109375" style="247" bestFit="1" customWidth="1"/>
    <col min="9160" max="9160" width="16.28515625" style="247" customWidth="1"/>
    <col min="9161" max="9171" width="9.140625" style="247"/>
    <col min="9172" max="9172" width="13.7109375" style="247" bestFit="1" customWidth="1"/>
    <col min="9173" max="9173" width="16.28515625" style="247" customWidth="1"/>
    <col min="9174" max="9184" width="9.140625" style="247"/>
    <col min="9185" max="9185" width="13.7109375" style="247" bestFit="1" customWidth="1"/>
    <col min="9186" max="9186" width="16.28515625" style="247" customWidth="1"/>
    <col min="9187" max="9197" width="9.140625" style="247"/>
    <col min="9198" max="9198" width="13.7109375" style="247" bestFit="1" customWidth="1"/>
    <col min="9199" max="9199" width="16.28515625" style="247" customWidth="1"/>
    <col min="9200" max="9210" width="9.140625" style="247"/>
    <col min="9211" max="9211" width="13.7109375" style="247" bestFit="1" customWidth="1"/>
    <col min="9212" max="9212" width="16.28515625" style="247" customWidth="1"/>
    <col min="9213" max="9216" width="9.140625" style="247"/>
    <col min="9217" max="9217" width="33.140625" style="247" customWidth="1"/>
    <col min="9218" max="9218" width="60.28515625" style="247" customWidth="1"/>
    <col min="9219" max="9219" width="0" style="247" hidden="1" customWidth="1"/>
    <col min="9220" max="9220" width="23.28515625" style="247" customWidth="1"/>
    <col min="9221" max="9221" width="18.140625" style="247" customWidth="1"/>
    <col min="9222" max="9222" width="14.85546875" style="247" bestFit="1" customWidth="1"/>
    <col min="9223" max="9232" width="9.140625" style="247"/>
    <col min="9233" max="9233" width="13.7109375" style="247" bestFit="1" customWidth="1"/>
    <col min="9234" max="9234" width="16.28515625" style="247" customWidth="1"/>
    <col min="9235" max="9245" width="9.140625" style="247"/>
    <col min="9246" max="9246" width="13.7109375" style="247" bestFit="1" customWidth="1"/>
    <col min="9247" max="9247" width="16.28515625" style="247" customWidth="1"/>
    <col min="9248" max="9258" width="9.140625" style="247"/>
    <col min="9259" max="9259" width="13.7109375" style="247" bestFit="1" customWidth="1"/>
    <col min="9260" max="9260" width="16.28515625" style="247" customWidth="1"/>
    <col min="9261" max="9271" width="9.140625" style="247"/>
    <col min="9272" max="9272" width="13.7109375" style="247" bestFit="1" customWidth="1"/>
    <col min="9273" max="9273" width="16.28515625" style="247" customWidth="1"/>
    <col min="9274" max="9284" width="9.140625" style="247"/>
    <col min="9285" max="9285" width="13.7109375" style="247" bestFit="1" customWidth="1"/>
    <col min="9286" max="9286" width="16.28515625" style="247" customWidth="1"/>
    <col min="9287" max="9297" width="9.140625" style="247"/>
    <col min="9298" max="9298" width="13.7109375" style="247" bestFit="1" customWidth="1"/>
    <col min="9299" max="9299" width="16.28515625" style="247" customWidth="1"/>
    <col min="9300" max="9310" width="9.140625" style="247"/>
    <col min="9311" max="9311" width="13.7109375" style="247" bestFit="1" customWidth="1"/>
    <col min="9312" max="9312" width="16.28515625" style="247" customWidth="1"/>
    <col min="9313" max="9323" width="9.140625" style="247"/>
    <col min="9324" max="9324" width="13.7109375" style="247" bestFit="1" customWidth="1"/>
    <col min="9325" max="9325" width="16.28515625" style="247" customWidth="1"/>
    <col min="9326" max="9336" width="9.140625" style="247"/>
    <col min="9337" max="9337" width="13.7109375" style="247" bestFit="1" customWidth="1"/>
    <col min="9338" max="9338" width="16.28515625" style="247" customWidth="1"/>
    <col min="9339" max="9349" width="9.140625" style="247"/>
    <col min="9350" max="9350" width="13.7109375" style="247" bestFit="1" customWidth="1"/>
    <col min="9351" max="9351" width="16.28515625" style="247" customWidth="1"/>
    <col min="9352" max="9362" width="9.140625" style="247"/>
    <col min="9363" max="9363" width="13.7109375" style="247" bestFit="1" customWidth="1"/>
    <col min="9364" max="9364" width="16.28515625" style="247" customWidth="1"/>
    <col min="9365" max="9375" width="9.140625" style="247"/>
    <col min="9376" max="9376" width="13.7109375" style="247" bestFit="1" customWidth="1"/>
    <col min="9377" max="9377" width="16.28515625" style="247" customWidth="1"/>
    <col min="9378" max="9388" width="9.140625" style="247"/>
    <col min="9389" max="9389" width="13.7109375" style="247" bestFit="1" customWidth="1"/>
    <col min="9390" max="9390" width="16.28515625" style="247" customWidth="1"/>
    <col min="9391" max="9401" width="9.140625" style="247"/>
    <col min="9402" max="9402" width="13.7109375" style="247" bestFit="1" customWidth="1"/>
    <col min="9403" max="9403" width="16.28515625" style="247" customWidth="1"/>
    <col min="9404" max="9414" width="9.140625" style="247"/>
    <col min="9415" max="9415" width="13.7109375" style="247" bestFit="1" customWidth="1"/>
    <col min="9416" max="9416" width="16.28515625" style="247" customWidth="1"/>
    <col min="9417" max="9427" width="9.140625" style="247"/>
    <col min="9428" max="9428" width="13.7109375" style="247" bestFit="1" customWidth="1"/>
    <col min="9429" max="9429" width="16.28515625" style="247" customWidth="1"/>
    <col min="9430" max="9440" width="9.140625" style="247"/>
    <col min="9441" max="9441" width="13.7109375" style="247" bestFit="1" customWidth="1"/>
    <col min="9442" max="9442" width="16.28515625" style="247" customWidth="1"/>
    <col min="9443" max="9453" width="9.140625" style="247"/>
    <col min="9454" max="9454" width="13.7109375" style="247" bestFit="1" customWidth="1"/>
    <col min="9455" max="9455" width="16.28515625" style="247" customWidth="1"/>
    <col min="9456" max="9466" width="9.140625" style="247"/>
    <col min="9467" max="9467" width="13.7109375" style="247" bestFit="1" customWidth="1"/>
    <col min="9468" max="9468" width="16.28515625" style="247" customWidth="1"/>
    <col min="9469" max="9472" width="9.140625" style="247"/>
    <col min="9473" max="9473" width="33.140625" style="247" customWidth="1"/>
    <col min="9474" max="9474" width="60.28515625" style="247" customWidth="1"/>
    <col min="9475" max="9475" width="0" style="247" hidden="1" customWidth="1"/>
    <col min="9476" max="9476" width="23.28515625" style="247" customWidth="1"/>
    <col min="9477" max="9477" width="18.140625" style="247" customWidth="1"/>
    <col min="9478" max="9478" width="14.85546875" style="247" bestFit="1" customWidth="1"/>
    <col min="9479" max="9488" width="9.140625" style="247"/>
    <col min="9489" max="9489" width="13.7109375" style="247" bestFit="1" customWidth="1"/>
    <col min="9490" max="9490" width="16.28515625" style="247" customWidth="1"/>
    <col min="9491" max="9501" width="9.140625" style="247"/>
    <col min="9502" max="9502" width="13.7109375" style="247" bestFit="1" customWidth="1"/>
    <col min="9503" max="9503" width="16.28515625" style="247" customWidth="1"/>
    <col min="9504" max="9514" width="9.140625" style="247"/>
    <col min="9515" max="9515" width="13.7109375" style="247" bestFit="1" customWidth="1"/>
    <col min="9516" max="9516" width="16.28515625" style="247" customWidth="1"/>
    <col min="9517" max="9527" width="9.140625" style="247"/>
    <col min="9528" max="9528" width="13.7109375" style="247" bestFit="1" customWidth="1"/>
    <col min="9529" max="9529" width="16.28515625" style="247" customWidth="1"/>
    <col min="9530" max="9540" width="9.140625" style="247"/>
    <col min="9541" max="9541" width="13.7109375" style="247" bestFit="1" customWidth="1"/>
    <col min="9542" max="9542" width="16.28515625" style="247" customWidth="1"/>
    <col min="9543" max="9553" width="9.140625" style="247"/>
    <col min="9554" max="9554" width="13.7109375" style="247" bestFit="1" customWidth="1"/>
    <col min="9555" max="9555" width="16.28515625" style="247" customWidth="1"/>
    <col min="9556" max="9566" width="9.140625" style="247"/>
    <col min="9567" max="9567" width="13.7109375" style="247" bestFit="1" customWidth="1"/>
    <col min="9568" max="9568" width="16.28515625" style="247" customWidth="1"/>
    <col min="9569" max="9579" width="9.140625" style="247"/>
    <col min="9580" max="9580" width="13.7109375" style="247" bestFit="1" customWidth="1"/>
    <col min="9581" max="9581" width="16.28515625" style="247" customWidth="1"/>
    <col min="9582" max="9592" width="9.140625" style="247"/>
    <col min="9593" max="9593" width="13.7109375" style="247" bestFit="1" customWidth="1"/>
    <col min="9594" max="9594" width="16.28515625" style="247" customWidth="1"/>
    <col min="9595" max="9605" width="9.140625" style="247"/>
    <col min="9606" max="9606" width="13.7109375" style="247" bestFit="1" customWidth="1"/>
    <col min="9607" max="9607" width="16.28515625" style="247" customWidth="1"/>
    <col min="9608" max="9618" width="9.140625" style="247"/>
    <col min="9619" max="9619" width="13.7109375" style="247" bestFit="1" customWidth="1"/>
    <col min="9620" max="9620" width="16.28515625" style="247" customWidth="1"/>
    <col min="9621" max="9631" width="9.140625" style="247"/>
    <col min="9632" max="9632" width="13.7109375" style="247" bestFit="1" customWidth="1"/>
    <col min="9633" max="9633" width="16.28515625" style="247" customWidth="1"/>
    <col min="9634" max="9644" width="9.140625" style="247"/>
    <col min="9645" max="9645" width="13.7109375" style="247" bestFit="1" customWidth="1"/>
    <col min="9646" max="9646" width="16.28515625" style="247" customWidth="1"/>
    <col min="9647" max="9657" width="9.140625" style="247"/>
    <col min="9658" max="9658" width="13.7109375" style="247" bestFit="1" customWidth="1"/>
    <col min="9659" max="9659" width="16.28515625" style="247" customWidth="1"/>
    <col min="9660" max="9670" width="9.140625" style="247"/>
    <col min="9671" max="9671" width="13.7109375" style="247" bestFit="1" customWidth="1"/>
    <col min="9672" max="9672" width="16.28515625" style="247" customWidth="1"/>
    <col min="9673" max="9683" width="9.140625" style="247"/>
    <col min="9684" max="9684" width="13.7109375" style="247" bestFit="1" customWidth="1"/>
    <col min="9685" max="9685" width="16.28515625" style="247" customWidth="1"/>
    <col min="9686" max="9696" width="9.140625" style="247"/>
    <col min="9697" max="9697" width="13.7109375" style="247" bestFit="1" customWidth="1"/>
    <col min="9698" max="9698" width="16.28515625" style="247" customWidth="1"/>
    <col min="9699" max="9709" width="9.140625" style="247"/>
    <col min="9710" max="9710" width="13.7109375" style="247" bestFit="1" customWidth="1"/>
    <col min="9711" max="9711" width="16.28515625" style="247" customWidth="1"/>
    <col min="9712" max="9722" width="9.140625" style="247"/>
    <col min="9723" max="9723" width="13.7109375" style="247" bestFit="1" customWidth="1"/>
    <col min="9724" max="9724" width="16.28515625" style="247" customWidth="1"/>
    <col min="9725" max="9728" width="9.140625" style="247"/>
    <col min="9729" max="9729" width="33.140625" style="247" customWidth="1"/>
    <col min="9730" max="9730" width="60.28515625" style="247" customWidth="1"/>
    <col min="9731" max="9731" width="0" style="247" hidden="1" customWidth="1"/>
    <col min="9732" max="9732" width="23.28515625" style="247" customWidth="1"/>
    <col min="9733" max="9733" width="18.140625" style="247" customWidth="1"/>
    <col min="9734" max="9734" width="14.85546875" style="247" bestFit="1" customWidth="1"/>
    <col min="9735" max="9744" width="9.140625" style="247"/>
    <col min="9745" max="9745" width="13.7109375" style="247" bestFit="1" customWidth="1"/>
    <col min="9746" max="9746" width="16.28515625" style="247" customWidth="1"/>
    <col min="9747" max="9757" width="9.140625" style="247"/>
    <col min="9758" max="9758" width="13.7109375" style="247" bestFit="1" customWidth="1"/>
    <col min="9759" max="9759" width="16.28515625" style="247" customWidth="1"/>
    <col min="9760" max="9770" width="9.140625" style="247"/>
    <col min="9771" max="9771" width="13.7109375" style="247" bestFit="1" customWidth="1"/>
    <col min="9772" max="9772" width="16.28515625" style="247" customWidth="1"/>
    <col min="9773" max="9783" width="9.140625" style="247"/>
    <col min="9784" max="9784" width="13.7109375" style="247" bestFit="1" customWidth="1"/>
    <col min="9785" max="9785" width="16.28515625" style="247" customWidth="1"/>
    <col min="9786" max="9796" width="9.140625" style="247"/>
    <col min="9797" max="9797" width="13.7109375" style="247" bestFit="1" customWidth="1"/>
    <col min="9798" max="9798" width="16.28515625" style="247" customWidth="1"/>
    <col min="9799" max="9809" width="9.140625" style="247"/>
    <col min="9810" max="9810" width="13.7109375" style="247" bestFit="1" customWidth="1"/>
    <col min="9811" max="9811" width="16.28515625" style="247" customWidth="1"/>
    <col min="9812" max="9822" width="9.140625" style="247"/>
    <col min="9823" max="9823" width="13.7109375" style="247" bestFit="1" customWidth="1"/>
    <col min="9824" max="9824" width="16.28515625" style="247" customWidth="1"/>
    <col min="9825" max="9835" width="9.140625" style="247"/>
    <col min="9836" max="9836" width="13.7109375" style="247" bestFit="1" customWidth="1"/>
    <col min="9837" max="9837" width="16.28515625" style="247" customWidth="1"/>
    <col min="9838" max="9848" width="9.140625" style="247"/>
    <col min="9849" max="9849" width="13.7109375" style="247" bestFit="1" customWidth="1"/>
    <col min="9850" max="9850" width="16.28515625" style="247" customWidth="1"/>
    <col min="9851" max="9861" width="9.140625" style="247"/>
    <col min="9862" max="9862" width="13.7109375" style="247" bestFit="1" customWidth="1"/>
    <col min="9863" max="9863" width="16.28515625" style="247" customWidth="1"/>
    <col min="9864" max="9874" width="9.140625" style="247"/>
    <col min="9875" max="9875" width="13.7109375" style="247" bestFit="1" customWidth="1"/>
    <col min="9876" max="9876" width="16.28515625" style="247" customWidth="1"/>
    <col min="9877" max="9887" width="9.140625" style="247"/>
    <col min="9888" max="9888" width="13.7109375" style="247" bestFit="1" customWidth="1"/>
    <col min="9889" max="9889" width="16.28515625" style="247" customWidth="1"/>
    <col min="9890" max="9900" width="9.140625" style="247"/>
    <col min="9901" max="9901" width="13.7109375" style="247" bestFit="1" customWidth="1"/>
    <col min="9902" max="9902" width="16.28515625" style="247" customWidth="1"/>
    <col min="9903" max="9913" width="9.140625" style="247"/>
    <col min="9914" max="9914" width="13.7109375" style="247" bestFit="1" customWidth="1"/>
    <col min="9915" max="9915" width="16.28515625" style="247" customWidth="1"/>
    <col min="9916" max="9926" width="9.140625" style="247"/>
    <col min="9927" max="9927" width="13.7109375" style="247" bestFit="1" customWidth="1"/>
    <col min="9928" max="9928" width="16.28515625" style="247" customWidth="1"/>
    <col min="9929" max="9939" width="9.140625" style="247"/>
    <col min="9940" max="9940" width="13.7109375" style="247" bestFit="1" customWidth="1"/>
    <col min="9941" max="9941" width="16.28515625" style="247" customWidth="1"/>
    <col min="9942" max="9952" width="9.140625" style="247"/>
    <col min="9953" max="9953" width="13.7109375" style="247" bestFit="1" customWidth="1"/>
    <col min="9954" max="9954" width="16.28515625" style="247" customWidth="1"/>
    <col min="9955" max="9965" width="9.140625" style="247"/>
    <col min="9966" max="9966" width="13.7109375" style="247" bestFit="1" customWidth="1"/>
    <col min="9967" max="9967" width="16.28515625" style="247" customWidth="1"/>
    <col min="9968" max="9978" width="9.140625" style="247"/>
    <col min="9979" max="9979" width="13.7109375" style="247" bestFit="1" customWidth="1"/>
    <col min="9980" max="9980" width="16.28515625" style="247" customWidth="1"/>
    <col min="9981" max="9984" width="9.140625" style="247"/>
    <col min="9985" max="9985" width="33.140625" style="247" customWidth="1"/>
    <col min="9986" max="9986" width="60.28515625" style="247" customWidth="1"/>
    <col min="9987" max="9987" width="0" style="247" hidden="1" customWidth="1"/>
    <col min="9988" max="9988" width="23.28515625" style="247" customWidth="1"/>
    <col min="9989" max="9989" width="18.140625" style="247" customWidth="1"/>
    <col min="9990" max="9990" width="14.85546875" style="247" bestFit="1" customWidth="1"/>
    <col min="9991" max="10000" width="9.140625" style="247"/>
    <col min="10001" max="10001" width="13.7109375" style="247" bestFit="1" customWidth="1"/>
    <col min="10002" max="10002" width="16.28515625" style="247" customWidth="1"/>
    <col min="10003" max="10013" width="9.140625" style="247"/>
    <col min="10014" max="10014" width="13.7109375" style="247" bestFit="1" customWidth="1"/>
    <col min="10015" max="10015" width="16.28515625" style="247" customWidth="1"/>
    <col min="10016" max="10026" width="9.140625" style="247"/>
    <col min="10027" max="10027" width="13.7109375" style="247" bestFit="1" customWidth="1"/>
    <col min="10028" max="10028" width="16.28515625" style="247" customWidth="1"/>
    <col min="10029" max="10039" width="9.140625" style="247"/>
    <col min="10040" max="10040" width="13.7109375" style="247" bestFit="1" customWidth="1"/>
    <col min="10041" max="10041" width="16.28515625" style="247" customWidth="1"/>
    <col min="10042" max="10052" width="9.140625" style="247"/>
    <col min="10053" max="10053" width="13.7109375" style="247" bestFit="1" customWidth="1"/>
    <col min="10054" max="10054" width="16.28515625" style="247" customWidth="1"/>
    <col min="10055" max="10065" width="9.140625" style="247"/>
    <col min="10066" max="10066" width="13.7109375" style="247" bestFit="1" customWidth="1"/>
    <col min="10067" max="10067" width="16.28515625" style="247" customWidth="1"/>
    <col min="10068" max="10078" width="9.140625" style="247"/>
    <col min="10079" max="10079" width="13.7109375" style="247" bestFit="1" customWidth="1"/>
    <col min="10080" max="10080" width="16.28515625" style="247" customWidth="1"/>
    <col min="10081" max="10091" width="9.140625" style="247"/>
    <col min="10092" max="10092" width="13.7109375" style="247" bestFit="1" customWidth="1"/>
    <col min="10093" max="10093" width="16.28515625" style="247" customWidth="1"/>
    <col min="10094" max="10104" width="9.140625" style="247"/>
    <col min="10105" max="10105" width="13.7109375" style="247" bestFit="1" customWidth="1"/>
    <col min="10106" max="10106" width="16.28515625" style="247" customWidth="1"/>
    <col min="10107" max="10117" width="9.140625" style="247"/>
    <col min="10118" max="10118" width="13.7109375" style="247" bestFit="1" customWidth="1"/>
    <col min="10119" max="10119" width="16.28515625" style="247" customWidth="1"/>
    <col min="10120" max="10130" width="9.140625" style="247"/>
    <col min="10131" max="10131" width="13.7109375" style="247" bestFit="1" customWidth="1"/>
    <col min="10132" max="10132" width="16.28515625" style="247" customWidth="1"/>
    <col min="10133" max="10143" width="9.140625" style="247"/>
    <col min="10144" max="10144" width="13.7109375" style="247" bestFit="1" customWidth="1"/>
    <col min="10145" max="10145" width="16.28515625" style="247" customWidth="1"/>
    <col min="10146" max="10156" width="9.140625" style="247"/>
    <col min="10157" max="10157" width="13.7109375" style="247" bestFit="1" customWidth="1"/>
    <col min="10158" max="10158" width="16.28515625" style="247" customWidth="1"/>
    <col min="10159" max="10169" width="9.140625" style="247"/>
    <col min="10170" max="10170" width="13.7109375" style="247" bestFit="1" customWidth="1"/>
    <col min="10171" max="10171" width="16.28515625" style="247" customWidth="1"/>
    <col min="10172" max="10182" width="9.140625" style="247"/>
    <col min="10183" max="10183" width="13.7109375" style="247" bestFit="1" customWidth="1"/>
    <col min="10184" max="10184" width="16.28515625" style="247" customWidth="1"/>
    <col min="10185" max="10195" width="9.140625" style="247"/>
    <col min="10196" max="10196" width="13.7109375" style="247" bestFit="1" customWidth="1"/>
    <col min="10197" max="10197" width="16.28515625" style="247" customWidth="1"/>
    <col min="10198" max="10208" width="9.140625" style="247"/>
    <col min="10209" max="10209" width="13.7109375" style="247" bestFit="1" customWidth="1"/>
    <col min="10210" max="10210" width="16.28515625" style="247" customWidth="1"/>
    <col min="10211" max="10221" width="9.140625" style="247"/>
    <col min="10222" max="10222" width="13.7109375" style="247" bestFit="1" customWidth="1"/>
    <col min="10223" max="10223" width="16.28515625" style="247" customWidth="1"/>
    <col min="10224" max="10234" width="9.140625" style="247"/>
    <col min="10235" max="10235" width="13.7109375" style="247" bestFit="1" customWidth="1"/>
    <col min="10236" max="10236" width="16.28515625" style="247" customWidth="1"/>
    <col min="10237" max="10240" width="9.140625" style="247"/>
    <col min="10241" max="10241" width="33.140625" style="247" customWidth="1"/>
    <col min="10242" max="10242" width="60.28515625" style="247" customWidth="1"/>
    <col min="10243" max="10243" width="0" style="247" hidden="1" customWidth="1"/>
    <col min="10244" max="10244" width="23.28515625" style="247" customWidth="1"/>
    <col min="10245" max="10245" width="18.140625" style="247" customWidth="1"/>
    <col min="10246" max="10246" width="14.85546875" style="247" bestFit="1" customWidth="1"/>
    <col min="10247" max="10256" width="9.140625" style="247"/>
    <col min="10257" max="10257" width="13.7109375" style="247" bestFit="1" customWidth="1"/>
    <col min="10258" max="10258" width="16.28515625" style="247" customWidth="1"/>
    <col min="10259" max="10269" width="9.140625" style="247"/>
    <col min="10270" max="10270" width="13.7109375" style="247" bestFit="1" customWidth="1"/>
    <col min="10271" max="10271" width="16.28515625" style="247" customWidth="1"/>
    <col min="10272" max="10282" width="9.140625" style="247"/>
    <col min="10283" max="10283" width="13.7109375" style="247" bestFit="1" customWidth="1"/>
    <col min="10284" max="10284" width="16.28515625" style="247" customWidth="1"/>
    <col min="10285" max="10295" width="9.140625" style="247"/>
    <col min="10296" max="10296" width="13.7109375" style="247" bestFit="1" customWidth="1"/>
    <col min="10297" max="10297" width="16.28515625" style="247" customWidth="1"/>
    <col min="10298" max="10308" width="9.140625" style="247"/>
    <col min="10309" max="10309" width="13.7109375" style="247" bestFit="1" customWidth="1"/>
    <col min="10310" max="10310" width="16.28515625" style="247" customWidth="1"/>
    <col min="10311" max="10321" width="9.140625" style="247"/>
    <col min="10322" max="10322" width="13.7109375" style="247" bestFit="1" customWidth="1"/>
    <col min="10323" max="10323" width="16.28515625" style="247" customWidth="1"/>
    <col min="10324" max="10334" width="9.140625" style="247"/>
    <col min="10335" max="10335" width="13.7109375" style="247" bestFit="1" customWidth="1"/>
    <col min="10336" max="10336" width="16.28515625" style="247" customWidth="1"/>
    <col min="10337" max="10347" width="9.140625" style="247"/>
    <col min="10348" max="10348" width="13.7109375" style="247" bestFit="1" customWidth="1"/>
    <col min="10349" max="10349" width="16.28515625" style="247" customWidth="1"/>
    <col min="10350" max="10360" width="9.140625" style="247"/>
    <col min="10361" max="10361" width="13.7109375" style="247" bestFit="1" customWidth="1"/>
    <col min="10362" max="10362" width="16.28515625" style="247" customWidth="1"/>
    <col min="10363" max="10373" width="9.140625" style="247"/>
    <col min="10374" max="10374" width="13.7109375" style="247" bestFit="1" customWidth="1"/>
    <col min="10375" max="10375" width="16.28515625" style="247" customWidth="1"/>
    <col min="10376" max="10386" width="9.140625" style="247"/>
    <col min="10387" max="10387" width="13.7109375" style="247" bestFit="1" customWidth="1"/>
    <col min="10388" max="10388" width="16.28515625" style="247" customWidth="1"/>
    <col min="10389" max="10399" width="9.140625" style="247"/>
    <col min="10400" max="10400" width="13.7109375" style="247" bestFit="1" customWidth="1"/>
    <col min="10401" max="10401" width="16.28515625" style="247" customWidth="1"/>
    <col min="10402" max="10412" width="9.140625" style="247"/>
    <col min="10413" max="10413" width="13.7109375" style="247" bestFit="1" customWidth="1"/>
    <col min="10414" max="10414" width="16.28515625" style="247" customWidth="1"/>
    <col min="10415" max="10425" width="9.140625" style="247"/>
    <col min="10426" max="10426" width="13.7109375" style="247" bestFit="1" customWidth="1"/>
    <col min="10427" max="10427" width="16.28515625" style="247" customWidth="1"/>
    <col min="10428" max="10438" width="9.140625" style="247"/>
    <col min="10439" max="10439" width="13.7109375" style="247" bestFit="1" customWidth="1"/>
    <col min="10440" max="10440" width="16.28515625" style="247" customWidth="1"/>
    <col min="10441" max="10451" width="9.140625" style="247"/>
    <col min="10452" max="10452" width="13.7109375" style="247" bestFit="1" customWidth="1"/>
    <col min="10453" max="10453" width="16.28515625" style="247" customWidth="1"/>
    <col min="10454" max="10464" width="9.140625" style="247"/>
    <col min="10465" max="10465" width="13.7109375" style="247" bestFit="1" customWidth="1"/>
    <col min="10466" max="10466" width="16.28515625" style="247" customWidth="1"/>
    <col min="10467" max="10477" width="9.140625" style="247"/>
    <col min="10478" max="10478" width="13.7109375" style="247" bestFit="1" customWidth="1"/>
    <col min="10479" max="10479" width="16.28515625" style="247" customWidth="1"/>
    <col min="10480" max="10490" width="9.140625" style="247"/>
    <col min="10491" max="10491" width="13.7109375" style="247" bestFit="1" customWidth="1"/>
    <col min="10492" max="10492" width="16.28515625" style="247" customWidth="1"/>
    <col min="10493" max="10496" width="9.140625" style="247"/>
    <col min="10497" max="10497" width="33.140625" style="247" customWidth="1"/>
    <col min="10498" max="10498" width="60.28515625" style="247" customWidth="1"/>
    <col min="10499" max="10499" width="0" style="247" hidden="1" customWidth="1"/>
    <col min="10500" max="10500" width="23.28515625" style="247" customWidth="1"/>
    <col min="10501" max="10501" width="18.140625" style="247" customWidth="1"/>
    <col min="10502" max="10502" width="14.85546875" style="247" bestFit="1" customWidth="1"/>
    <col min="10503" max="10512" width="9.140625" style="247"/>
    <col min="10513" max="10513" width="13.7109375" style="247" bestFit="1" customWidth="1"/>
    <col min="10514" max="10514" width="16.28515625" style="247" customWidth="1"/>
    <col min="10515" max="10525" width="9.140625" style="247"/>
    <col min="10526" max="10526" width="13.7109375" style="247" bestFit="1" customWidth="1"/>
    <col min="10527" max="10527" width="16.28515625" style="247" customWidth="1"/>
    <col min="10528" max="10538" width="9.140625" style="247"/>
    <col min="10539" max="10539" width="13.7109375" style="247" bestFit="1" customWidth="1"/>
    <col min="10540" max="10540" width="16.28515625" style="247" customWidth="1"/>
    <col min="10541" max="10551" width="9.140625" style="247"/>
    <col min="10552" max="10552" width="13.7109375" style="247" bestFit="1" customWidth="1"/>
    <col min="10553" max="10553" width="16.28515625" style="247" customWidth="1"/>
    <col min="10554" max="10564" width="9.140625" style="247"/>
    <col min="10565" max="10565" width="13.7109375" style="247" bestFit="1" customWidth="1"/>
    <col min="10566" max="10566" width="16.28515625" style="247" customWidth="1"/>
    <col min="10567" max="10577" width="9.140625" style="247"/>
    <col min="10578" max="10578" width="13.7109375" style="247" bestFit="1" customWidth="1"/>
    <col min="10579" max="10579" width="16.28515625" style="247" customWidth="1"/>
    <col min="10580" max="10590" width="9.140625" style="247"/>
    <col min="10591" max="10591" width="13.7109375" style="247" bestFit="1" customWidth="1"/>
    <col min="10592" max="10592" width="16.28515625" style="247" customWidth="1"/>
    <col min="10593" max="10603" width="9.140625" style="247"/>
    <col min="10604" max="10604" width="13.7109375" style="247" bestFit="1" customWidth="1"/>
    <col min="10605" max="10605" width="16.28515625" style="247" customWidth="1"/>
    <col min="10606" max="10616" width="9.140625" style="247"/>
    <col min="10617" max="10617" width="13.7109375" style="247" bestFit="1" customWidth="1"/>
    <col min="10618" max="10618" width="16.28515625" style="247" customWidth="1"/>
    <col min="10619" max="10629" width="9.140625" style="247"/>
    <col min="10630" max="10630" width="13.7109375" style="247" bestFit="1" customWidth="1"/>
    <col min="10631" max="10631" width="16.28515625" style="247" customWidth="1"/>
    <col min="10632" max="10642" width="9.140625" style="247"/>
    <col min="10643" max="10643" width="13.7109375" style="247" bestFit="1" customWidth="1"/>
    <col min="10644" max="10644" width="16.28515625" style="247" customWidth="1"/>
    <col min="10645" max="10655" width="9.140625" style="247"/>
    <col min="10656" max="10656" width="13.7109375" style="247" bestFit="1" customWidth="1"/>
    <col min="10657" max="10657" width="16.28515625" style="247" customWidth="1"/>
    <col min="10658" max="10668" width="9.140625" style="247"/>
    <col min="10669" max="10669" width="13.7109375" style="247" bestFit="1" customWidth="1"/>
    <col min="10670" max="10670" width="16.28515625" style="247" customWidth="1"/>
    <col min="10671" max="10681" width="9.140625" style="247"/>
    <col min="10682" max="10682" width="13.7109375" style="247" bestFit="1" customWidth="1"/>
    <col min="10683" max="10683" width="16.28515625" style="247" customWidth="1"/>
    <col min="10684" max="10694" width="9.140625" style="247"/>
    <col min="10695" max="10695" width="13.7109375" style="247" bestFit="1" customWidth="1"/>
    <col min="10696" max="10696" width="16.28515625" style="247" customWidth="1"/>
    <col min="10697" max="10707" width="9.140625" style="247"/>
    <col min="10708" max="10708" width="13.7109375" style="247" bestFit="1" customWidth="1"/>
    <col min="10709" max="10709" width="16.28515625" style="247" customWidth="1"/>
    <col min="10710" max="10720" width="9.140625" style="247"/>
    <col min="10721" max="10721" width="13.7109375" style="247" bestFit="1" customWidth="1"/>
    <col min="10722" max="10722" width="16.28515625" style="247" customWidth="1"/>
    <col min="10723" max="10733" width="9.140625" style="247"/>
    <col min="10734" max="10734" width="13.7109375" style="247" bestFit="1" customWidth="1"/>
    <col min="10735" max="10735" width="16.28515625" style="247" customWidth="1"/>
    <col min="10736" max="10746" width="9.140625" style="247"/>
    <col min="10747" max="10747" width="13.7109375" style="247" bestFit="1" customWidth="1"/>
    <col min="10748" max="10748" width="16.28515625" style="247" customWidth="1"/>
    <col min="10749" max="10752" width="9.140625" style="247"/>
    <col min="10753" max="10753" width="33.140625" style="247" customWidth="1"/>
    <col min="10754" max="10754" width="60.28515625" style="247" customWidth="1"/>
    <col min="10755" max="10755" width="0" style="247" hidden="1" customWidth="1"/>
    <col min="10756" max="10756" width="23.28515625" style="247" customWidth="1"/>
    <col min="10757" max="10757" width="18.140625" style="247" customWidth="1"/>
    <col min="10758" max="10758" width="14.85546875" style="247" bestFit="1" customWidth="1"/>
    <col min="10759" max="10768" width="9.140625" style="247"/>
    <col min="10769" max="10769" width="13.7109375" style="247" bestFit="1" customWidth="1"/>
    <col min="10770" max="10770" width="16.28515625" style="247" customWidth="1"/>
    <col min="10771" max="10781" width="9.140625" style="247"/>
    <col min="10782" max="10782" width="13.7109375" style="247" bestFit="1" customWidth="1"/>
    <col min="10783" max="10783" width="16.28515625" style="247" customWidth="1"/>
    <col min="10784" max="10794" width="9.140625" style="247"/>
    <col min="10795" max="10795" width="13.7109375" style="247" bestFit="1" customWidth="1"/>
    <col min="10796" max="10796" width="16.28515625" style="247" customWidth="1"/>
    <col min="10797" max="10807" width="9.140625" style="247"/>
    <col min="10808" max="10808" width="13.7109375" style="247" bestFit="1" customWidth="1"/>
    <col min="10809" max="10809" width="16.28515625" style="247" customWidth="1"/>
    <col min="10810" max="10820" width="9.140625" style="247"/>
    <col min="10821" max="10821" width="13.7109375" style="247" bestFit="1" customWidth="1"/>
    <col min="10822" max="10822" width="16.28515625" style="247" customWidth="1"/>
    <col min="10823" max="10833" width="9.140625" style="247"/>
    <col min="10834" max="10834" width="13.7109375" style="247" bestFit="1" customWidth="1"/>
    <col min="10835" max="10835" width="16.28515625" style="247" customWidth="1"/>
    <col min="10836" max="10846" width="9.140625" style="247"/>
    <col min="10847" max="10847" width="13.7109375" style="247" bestFit="1" customWidth="1"/>
    <col min="10848" max="10848" width="16.28515625" style="247" customWidth="1"/>
    <col min="10849" max="10859" width="9.140625" style="247"/>
    <col min="10860" max="10860" width="13.7109375" style="247" bestFit="1" customWidth="1"/>
    <col min="10861" max="10861" width="16.28515625" style="247" customWidth="1"/>
    <col min="10862" max="10872" width="9.140625" style="247"/>
    <col min="10873" max="10873" width="13.7109375" style="247" bestFit="1" customWidth="1"/>
    <col min="10874" max="10874" width="16.28515625" style="247" customWidth="1"/>
    <col min="10875" max="10885" width="9.140625" style="247"/>
    <col min="10886" max="10886" width="13.7109375" style="247" bestFit="1" customWidth="1"/>
    <col min="10887" max="10887" width="16.28515625" style="247" customWidth="1"/>
    <col min="10888" max="10898" width="9.140625" style="247"/>
    <col min="10899" max="10899" width="13.7109375" style="247" bestFit="1" customWidth="1"/>
    <col min="10900" max="10900" width="16.28515625" style="247" customWidth="1"/>
    <col min="10901" max="10911" width="9.140625" style="247"/>
    <col min="10912" max="10912" width="13.7109375" style="247" bestFit="1" customWidth="1"/>
    <col min="10913" max="10913" width="16.28515625" style="247" customWidth="1"/>
    <col min="10914" max="10924" width="9.140625" style="247"/>
    <col min="10925" max="10925" width="13.7109375" style="247" bestFit="1" customWidth="1"/>
    <col min="10926" max="10926" width="16.28515625" style="247" customWidth="1"/>
    <col min="10927" max="10937" width="9.140625" style="247"/>
    <col min="10938" max="10938" width="13.7109375" style="247" bestFit="1" customWidth="1"/>
    <col min="10939" max="10939" width="16.28515625" style="247" customWidth="1"/>
    <col min="10940" max="10950" width="9.140625" style="247"/>
    <col min="10951" max="10951" width="13.7109375" style="247" bestFit="1" customWidth="1"/>
    <col min="10952" max="10952" width="16.28515625" style="247" customWidth="1"/>
    <col min="10953" max="10963" width="9.140625" style="247"/>
    <col min="10964" max="10964" width="13.7109375" style="247" bestFit="1" customWidth="1"/>
    <col min="10965" max="10965" width="16.28515625" style="247" customWidth="1"/>
    <col min="10966" max="10976" width="9.140625" style="247"/>
    <col min="10977" max="10977" width="13.7109375" style="247" bestFit="1" customWidth="1"/>
    <col min="10978" max="10978" width="16.28515625" style="247" customWidth="1"/>
    <col min="10979" max="10989" width="9.140625" style="247"/>
    <col min="10990" max="10990" width="13.7109375" style="247" bestFit="1" customWidth="1"/>
    <col min="10991" max="10991" width="16.28515625" style="247" customWidth="1"/>
    <col min="10992" max="11002" width="9.140625" style="247"/>
    <col min="11003" max="11003" width="13.7109375" style="247" bestFit="1" customWidth="1"/>
    <col min="11004" max="11004" width="16.28515625" style="247" customWidth="1"/>
    <col min="11005" max="11008" width="9.140625" style="247"/>
    <col min="11009" max="11009" width="33.140625" style="247" customWidth="1"/>
    <col min="11010" max="11010" width="60.28515625" style="247" customWidth="1"/>
    <col min="11011" max="11011" width="0" style="247" hidden="1" customWidth="1"/>
    <col min="11012" max="11012" width="23.28515625" style="247" customWidth="1"/>
    <col min="11013" max="11013" width="18.140625" style="247" customWidth="1"/>
    <col min="11014" max="11014" width="14.85546875" style="247" bestFit="1" customWidth="1"/>
    <col min="11015" max="11024" width="9.140625" style="247"/>
    <col min="11025" max="11025" width="13.7109375" style="247" bestFit="1" customWidth="1"/>
    <col min="11026" max="11026" width="16.28515625" style="247" customWidth="1"/>
    <col min="11027" max="11037" width="9.140625" style="247"/>
    <col min="11038" max="11038" width="13.7109375" style="247" bestFit="1" customWidth="1"/>
    <col min="11039" max="11039" width="16.28515625" style="247" customWidth="1"/>
    <col min="11040" max="11050" width="9.140625" style="247"/>
    <col min="11051" max="11051" width="13.7109375" style="247" bestFit="1" customWidth="1"/>
    <col min="11052" max="11052" width="16.28515625" style="247" customWidth="1"/>
    <col min="11053" max="11063" width="9.140625" style="247"/>
    <col min="11064" max="11064" width="13.7109375" style="247" bestFit="1" customWidth="1"/>
    <col min="11065" max="11065" width="16.28515625" style="247" customWidth="1"/>
    <col min="11066" max="11076" width="9.140625" style="247"/>
    <col min="11077" max="11077" width="13.7109375" style="247" bestFit="1" customWidth="1"/>
    <col min="11078" max="11078" width="16.28515625" style="247" customWidth="1"/>
    <col min="11079" max="11089" width="9.140625" style="247"/>
    <col min="11090" max="11090" width="13.7109375" style="247" bestFit="1" customWidth="1"/>
    <col min="11091" max="11091" width="16.28515625" style="247" customWidth="1"/>
    <col min="11092" max="11102" width="9.140625" style="247"/>
    <col min="11103" max="11103" width="13.7109375" style="247" bestFit="1" customWidth="1"/>
    <col min="11104" max="11104" width="16.28515625" style="247" customWidth="1"/>
    <col min="11105" max="11115" width="9.140625" style="247"/>
    <col min="11116" max="11116" width="13.7109375" style="247" bestFit="1" customWidth="1"/>
    <col min="11117" max="11117" width="16.28515625" style="247" customWidth="1"/>
    <col min="11118" max="11128" width="9.140625" style="247"/>
    <col min="11129" max="11129" width="13.7109375" style="247" bestFit="1" customWidth="1"/>
    <col min="11130" max="11130" width="16.28515625" style="247" customWidth="1"/>
    <col min="11131" max="11141" width="9.140625" style="247"/>
    <col min="11142" max="11142" width="13.7109375" style="247" bestFit="1" customWidth="1"/>
    <col min="11143" max="11143" width="16.28515625" style="247" customWidth="1"/>
    <col min="11144" max="11154" width="9.140625" style="247"/>
    <col min="11155" max="11155" width="13.7109375" style="247" bestFit="1" customWidth="1"/>
    <col min="11156" max="11156" width="16.28515625" style="247" customWidth="1"/>
    <col min="11157" max="11167" width="9.140625" style="247"/>
    <col min="11168" max="11168" width="13.7109375" style="247" bestFit="1" customWidth="1"/>
    <col min="11169" max="11169" width="16.28515625" style="247" customWidth="1"/>
    <col min="11170" max="11180" width="9.140625" style="247"/>
    <col min="11181" max="11181" width="13.7109375" style="247" bestFit="1" customWidth="1"/>
    <col min="11182" max="11182" width="16.28515625" style="247" customWidth="1"/>
    <col min="11183" max="11193" width="9.140625" style="247"/>
    <col min="11194" max="11194" width="13.7109375" style="247" bestFit="1" customWidth="1"/>
    <col min="11195" max="11195" width="16.28515625" style="247" customWidth="1"/>
    <col min="11196" max="11206" width="9.140625" style="247"/>
    <col min="11207" max="11207" width="13.7109375" style="247" bestFit="1" customWidth="1"/>
    <col min="11208" max="11208" width="16.28515625" style="247" customWidth="1"/>
    <col min="11209" max="11219" width="9.140625" style="247"/>
    <col min="11220" max="11220" width="13.7109375" style="247" bestFit="1" customWidth="1"/>
    <col min="11221" max="11221" width="16.28515625" style="247" customWidth="1"/>
    <col min="11222" max="11232" width="9.140625" style="247"/>
    <col min="11233" max="11233" width="13.7109375" style="247" bestFit="1" customWidth="1"/>
    <col min="11234" max="11234" width="16.28515625" style="247" customWidth="1"/>
    <col min="11235" max="11245" width="9.140625" style="247"/>
    <col min="11246" max="11246" width="13.7109375" style="247" bestFit="1" customWidth="1"/>
    <col min="11247" max="11247" width="16.28515625" style="247" customWidth="1"/>
    <col min="11248" max="11258" width="9.140625" style="247"/>
    <col min="11259" max="11259" width="13.7109375" style="247" bestFit="1" customWidth="1"/>
    <col min="11260" max="11260" width="16.28515625" style="247" customWidth="1"/>
    <col min="11261" max="11264" width="9.140625" style="247"/>
    <col min="11265" max="11265" width="33.140625" style="247" customWidth="1"/>
    <col min="11266" max="11266" width="60.28515625" style="247" customWidth="1"/>
    <col min="11267" max="11267" width="0" style="247" hidden="1" customWidth="1"/>
    <col min="11268" max="11268" width="23.28515625" style="247" customWidth="1"/>
    <col min="11269" max="11269" width="18.140625" style="247" customWidth="1"/>
    <col min="11270" max="11270" width="14.85546875" style="247" bestFit="1" customWidth="1"/>
    <col min="11271" max="11280" width="9.140625" style="247"/>
    <col min="11281" max="11281" width="13.7109375" style="247" bestFit="1" customWidth="1"/>
    <col min="11282" max="11282" width="16.28515625" style="247" customWidth="1"/>
    <col min="11283" max="11293" width="9.140625" style="247"/>
    <col min="11294" max="11294" width="13.7109375" style="247" bestFit="1" customWidth="1"/>
    <col min="11295" max="11295" width="16.28515625" style="247" customWidth="1"/>
    <col min="11296" max="11306" width="9.140625" style="247"/>
    <col min="11307" max="11307" width="13.7109375" style="247" bestFit="1" customWidth="1"/>
    <col min="11308" max="11308" width="16.28515625" style="247" customWidth="1"/>
    <col min="11309" max="11319" width="9.140625" style="247"/>
    <col min="11320" max="11320" width="13.7109375" style="247" bestFit="1" customWidth="1"/>
    <col min="11321" max="11321" width="16.28515625" style="247" customWidth="1"/>
    <col min="11322" max="11332" width="9.140625" style="247"/>
    <col min="11333" max="11333" width="13.7109375" style="247" bestFit="1" customWidth="1"/>
    <col min="11334" max="11334" width="16.28515625" style="247" customWidth="1"/>
    <col min="11335" max="11345" width="9.140625" style="247"/>
    <col min="11346" max="11346" width="13.7109375" style="247" bestFit="1" customWidth="1"/>
    <col min="11347" max="11347" width="16.28515625" style="247" customWidth="1"/>
    <col min="11348" max="11358" width="9.140625" style="247"/>
    <col min="11359" max="11359" width="13.7109375" style="247" bestFit="1" customWidth="1"/>
    <col min="11360" max="11360" width="16.28515625" style="247" customWidth="1"/>
    <col min="11361" max="11371" width="9.140625" style="247"/>
    <col min="11372" max="11372" width="13.7109375" style="247" bestFit="1" customWidth="1"/>
    <col min="11373" max="11373" width="16.28515625" style="247" customWidth="1"/>
    <col min="11374" max="11384" width="9.140625" style="247"/>
    <col min="11385" max="11385" width="13.7109375" style="247" bestFit="1" customWidth="1"/>
    <col min="11386" max="11386" width="16.28515625" style="247" customWidth="1"/>
    <col min="11387" max="11397" width="9.140625" style="247"/>
    <col min="11398" max="11398" width="13.7109375" style="247" bestFit="1" customWidth="1"/>
    <col min="11399" max="11399" width="16.28515625" style="247" customWidth="1"/>
    <col min="11400" max="11410" width="9.140625" style="247"/>
    <col min="11411" max="11411" width="13.7109375" style="247" bestFit="1" customWidth="1"/>
    <col min="11412" max="11412" width="16.28515625" style="247" customWidth="1"/>
    <col min="11413" max="11423" width="9.140625" style="247"/>
    <col min="11424" max="11424" width="13.7109375" style="247" bestFit="1" customWidth="1"/>
    <col min="11425" max="11425" width="16.28515625" style="247" customWidth="1"/>
    <col min="11426" max="11436" width="9.140625" style="247"/>
    <col min="11437" max="11437" width="13.7109375" style="247" bestFit="1" customWidth="1"/>
    <col min="11438" max="11438" width="16.28515625" style="247" customWidth="1"/>
    <col min="11439" max="11449" width="9.140625" style="247"/>
    <col min="11450" max="11450" width="13.7109375" style="247" bestFit="1" customWidth="1"/>
    <col min="11451" max="11451" width="16.28515625" style="247" customWidth="1"/>
    <col min="11452" max="11462" width="9.140625" style="247"/>
    <col min="11463" max="11463" width="13.7109375" style="247" bestFit="1" customWidth="1"/>
    <col min="11464" max="11464" width="16.28515625" style="247" customWidth="1"/>
    <col min="11465" max="11475" width="9.140625" style="247"/>
    <col min="11476" max="11476" width="13.7109375" style="247" bestFit="1" customWidth="1"/>
    <col min="11477" max="11477" width="16.28515625" style="247" customWidth="1"/>
    <col min="11478" max="11488" width="9.140625" style="247"/>
    <col min="11489" max="11489" width="13.7109375" style="247" bestFit="1" customWidth="1"/>
    <col min="11490" max="11490" width="16.28515625" style="247" customWidth="1"/>
    <col min="11491" max="11501" width="9.140625" style="247"/>
    <col min="11502" max="11502" width="13.7109375" style="247" bestFit="1" customWidth="1"/>
    <col min="11503" max="11503" width="16.28515625" style="247" customWidth="1"/>
    <col min="11504" max="11514" width="9.140625" style="247"/>
    <col min="11515" max="11515" width="13.7109375" style="247" bestFit="1" customWidth="1"/>
    <col min="11516" max="11516" width="16.28515625" style="247" customWidth="1"/>
    <col min="11517" max="11520" width="9.140625" style="247"/>
    <col min="11521" max="11521" width="33.140625" style="247" customWidth="1"/>
    <col min="11522" max="11522" width="60.28515625" style="247" customWidth="1"/>
    <col min="11523" max="11523" width="0" style="247" hidden="1" customWidth="1"/>
    <col min="11524" max="11524" width="23.28515625" style="247" customWidth="1"/>
    <col min="11525" max="11525" width="18.140625" style="247" customWidth="1"/>
    <col min="11526" max="11526" width="14.85546875" style="247" bestFit="1" customWidth="1"/>
    <col min="11527" max="11536" width="9.140625" style="247"/>
    <col min="11537" max="11537" width="13.7109375" style="247" bestFit="1" customWidth="1"/>
    <col min="11538" max="11538" width="16.28515625" style="247" customWidth="1"/>
    <col min="11539" max="11549" width="9.140625" style="247"/>
    <col min="11550" max="11550" width="13.7109375" style="247" bestFit="1" customWidth="1"/>
    <col min="11551" max="11551" width="16.28515625" style="247" customWidth="1"/>
    <col min="11552" max="11562" width="9.140625" style="247"/>
    <col min="11563" max="11563" width="13.7109375" style="247" bestFit="1" customWidth="1"/>
    <col min="11564" max="11564" width="16.28515625" style="247" customWidth="1"/>
    <col min="11565" max="11575" width="9.140625" style="247"/>
    <col min="11576" max="11576" width="13.7109375" style="247" bestFit="1" customWidth="1"/>
    <col min="11577" max="11577" width="16.28515625" style="247" customWidth="1"/>
    <col min="11578" max="11588" width="9.140625" style="247"/>
    <col min="11589" max="11589" width="13.7109375" style="247" bestFit="1" customWidth="1"/>
    <col min="11590" max="11590" width="16.28515625" style="247" customWidth="1"/>
    <col min="11591" max="11601" width="9.140625" style="247"/>
    <col min="11602" max="11602" width="13.7109375" style="247" bestFit="1" customWidth="1"/>
    <col min="11603" max="11603" width="16.28515625" style="247" customWidth="1"/>
    <col min="11604" max="11614" width="9.140625" style="247"/>
    <col min="11615" max="11615" width="13.7109375" style="247" bestFit="1" customWidth="1"/>
    <col min="11616" max="11616" width="16.28515625" style="247" customWidth="1"/>
    <col min="11617" max="11627" width="9.140625" style="247"/>
    <col min="11628" max="11628" width="13.7109375" style="247" bestFit="1" customWidth="1"/>
    <col min="11629" max="11629" width="16.28515625" style="247" customWidth="1"/>
    <col min="11630" max="11640" width="9.140625" style="247"/>
    <col min="11641" max="11641" width="13.7109375" style="247" bestFit="1" customWidth="1"/>
    <col min="11642" max="11642" width="16.28515625" style="247" customWidth="1"/>
    <col min="11643" max="11653" width="9.140625" style="247"/>
    <col min="11654" max="11654" width="13.7109375" style="247" bestFit="1" customWidth="1"/>
    <col min="11655" max="11655" width="16.28515625" style="247" customWidth="1"/>
    <col min="11656" max="11666" width="9.140625" style="247"/>
    <col min="11667" max="11667" width="13.7109375" style="247" bestFit="1" customWidth="1"/>
    <col min="11668" max="11668" width="16.28515625" style="247" customWidth="1"/>
    <col min="11669" max="11679" width="9.140625" style="247"/>
    <col min="11680" max="11680" width="13.7109375" style="247" bestFit="1" customWidth="1"/>
    <col min="11681" max="11681" width="16.28515625" style="247" customWidth="1"/>
    <col min="11682" max="11692" width="9.140625" style="247"/>
    <col min="11693" max="11693" width="13.7109375" style="247" bestFit="1" customWidth="1"/>
    <col min="11694" max="11694" width="16.28515625" style="247" customWidth="1"/>
    <col min="11695" max="11705" width="9.140625" style="247"/>
    <col min="11706" max="11706" width="13.7109375" style="247" bestFit="1" customWidth="1"/>
    <col min="11707" max="11707" width="16.28515625" style="247" customWidth="1"/>
    <col min="11708" max="11718" width="9.140625" style="247"/>
    <col min="11719" max="11719" width="13.7109375" style="247" bestFit="1" customWidth="1"/>
    <col min="11720" max="11720" width="16.28515625" style="247" customWidth="1"/>
    <col min="11721" max="11731" width="9.140625" style="247"/>
    <col min="11732" max="11732" width="13.7109375" style="247" bestFit="1" customWidth="1"/>
    <col min="11733" max="11733" width="16.28515625" style="247" customWidth="1"/>
    <col min="11734" max="11744" width="9.140625" style="247"/>
    <col min="11745" max="11745" width="13.7109375" style="247" bestFit="1" customWidth="1"/>
    <col min="11746" max="11746" width="16.28515625" style="247" customWidth="1"/>
    <col min="11747" max="11757" width="9.140625" style="247"/>
    <col min="11758" max="11758" width="13.7109375" style="247" bestFit="1" customWidth="1"/>
    <col min="11759" max="11759" width="16.28515625" style="247" customWidth="1"/>
    <col min="11760" max="11770" width="9.140625" style="247"/>
    <col min="11771" max="11771" width="13.7109375" style="247" bestFit="1" customWidth="1"/>
    <col min="11772" max="11772" width="16.28515625" style="247" customWidth="1"/>
    <col min="11773" max="11776" width="9.140625" style="247"/>
    <col min="11777" max="11777" width="33.140625" style="247" customWidth="1"/>
    <col min="11778" max="11778" width="60.28515625" style="247" customWidth="1"/>
    <col min="11779" max="11779" width="0" style="247" hidden="1" customWidth="1"/>
    <col min="11780" max="11780" width="23.28515625" style="247" customWidth="1"/>
    <col min="11781" max="11781" width="18.140625" style="247" customWidth="1"/>
    <col min="11782" max="11782" width="14.85546875" style="247" bestFit="1" customWidth="1"/>
    <col min="11783" max="11792" width="9.140625" style="247"/>
    <col min="11793" max="11793" width="13.7109375" style="247" bestFit="1" customWidth="1"/>
    <col min="11794" max="11794" width="16.28515625" style="247" customWidth="1"/>
    <col min="11795" max="11805" width="9.140625" style="247"/>
    <col min="11806" max="11806" width="13.7109375" style="247" bestFit="1" customWidth="1"/>
    <col min="11807" max="11807" width="16.28515625" style="247" customWidth="1"/>
    <col min="11808" max="11818" width="9.140625" style="247"/>
    <col min="11819" max="11819" width="13.7109375" style="247" bestFit="1" customWidth="1"/>
    <col min="11820" max="11820" width="16.28515625" style="247" customWidth="1"/>
    <col min="11821" max="11831" width="9.140625" style="247"/>
    <col min="11832" max="11832" width="13.7109375" style="247" bestFit="1" customWidth="1"/>
    <col min="11833" max="11833" width="16.28515625" style="247" customWidth="1"/>
    <col min="11834" max="11844" width="9.140625" style="247"/>
    <col min="11845" max="11845" width="13.7109375" style="247" bestFit="1" customWidth="1"/>
    <col min="11846" max="11846" width="16.28515625" style="247" customWidth="1"/>
    <col min="11847" max="11857" width="9.140625" style="247"/>
    <col min="11858" max="11858" width="13.7109375" style="247" bestFit="1" customWidth="1"/>
    <col min="11859" max="11859" width="16.28515625" style="247" customWidth="1"/>
    <col min="11860" max="11870" width="9.140625" style="247"/>
    <col min="11871" max="11871" width="13.7109375" style="247" bestFit="1" customWidth="1"/>
    <col min="11872" max="11872" width="16.28515625" style="247" customWidth="1"/>
    <col min="11873" max="11883" width="9.140625" style="247"/>
    <col min="11884" max="11884" width="13.7109375" style="247" bestFit="1" customWidth="1"/>
    <col min="11885" max="11885" width="16.28515625" style="247" customWidth="1"/>
    <col min="11886" max="11896" width="9.140625" style="247"/>
    <col min="11897" max="11897" width="13.7109375" style="247" bestFit="1" customWidth="1"/>
    <col min="11898" max="11898" width="16.28515625" style="247" customWidth="1"/>
    <col min="11899" max="11909" width="9.140625" style="247"/>
    <col min="11910" max="11910" width="13.7109375" style="247" bestFit="1" customWidth="1"/>
    <col min="11911" max="11911" width="16.28515625" style="247" customWidth="1"/>
    <col min="11912" max="11922" width="9.140625" style="247"/>
    <col min="11923" max="11923" width="13.7109375" style="247" bestFit="1" customWidth="1"/>
    <col min="11924" max="11924" width="16.28515625" style="247" customWidth="1"/>
    <col min="11925" max="11935" width="9.140625" style="247"/>
    <col min="11936" max="11936" width="13.7109375" style="247" bestFit="1" customWidth="1"/>
    <col min="11937" max="11937" width="16.28515625" style="247" customWidth="1"/>
    <col min="11938" max="11948" width="9.140625" style="247"/>
    <col min="11949" max="11949" width="13.7109375" style="247" bestFit="1" customWidth="1"/>
    <col min="11950" max="11950" width="16.28515625" style="247" customWidth="1"/>
    <col min="11951" max="11961" width="9.140625" style="247"/>
    <col min="11962" max="11962" width="13.7109375" style="247" bestFit="1" customWidth="1"/>
    <col min="11963" max="11963" width="16.28515625" style="247" customWidth="1"/>
    <col min="11964" max="11974" width="9.140625" style="247"/>
    <col min="11975" max="11975" width="13.7109375" style="247" bestFit="1" customWidth="1"/>
    <col min="11976" max="11976" width="16.28515625" style="247" customWidth="1"/>
    <col min="11977" max="11987" width="9.140625" style="247"/>
    <col min="11988" max="11988" width="13.7109375" style="247" bestFit="1" customWidth="1"/>
    <col min="11989" max="11989" width="16.28515625" style="247" customWidth="1"/>
    <col min="11990" max="12000" width="9.140625" style="247"/>
    <col min="12001" max="12001" width="13.7109375" style="247" bestFit="1" customWidth="1"/>
    <col min="12002" max="12002" width="16.28515625" style="247" customWidth="1"/>
    <col min="12003" max="12013" width="9.140625" style="247"/>
    <col min="12014" max="12014" width="13.7109375" style="247" bestFit="1" customWidth="1"/>
    <col min="12015" max="12015" width="16.28515625" style="247" customWidth="1"/>
    <col min="12016" max="12026" width="9.140625" style="247"/>
    <col min="12027" max="12027" width="13.7109375" style="247" bestFit="1" customWidth="1"/>
    <col min="12028" max="12028" width="16.28515625" style="247" customWidth="1"/>
    <col min="12029" max="12032" width="9.140625" style="247"/>
    <col min="12033" max="12033" width="33.140625" style="247" customWidth="1"/>
    <col min="12034" max="12034" width="60.28515625" style="247" customWidth="1"/>
    <col min="12035" max="12035" width="0" style="247" hidden="1" customWidth="1"/>
    <col min="12036" max="12036" width="23.28515625" style="247" customWidth="1"/>
    <col min="12037" max="12037" width="18.140625" style="247" customWidth="1"/>
    <col min="12038" max="12038" width="14.85546875" style="247" bestFit="1" customWidth="1"/>
    <col min="12039" max="12048" width="9.140625" style="247"/>
    <col min="12049" max="12049" width="13.7109375" style="247" bestFit="1" customWidth="1"/>
    <col min="12050" max="12050" width="16.28515625" style="247" customWidth="1"/>
    <col min="12051" max="12061" width="9.140625" style="247"/>
    <col min="12062" max="12062" width="13.7109375" style="247" bestFit="1" customWidth="1"/>
    <col min="12063" max="12063" width="16.28515625" style="247" customWidth="1"/>
    <col min="12064" max="12074" width="9.140625" style="247"/>
    <col min="12075" max="12075" width="13.7109375" style="247" bestFit="1" customWidth="1"/>
    <col min="12076" max="12076" width="16.28515625" style="247" customWidth="1"/>
    <col min="12077" max="12087" width="9.140625" style="247"/>
    <col min="12088" max="12088" width="13.7109375" style="247" bestFit="1" customWidth="1"/>
    <col min="12089" max="12089" width="16.28515625" style="247" customWidth="1"/>
    <col min="12090" max="12100" width="9.140625" style="247"/>
    <col min="12101" max="12101" width="13.7109375" style="247" bestFit="1" customWidth="1"/>
    <col min="12102" max="12102" width="16.28515625" style="247" customWidth="1"/>
    <col min="12103" max="12113" width="9.140625" style="247"/>
    <col min="12114" max="12114" width="13.7109375" style="247" bestFit="1" customWidth="1"/>
    <col min="12115" max="12115" width="16.28515625" style="247" customWidth="1"/>
    <col min="12116" max="12126" width="9.140625" style="247"/>
    <col min="12127" max="12127" width="13.7109375" style="247" bestFit="1" customWidth="1"/>
    <col min="12128" max="12128" width="16.28515625" style="247" customWidth="1"/>
    <col min="12129" max="12139" width="9.140625" style="247"/>
    <col min="12140" max="12140" width="13.7109375" style="247" bestFit="1" customWidth="1"/>
    <col min="12141" max="12141" width="16.28515625" style="247" customWidth="1"/>
    <col min="12142" max="12152" width="9.140625" style="247"/>
    <col min="12153" max="12153" width="13.7109375" style="247" bestFit="1" customWidth="1"/>
    <col min="12154" max="12154" width="16.28515625" style="247" customWidth="1"/>
    <col min="12155" max="12165" width="9.140625" style="247"/>
    <col min="12166" max="12166" width="13.7109375" style="247" bestFit="1" customWidth="1"/>
    <col min="12167" max="12167" width="16.28515625" style="247" customWidth="1"/>
    <col min="12168" max="12178" width="9.140625" style="247"/>
    <col min="12179" max="12179" width="13.7109375" style="247" bestFit="1" customWidth="1"/>
    <col min="12180" max="12180" width="16.28515625" style="247" customWidth="1"/>
    <col min="12181" max="12191" width="9.140625" style="247"/>
    <col min="12192" max="12192" width="13.7109375" style="247" bestFit="1" customWidth="1"/>
    <col min="12193" max="12193" width="16.28515625" style="247" customWidth="1"/>
    <col min="12194" max="12204" width="9.140625" style="247"/>
    <col min="12205" max="12205" width="13.7109375" style="247" bestFit="1" customWidth="1"/>
    <col min="12206" max="12206" width="16.28515625" style="247" customWidth="1"/>
    <col min="12207" max="12217" width="9.140625" style="247"/>
    <col min="12218" max="12218" width="13.7109375" style="247" bestFit="1" customWidth="1"/>
    <col min="12219" max="12219" width="16.28515625" style="247" customWidth="1"/>
    <col min="12220" max="12230" width="9.140625" style="247"/>
    <col min="12231" max="12231" width="13.7109375" style="247" bestFit="1" customWidth="1"/>
    <col min="12232" max="12232" width="16.28515625" style="247" customWidth="1"/>
    <col min="12233" max="12243" width="9.140625" style="247"/>
    <col min="12244" max="12244" width="13.7109375" style="247" bestFit="1" customWidth="1"/>
    <col min="12245" max="12245" width="16.28515625" style="247" customWidth="1"/>
    <col min="12246" max="12256" width="9.140625" style="247"/>
    <col min="12257" max="12257" width="13.7109375" style="247" bestFit="1" customWidth="1"/>
    <col min="12258" max="12258" width="16.28515625" style="247" customWidth="1"/>
    <col min="12259" max="12269" width="9.140625" style="247"/>
    <col min="12270" max="12270" width="13.7109375" style="247" bestFit="1" customWidth="1"/>
    <col min="12271" max="12271" width="16.28515625" style="247" customWidth="1"/>
    <col min="12272" max="12282" width="9.140625" style="247"/>
    <col min="12283" max="12283" width="13.7109375" style="247" bestFit="1" customWidth="1"/>
    <col min="12284" max="12284" width="16.28515625" style="247" customWidth="1"/>
    <col min="12285" max="12288" width="9.140625" style="247"/>
    <col min="12289" max="12289" width="33.140625" style="247" customWidth="1"/>
    <col min="12290" max="12290" width="60.28515625" style="247" customWidth="1"/>
    <col min="12291" max="12291" width="0" style="247" hidden="1" customWidth="1"/>
    <col min="12292" max="12292" width="23.28515625" style="247" customWidth="1"/>
    <col min="12293" max="12293" width="18.140625" style="247" customWidth="1"/>
    <col min="12294" max="12294" width="14.85546875" style="247" bestFit="1" customWidth="1"/>
    <col min="12295" max="12304" width="9.140625" style="247"/>
    <col min="12305" max="12305" width="13.7109375" style="247" bestFit="1" customWidth="1"/>
    <col min="12306" max="12306" width="16.28515625" style="247" customWidth="1"/>
    <col min="12307" max="12317" width="9.140625" style="247"/>
    <col min="12318" max="12318" width="13.7109375" style="247" bestFit="1" customWidth="1"/>
    <col min="12319" max="12319" width="16.28515625" style="247" customWidth="1"/>
    <col min="12320" max="12330" width="9.140625" style="247"/>
    <col min="12331" max="12331" width="13.7109375" style="247" bestFit="1" customWidth="1"/>
    <col min="12332" max="12332" width="16.28515625" style="247" customWidth="1"/>
    <col min="12333" max="12343" width="9.140625" style="247"/>
    <col min="12344" max="12344" width="13.7109375" style="247" bestFit="1" customWidth="1"/>
    <col min="12345" max="12345" width="16.28515625" style="247" customWidth="1"/>
    <col min="12346" max="12356" width="9.140625" style="247"/>
    <col min="12357" max="12357" width="13.7109375" style="247" bestFit="1" customWidth="1"/>
    <col min="12358" max="12358" width="16.28515625" style="247" customWidth="1"/>
    <col min="12359" max="12369" width="9.140625" style="247"/>
    <col min="12370" max="12370" width="13.7109375" style="247" bestFit="1" customWidth="1"/>
    <col min="12371" max="12371" width="16.28515625" style="247" customWidth="1"/>
    <col min="12372" max="12382" width="9.140625" style="247"/>
    <col min="12383" max="12383" width="13.7109375" style="247" bestFit="1" customWidth="1"/>
    <col min="12384" max="12384" width="16.28515625" style="247" customWidth="1"/>
    <col min="12385" max="12395" width="9.140625" style="247"/>
    <col min="12396" max="12396" width="13.7109375" style="247" bestFit="1" customWidth="1"/>
    <col min="12397" max="12397" width="16.28515625" style="247" customWidth="1"/>
    <col min="12398" max="12408" width="9.140625" style="247"/>
    <col min="12409" max="12409" width="13.7109375" style="247" bestFit="1" customWidth="1"/>
    <col min="12410" max="12410" width="16.28515625" style="247" customWidth="1"/>
    <col min="12411" max="12421" width="9.140625" style="247"/>
    <col min="12422" max="12422" width="13.7109375" style="247" bestFit="1" customWidth="1"/>
    <col min="12423" max="12423" width="16.28515625" style="247" customWidth="1"/>
    <col min="12424" max="12434" width="9.140625" style="247"/>
    <col min="12435" max="12435" width="13.7109375" style="247" bestFit="1" customWidth="1"/>
    <col min="12436" max="12436" width="16.28515625" style="247" customWidth="1"/>
    <col min="12437" max="12447" width="9.140625" style="247"/>
    <col min="12448" max="12448" width="13.7109375" style="247" bestFit="1" customWidth="1"/>
    <col min="12449" max="12449" width="16.28515625" style="247" customWidth="1"/>
    <col min="12450" max="12460" width="9.140625" style="247"/>
    <col min="12461" max="12461" width="13.7109375" style="247" bestFit="1" customWidth="1"/>
    <col min="12462" max="12462" width="16.28515625" style="247" customWidth="1"/>
    <col min="12463" max="12473" width="9.140625" style="247"/>
    <col min="12474" max="12474" width="13.7109375" style="247" bestFit="1" customWidth="1"/>
    <col min="12475" max="12475" width="16.28515625" style="247" customWidth="1"/>
    <col min="12476" max="12486" width="9.140625" style="247"/>
    <col min="12487" max="12487" width="13.7109375" style="247" bestFit="1" customWidth="1"/>
    <col min="12488" max="12488" width="16.28515625" style="247" customWidth="1"/>
    <col min="12489" max="12499" width="9.140625" style="247"/>
    <col min="12500" max="12500" width="13.7109375" style="247" bestFit="1" customWidth="1"/>
    <col min="12501" max="12501" width="16.28515625" style="247" customWidth="1"/>
    <col min="12502" max="12512" width="9.140625" style="247"/>
    <col min="12513" max="12513" width="13.7109375" style="247" bestFit="1" customWidth="1"/>
    <col min="12514" max="12514" width="16.28515625" style="247" customWidth="1"/>
    <col min="12515" max="12525" width="9.140625" style="247"/>
    <col min="12526" max="12526" width="13.7109375" style="247" bestFit="1" customWidth="1"/>
    <col min="12527" max="12527" width="16.28515625" style="247" customWidth="1"/>
    <col min="12528" max="12538" width="9.140625" style="247"/>
    <col min="12539" max="12539" width="13.7109375" style="247" bestFit="1" customWidth="1"/>
    <col min="12540" max="12540" width="16.28515625" style="247" customWidth="1"/>
    <col min="12541" max="12544" width="9.140625" style="247"/>
    <col min="12545" max="12545" width="33.140625" style="247" customWidth="1"/>
    <col min="12546" max="12546" width="60.28515625" style="247" customWidth="1"/>
    <col min="12547" max="12547" width="0" style="247" hidden="1" customWidth="1"/>
    <col min="12548" max="12548" width="23.28515625" style="247" customWidth="1"/>
    <col min="12549" max="12549" width="18.140625" style="247" customWidth="1"/>
    <col min="12550" max="12550" width="14.85546875" style="247" bestFit="1" customWidth="1"/>
    <col min="12551" max="12560" width="9.140625" style="247"/>
    <col min="12561" max="12561" width="13.7109375" style="247" bestFit="1" customWidth="1"/>
    <col min="12562" max="12562" width="16.28515625" style="247" customWidth="1"/>
    <col min="12563" max="12573" width="9.140625" style="247"/>
    <col min="12574" max="12574" width="13.7109375" style="247" bestFit="1" customWidth="1"/>
    <col min="12575" max="12575" width="16.28515625" style="247" customWidth="1"/>
    <col min="12576" max="12586" width="9.140625" style="247"/>
    <col min="12587" max="12587" width="13.7109375" style="247" bestFit="1" customWidth="1"/>
    <col min="12588" max="12588" width="16.28515625" style="247" customWidth="1"/>
    <col min="12589" max="12599" width="9.140625" style="247"/>
    <col min="12600" max="12600" width="13.7109375" style="247" bestFit="1" customWidth="1"/>
    <col min="12601" max="12601" width="16.28515625" style="247" customWidth="1"/>
    <col min="12602" max="12612" width="9.140625" style="247"/>
    <col min="12613" max="12613" width="13.7109375" style="247" bestFit="1" customWidth="1"/>
    <col min="12614" max="12614" width="16.28515625" style="247" customWidth="1"/>
    <col min="12615" max="12625" width="9.140625" style="247"/>
    <col min="12626" max="12626" width="13.7109375" style="247" bestFit="1" customWidth="1"/>
    <col min="12627" max="12627" width="16.28515625" style="247" customWidth="1"/>
    <col min="12628" max="12638" width="9.140625" style="247"/>
    <col min="12639" max="12639" width="13.7109375" style="247" bestFit="1" customWidth="1"/>
    <col min="12640" max="12640" width="16.28515625" style="247" customWidth="1"/>
    <col min="12641" max="12651" width="9.140625" style="247"/>
    <col min="12652" max="12652" width="13.7109375" style="247" bestFit="1" customWidth="1"/>
    <col min="12653" max="12653" width="16.28515625" style="247" customWidth="1"/>
    <col min="12654" max="12664" width="9.140625" style="247"/>
    <col min="12665" max="12665" width="13.7109375" style="247" bestFit="1" customWidth="1"/>
    <col min="12666" max="12666" width="16.28515625" style="247" customWidth="1"/>
    <col min="12667" max="12677" width="9.140625" style="247"/>
    <col min="12678" max="12678" width="13.7109375" style="247" bestFit="1" customWidth="1"/>
    <col min="12679" max="12679" width="16.28515625" style="247" customWidth="1"/>
    <col min="12680" max="12690" width="9.140625" style="247"/>
    <col min="12691" max="12691" width="13.7109375" style="247" bestFit="1" customWidth="1"/>
    <col min="12692" max="12692" width="16.28515625" style="247" customWidth="1"/>
    <col min="12693" max="12703" width="9.140625" style="247"/>
    <col min="12704" max="12704" width="13.7109375" style="247" bestFit="1" customWidth="1"/>
    <col min="12705" max="12705" width="16.28515625" style="247" customWidth="1"/>
    <col min="12706" max="12716" width="9.140625" style="247"/>
    <col min="12717" max="12717" width="13.7109375" style="247" bestFit="1" customWidth="1"/>
    <col min="12718" max="12718" width="16.28515625" style="247" customWidth="1"/>
    <col min="12719" max="12729" width="9.140625" style="247"/>
    <col min="12730" max="12730" width="13.7109375" style="247" bestFit="1" customWidth="1"/>
    <col min="12731" max="12731" width="16.28515625" style="247" customWidth="1"/>
    <col min="12732" max="12742" width="9.140625" style="247"/>
    <col min="12743" max="12743" width="13.7109375" style="247" bestFit="1" customWidth="1"/>
    <col min="12744" max="12744" width="16.28515625" style="247" customWidth="1"/>
    <col min="12745" max="12755" width="9.140625" style="247"/>
    <col min="12756" max="12756" width="13.7109375" style="247" bestFit="1" customWidth="1"/>
    <col min="12757" max="12757" width="16.28515625" style="247" customWidth="1"/>
    <col min="12758" max="12768" width="9.140625" style="247"/>
    <col min="12769" max="12769" width="13.7109375" style="247" bestFit="1" customWidth="1"/>
    <col min="12770" max="12770" width="16.28515625" style="247" customWidth="1"/>
    <col min="12771" max="12781" width="9.140625" style="247"/>
    <col min="12782" max="12782" width="13.7109375" style="247" bestFit="1" customWidth="1"/>
    <col min="12783" max="12783" width="16.28515625" style="247" customWidth="1"/>
    <col min="12784" max="12794" width="9.140625" style="247"/>
    <col min="12795" max="12795" width="13.7109375" style="247" bestFit="1" customWidth="1"/>
    <col min="12796" max="12796" width="16.28515625" style="247" customWidth="1"/>
    <col min="12797" max="12800" width="9.140625" style="247"/>
    <col min="12801" max="12801" width="33.140625" style="247" customWidth="1"/>
    <col min="12802" max="12802" width="60.28515625" style="247" customWidth="1"/>
    <col min="12803" max="12803" width="0" style="247" hidden="1" customWidth="1"/>
    <col min="12804" max="12804" width="23.28515625" style="247" customWidth="1"/>
    <col min="12805" max="12805" width="18.140625" style="247" customWidth="1"/>
    <col min="12806" max="12806" width="14.85546875" style="247" bestFit="1" customWidth="1"/>
    <col min="12807" max="12816" width="9.140625" style="247"/>
    <col min="12817" max="12817" width="13.7109375" style="247" bestFit="1" customWidth="1"/>
    <col min="12818" max="12818" width="16.28515625" style="247" customWidth="1"/>
    <col min="12819" max="12829" width="9.140625" style="247"/>
    <col min="12830" max="12830" width="13.7109375" style="247" bestFit="1" customWidth="1"/>
    <col min="12831" max="12831" width="16.28515625" style="247" customWidth="1"/>
    <col min="12832" max="12842" width="9.140625" style="247"/>
    <col min="12843" max="12843" width="13.7109375" style="247" bestFit="1" customWidth="1"/>
    <col min="12844" max="12844" width="16.28515625" style="247" customWidth="1"/>
    <col min="12845" max="12855" width="9.140625" style="247"/>
    <col min="12856" max="12856" width="13.7109375" style="247" bestFit="1" customWidth="1"/>
    <col min="12857" max="12857" width="16.28515625" style="247" customWidth="1"/>
    <col min="12858" max="12868" width="9.140625" style="247"/>
    <col min="12869" max="12869" width="13.7109375" style="247" bestFit="1" customWidth="1"/>
    <col min="12870" max="12870" width="16.28515625" style="247" customWidth="1"/>
    <col min="12871" max="12881" width="9.140625" style="247"/>
    <col min="12882" max="12882" width="13.7109375" style="247" bestFit="1" customWidth="1"/>
    <col min="12883" max="12883" width="16.28515625" style="247" customWidth="1"/>
    <col min="12884" max="12894" width="9.140625" style="247"/>
    <col min="12895" max="12895" width="13.7109375" style="247" bestFit="1" customWidth="1"/>
    <col min="12896" max="12896" width="16.28515625" style="247" customWidth="1"/>
    <col min="12897" max="12907" width="9.140625" style="247"/>
    <col min="12908" max="12908" width="13.7109375" style="247" bestFit="1" customWidth="1"/>
    <col min="12909" max="12909" width="16.28515625" style="247" customWidth="1"/>
    <col min="12910" max="12920" width="9.140625" style="247"/>
    <col min="12921" max="12921" width="13.7109375" style="247" bestFit="1" customWidth="1"/>
    <col min="12922" max="12922" width="16.28515625" style="247" customWidth="1"/>
    <col min="12923" max="12933" width="9.140625" style="247"/>
    <col min="12934" max="12934" width="13.7109375" style="247" bestFit="1" customWidth="1"/>
    <col min="12935" max="12935" width="16.28515625" style="247" customWidth="1"/>
    <col min="12936" max="12946" width="9.140625" style="247"/>
    <col min="12947" max="12947" width="13.7109375" style="247" bestFit="1" customWidth="1"/>
    <col min="12948" max="12948" width="16.28515625" style="247" customWidth="1"/>
    <col min="12949" max="12959" width="9.140625" style="247"/>
    <col min="12960" max="12960" width="13.7109375" style="247" bestFit="1" customWidth="1"/>
    <col min="12961" max="12961" width="16.28515625" style="247" customWidth="1"/>
    <col min="12962" max="12972" width="9.140625" style="247"/>
    <col min="12973" max="12973" width="13.7109375" style="247" bestFit="1" customWidth="1"/>
    <col min="12974" max="12974" width="16.28515625" style="247" customWidth="1"/>
    <col min="12975" max="12985" width="9.140625" style="247"/>
    <col min="12986" max="12986" width="13.7109375" style="247" bestFit="1" customWidth="1"/>
    <col min="12987" max="12987" width="16.28515625" style="247" customWidth="1"/>
    <col min="12988" max="12998" width="9.140625" style="247"/>
    <col min="12999" max="12999" width="13.7109375" style="247" bestFit="1" customWidth="1"/>
    <col min="13000" max="13000" width="16.28515625" style="247" customWidth="1"/>
    <col min="13001" max="13011" width="9.140625" style="247"/>
    <col min="13012" max="13012" width="13.7109375" style="247" bestFit="1" customWidth="1"/>
    <col min="13013" max="13013" width="16.28515625" style="247" customWidth="1"/>
    <col min="13014" max="13024" width="9.140625" style="247"/>
    <col min="13025" max="13025" width="13.7109375" style="247" bestFit="1" customWidth="1"/>
    <col min="13026" max="13026" width="16.28515625" style="247" customWidth="1"/>
    <col min="13027" max="13037" width="9.140625" style="247"/>
    <col min="13038" max="13038" width="13.7109375" style="247" bestFit="1" customWidth="1"/>
    <col min="13039" max="13039" width="16.28515625" style="247" customWidth="1"/>
    <col min="13040" max="13050" width="9.140625" style="247"/>
    <col min="13051" max="13051" width="13.7109375" style="247" bestFit="1" customWidth="1"/>
    <col min="13052" max="13052" width="16.28515625" style="247" customWidth="1"/>
    <col min="13053" max="13056" width="9.140625" style="247"/>
    <col min="13057" max="13057" width="33.140625" style="247" customWidth="1"/>
    <col min="13058" max="13058" width="60.28515625" style="247" customWidth="1"/>
    <col min="13059" max="13059" width="0" style="247" hidden="1" customWidth="1"/>
    <col min="13060" max="13060" width="23.28515625" style="247" customWidth="1"/>
    <col min="13061" max="13061" width="18.140625" style="247" customWidth="1"/>
    <col min="13062" max="13062" width="14.85546875" style="247" bestFit="1" customWidth="1"/>
    <col min="13063" max="13072" width="9.140625" style="247"/>
    <col min="13073" max="13073" width="13.7109375" style="247" bestFit="1" customWidth="1"/>
    <col min="13074" max="13074" width="16.28515625" style="247" customWidth="1"/>
    <col min="13075" max="13085" width="9.140625" style="247"/>
    <col min="13086" max="13086" width="13.7109375" style="247" bestFit="1" customWidth="1"/>
    <col min="13087" max="13087" width="16.28515625" style="247" customWidth="1"/>
    <col min="13088" max="13098" width="9.140625" style="247"/>
    <col min="13099" max="13099" width="13.7109375" style="247" bestFit="1" customWidth="1"/>
    <col min="13100" max="13100" width="16.28515625" style="247" customWidth="1"/>
    <col min="13101" max="13111" width="9.140625" style="247"/>
    <col min="13112" max="13112" width="13.7109375" style="247" bestFit="1" customWidth="1"/>
    <col min="13113" max="13113" width="16.28515625" style="247" customWidth="1"/>
    <col min="13114" max="13124" width="9.140625" style="247"/>
    <col min="13125" max="13125" width="13.7109375" style="247" bestFit="1" customWidth="1"/>
    <col min="13126" max="13126" width="16.28515625" style="247" customWidth="1"/>
    <col min="13127" max="13137" width="9.140625" style="247"/>
    <col min="13138" max="13138" width="13.7109375" style="247" bestFit="1" customWidth="1"/>
    <col min="13139" max="13139" width="16.28515625" style="247" customWidth="1"/>
    <col min="13140" max="13150" width="9.140625" style="247"/>
    <col min="13151" max="13151" width="13.7109375" style="247" bestFit="1" customWidth="1"/>
    <col min="13152" max="13152" width="16.28515625" style="247" customWidth="1"/>
    <col min="13153" max="13163" width="9.140625" style="247"/>
    <col min="13164" max="13164" width="13.7109375" style="247" bestFit="1" customWidth="1"/>
    <col min="13165" max="13165" width="16.28515625" style="247" customWidth="1"/>
    <col min="13166" max="13176" width="9.140625" style="247"/>
    <col min="13177" max="13177" width="13.7109375" style="247" bestFit="1" customWidth="1"/>
    <col min="13178" max="13178" width="16.28515625" style="247" customWidth="1"/>
    <col min="13179" max="13189" width="9.140625" style="247"/>
    <col min="13190" max="13190" width="13.7109375" style="247" bestFit="1" customWidth="1"/>
    <col min="13191" max="13191" width="16.28515625" style="247" customWidth="1"/>
    <col min="13192" max="13202" width="9.140625" style="247"/>
    <col min="13203" max="13203" width="13.7109375" style="247" bestFit="1" customWidth="1"/>
    <col min="13204" max="13204" width="16.28515625" style="247" customWidth="1"/>
    <col min="13205" max="13215" width="9.140625" style="247"/>
    <col min="13216" max="13216" width="13.7109375" style="247" bestFit="1" customWidth="1"/>
    <col min="13217" max="13217" width="16.28515625" style="247" customWidth="1"/>
    <col min="13218" max="13228" width="9.140625" style="247"/>
    <col min="13229" max="13229" width="13.7109375" style="247" bestFit="1" customWidth="1"/>
    <col min="13230" max="13230" width="16.28515625" style="247" customWidth="1"/>
    <col min="13231" max="13241" width="9.140625" style="247"/>
    <col min="13242" max="13242" width="13.7109375" style="247" bestFit="1" customWidth="1"/>
    <col min="13243" max="13243" width="16.28515625" style="247" customWidth="1"/>
    <col min="13244" max="13254" width="9.140625" style="247"/>
    <col min="13255" max="13255" width="13.7109375" style="247" bestFit="1" customWidth="1"/>
    <col min="13256" max="13256" width="16.28515625" style="247" customWidth="1"/>
    <col min="13257" max="13267" width="9.140625" style="247"/>
    <col min="13268" max="13268" width="13.7109375" style="247" bestFit="1" customWidth="1"/>
    <col min="13269" max="13269" width="16.28515625" style="247" customWidth="1"/>
    <col min="13270" max="13280" width="9.140625" style="247"/>
    <col min="13281" max="13281" width="13.7109375" style="247" bestFit="1" customWidth="1"/>
    <col min="13282" max="13282" width="16.28515625" style="247" customWidth="1"/>
    <col min="13283" max="13293" width="9.140625" style="247"/>
    <col min="13294" max="13294" width="13.7109375" style="247" bestFit="1" customWidth="1"/>
    <col min="13295" max="13295" width="16.28515625" style="247" customWidth="1"/>
    <col min="13296" max="13306" width="9.140625" style="247"/>
    <col min="13307" max="13307" width="13.7109375" style="247" bestFit="1" customWidth="1"/>
    <col min="13308" max="13308" width="16.28515625" style="247" customWidth="1"/>
    <col min="13309" max="13312" width="9.140625" style="247"/>
    <col min="13313" max="13313" width="33.140625" style="247" customWidth="1"/>
    <col min="13314" max="13314" width="60.28515625" style="247" customWidth="1"/>
    <col min="13315" max="13315" width="0" style="247" hidden="1" customWidth="1"/>
    <col min="13316" max="13316" width="23.28515625" style="247" customWidth="1"/>
    <col min="13317" max="13317" width="18.140625" style="247" customWidth="1"/>
    <col min="13318" max="13318" width="14.85546875" style="247" bestFit="1" customWidth="1"/>
    <col min="13319" max="13328" width="9.140625" style="247"/>
    <col min="13329" max="13329" width="13.7109375" style="247" bestFit="1" customWidth="1"/>
    <col min="13330" max="13330" width="16.28515625" style="247" customWidth="1"/>
    <col min="13331" max="13341" width="9.140625" style="247"/>
    <col min="13342" max="13342" width="13.7109375" style="247" bestFit="1" customWidth="1"/>
    <col min="13343" max="13343" width="16.28515625" style="247" customWidth="1"/>
    <col min="13344" max="13354" width="9.140625" style="247"/>
    <col min="13355" max="13355" width="13.7109375" style="247" bestFit="1" customWidth="1"/>
    <col min="13356" max="13356" width="16.28515625" style="247" customWidth="1"/>
    <col min="13357" max="13367" width="9.140625" style="247"/>
    <col min="13368" max="13368" width="13.7109375" style="247" bestFit="1" customWidth="1"/>
    <col min="13369" max="13369" width="16.28515625" style="247" customWidth="1"/>
    <col min="13370" max="13380" width="9.140625" style="247"/>
    <col min="13381" max="13381" width="13.7109375" style="247" bestFit="1" customWidth="1"/>
    <col min="13382" max="13382" width="16.28515625" style="247" customWidth="1"/>
    <col min="13383" max="13393" width="9.140625" style="247"/>
    <col min="13394" max="13394" width="13.7109375" style="247" bestFit="1" customWidth="1"/>
    <col min="13395" max="13395" width="16.28515625" style="247" customWidth="1"/>
    <col min="13396" max="13406" width="9.140625" style="247"/>
    <col min="13407" max="13407" width="13.7109375" style="247" bestFit="1" customWidth="1"/>
    <col min="13408" max="13408" width="16.28515625" style="247" customWidth="1"/>
    <col min="13409" max="13419" width="9.140625" style="247"/>
    <col min="13420" max="13420" width="13.7109375" style="247" bestFit="1" customWidth="1"/>
    <col min="13421" max="13421" width="16.28515625" style="247" customWidth="1"/>
    <col min="13422" max="13432" width="9.140625" style="247"/>
    <col min="13433" max="13433" width="13.7109375" style="247" bestFit="1" customWidth="1"/>
    <col min="13434" max="13434" width="16.28515625" style="247" customWidth="1"/>
    <col min="13435" max="13445" width="9.140625" style="247"/>
    <col min="13446" max="13446" width="13.7109375" style="247" bestFit="1" customWidth="1"/>
    <col min="13447" max="13447" width="16.28515625" style="247" customWidth="1"/>
    <col min="13448" max="13458" width="9.140625" style="247"/>
    <col min="13459" max="13459" width="13.7109375" style="247" bestFit="1" customWidth="1"/>
    <col min="13460" max="13460" width="16.28515625" style="247" customWidth="1"/>
    <col min="13461" max="13471" width="9.140625" style="247"/>
    <col min="13472" max="13472" width="13.7109375" style="247" bestFit="1" customWidth="1"/>
    <col min="13473" max="13473" width="16.28515625" style="247" customWidth="1"/>
    <col min="13474" max="13484" width="9.140625" style="247"/>
    <col min="13485" max="13485" width="13.7109375" style="247" bestFit="1" customWidth="1"/>
    <col min="13486" max="13486" width="16.28515625" style="247" customWidth="1"/>
    <col min="13487" max="13497" width="9.140625" style="247"/>
    <col min="13498" max="13498" width="13.7109375" style="247" bestFit="1" customWidth="1"/>
    <col min="13499" max="13499" width="16.28515625" style="247" customWidth="1"/>
    <col min="13500" max="13510" width="9.140625" style="247"/>
    <col min="13511" max="13511" width="13.7109375" style="247" bestFit="1" customWidth="1"/>
    <col min="13512" max="13512" width="16.28515625" style="247" customWidth="1"/>
    <col min="13513" max="13523" width="9.140625" style="247"/>
    <col min="13524" max="13524" width="13.7109375" style="247" bestFit="1" customWidth="1"/>
    <col min="13525" max="13525" width="16.28515625" style="247" customWidth="1"/>
    <col min="13526" max="13536" width="9.140625" style="247"/>
    <col min="13537" max="13537" width="13.7109375" style="247" bestFit="1" customWidth="1"/>
    <col min="13538" max="13538" width="16.28515625" style="247" customWidth="1"/>
    <col min="13539" max="13549" width="9.140625" style="247"/>
    <col min="13550" max="13550" width="13.7109375" style="247" bestFit="1" customWidth="1"/>
    <col min="13551" max="13551" width="16.28515625" style="247" customWidth="1"/>
    <col min="13552" max="13562" width="9.140625" style="247"/>
    <col min="13563" max="13563" width="13.7109375" style="247" bestFit="1" customWidth="1"/>
    <col min="13564" max="13564" width="16.28515625" style="247" customWidth="1"/>
    <col min="13565" max="13568" width="9.140625" style="247"/>
    <col min="13569" max="13569" width="33.140625" style="247" customWidth="1"/>
    <col min="13570" max="13570" width="60.28515625" style="247" customWidth="1"/>
    <col min="13571" max="13571" width="0" style="247" hidden="1" customWidth="1"/>
    <col min="13572" max="13572" width="23.28515625" style="247" customWidth="1"/>
    <col min="13573" max="13573" width="18.140625" style="247" customWidth="1"/>
    <col min="13574" max="13574" width="14.85546875" style="247" bestFit="1" customWidth="1"/>
    <col min="13575" max="13584" width="9.140625" style="247"/>
    <col min="13585" max="13585" width="13.7109375" style="247" bestFit="1" customWidth="1"/>
    <col min="13586" max="13586" width="16.28515625" style="247" customWidth="1"/>
    <col min="13587" max="13597" width="9.140625" style="247"/>
    <col min="13598" max="13598" width="13.7109375" style="247" bestFit="1" customWidth="1"/>
    <col min="13599" max="13599" width="16.28515625" style="247" customWidth="1"/>
    <col min="13600" max="13610" width="9.140625" style="247"/>
    <col min="13611" max="13611" width="13.7109375" style="247" bestFit="1" customWidth="1"/>
    <col min="13612" max="13612" width="16.28515625" style="247" customWidth="1"/>
    <col min="13613" max="13623" width="9.140625" style="247"/>
    <col min="13624" max="13624" width="13.7109375" style="247" bestFit="1" customWidth="1"/>
    <col min="13625" max="13625" width="16.28515625" style="247" customWidth="1"/>
    <col min="13626" max="13636" width="9.140625" style="247"/>
    <col min="13637" max="13637" width="13.7109375" style="247" bestFit="1" customWidth="1"/>
    <col min="13638" max="13638" width="16.28515625" style="247" customWidth="1"/>
    <col min="13639" max="13649" width="9.140625" style="247"/>
    <col min="13650" max="13650" width="13.7109375" style="247" bestFit="1" customWidth="1"/>
    <col min="13651" max="13651" width="16.28515625" style="247" customWidth="1"/>
    <col min="13652" max="13662" width="9.140625" style="247"/>
    <col min="13663" max="13663" width="13.7109375" style="247" bestFit="1" customWidth="1"/>
    <col min="13664" max="13664" width="16.28515625" style="247" customWidth="1"/>
    <col min="13665" max="13675" width="9.140625" style="247"/>
    <col min="13676" max="13676" width="13.7109375" style="247" bestFit="1" customWidth="1"/>
    <col min="13677" max="13677" width="16.28515625" style="247" customWidth="1"/>
    <col min="13678" max="13688" width="9.140625" style="247"/>
    <col min="13689" max="13689" width="13.7109375" style="247" bestFit="1" customWidth="1"/>
    <col min="13690" max="13690" width="16.28515625" style="247" customWidth="1"/>
    <col min="13691" max="13701" width="9.140625" style="247"/>
    <col min="13702" max="13702" width="13.7109375" style="247" bestFit="1" customWidth="1"/>
    <col min="13703" max="13703" width="16.28515625" style="247" customWidth="1"/>
    <col min="13704" max="13714" width="9.140625" style="247"/>
    <col min="13715" max="13715" width="13.7109375" style="247" bestFit="1" customWidth="1"/>
    <col min="13716" max="13716" width="16.28515625" style="247" customWidth="1"/>
    <col min="13717" max="13727" width="9.140625" style="247"/>
    <col min="13728" max="13728" width="13.7109375" style="247" bestFit="1" customWidth="1"/>
    <col min="13729" max="13729" width="16.28515625" style="247" customWidth="1"/>
    <col min="13730" max="13740" width="9.140625" style="247"/>
    <col min="13741" max="13741" width="13.7109375" style="247" bestFit="1" customWidth="1"/>
    <col min="13742" max="13742" width="16.28515625" style="247" customWidth="1"/>
    <col min="13743" max="13753" width="9.140625" style="247"/>
    <col min="13754" max="13754" width="13.7109375" style="247" bestFit="1" customWidth="1"/>
    <col min="13755" max="13755" width="16.28515625" style="247" customWidth="1"/>
    <col min="13756" max="13766" width="9.140625" style="247"/>
    <col min="13767" max="13767" width="13.7109375" style="247" bestFit="1" customWidth="1"/>
    <col min="13768" max="13768" width="16.28515625" style="247" customWidth="1"/>
    <col min="13769" max="13779" width="9.140625" style="247"/>
    <col min="13780" max="13780" width="13.7109375" style="247" bestFit="1" customWidth="1"/>
    <col min="13781" max="13781" width="16.28515625" style="247" customWidth="1"/>
    <col min="13782" max="13792" width="9.140625" style="247"/>
    <col min="13793" max="13793" width="13.7109375" style="247" bestFit="1" customWidth="1"/>
    <col min="13794" max="13794" width="16.28515625" style="247" customWidth="1"/>
    <col min="13795" max="13805" width="9.140625" style="247"/>
    <col min="13806" max="13806" width="13.7109375" style="247" bestFit="1" customWidth="1"/>
    <col min="13807" max="13807" width="16.28515625" style="247" customWidth="1"/>
    <col min="13808" max="13818" width="9.140625" style="247"/>
    <col min="13819" max="13819" width="13.7109375" style="247" bestFit="1" customWidth="1"/>
    <col min="13820" max="13820" width="16.28515625" style="247" customWidth="1"/>
    <col min="13821" max="13824" width="9.140625" style="247"/>
    <col min="13825" max="13825" width="33.140625" style="247" customWidth="1"/>
    <col min="13826" max="13826" width="60.28515625" style="247" customWidth="1"/>
    <col min="13827" max="13827" width="0" style="247" hidden="1" customWidth="1"/>
    <col min="13828" max="13828" width="23.28515625" style="247" customWidth="1"/>
    <col min="13829" max="13829" width="18.140625" style="247" customWidth="1"/>
    <col min="13830" max="13830" width="14.85546875" style="247" bestFit="1" customWidth="1"/>
    <col min="13831" max="13840" width="9.140625" style="247"/>
    <col min="13841" max="13841" width="13.7109375" style="247" bestFit="1" customWidth="1"/>
    <col min="13842" max="13842" width="16.28515625" style="247" customWidth="1"/>
    <col min="13843" max="13853" width="9.140625" style="247"/>
    <col min="13854" max="13854" width="13.7109375" style="247" bestFit="1" customWidth="1"/>
    <col min="13855" max="13855" width="16.28515625" style="247" customWidth="1"/>
    <col min="13856" max="13866" width="9.140625" style="247"/>
    <col min="13867" max="13867" width="13.7109375" style="247" bestFit="1" customWidth="1"/>
    <col min="13868" max="13868" width="16.28515625" style="247" customWidth="1"/>
    <col min="13869" max="13879" width="9.140625" style="247"/>
    <col min="13880" max="13880" width="13.7109375" style="247" bestFit="1" customWidth="1"/>
    <col min="13881" max="13881" width="16.28515625" style="247" customWidth="1"/>
    <col min="13882" max="13892" width="9.140625" style="247"/>
    <col min="13893" max="13893" width="13.7109375" style="247" bestFit="1" customWidth="1"/>
    <col min="13894" max="13894" width="16.28515625" style="247" customWidth="1"/>
    <col min="13895" max="13905" width="9.140625" style="247"/>
    <col min="13906" max="13906" width="13.7109375" style="247" bestFit="1" customWidth="1"/>
    <col min="13907" max="13907" width="16.28515625" style="247" customWidth="1"/>
    <col min="13908" max="13918" width="9.140625" style="247"/>
    <col min="13919" max="13919" width="13.7109375" style="247" bestFit="1" customWidth="1"/>
    <col min="13920" max="13920" width="16.28515625" style="247" customWidth="1"/>
    <col min="13921" max="13931" width="9.140625" style="247"/>
    <col min="13932" max="13932" width="13.7109375" style="247" bestFit="1" customWidth="1"/>
    <col min="13933" max="13933" width="16.28515625" style="247" customWidth="1"/>
    <col min="13934" max="13944" width="9.140625" style="247"/>
    <col min="13945" max="13945" width="13.7109375" style="247" bestFit="1" customWidth="1"/>
    <col min="13946" max="13946" width="16.28515625" style="247" customWidth="1"/>
    <col min="13947" max="13957" width="9.140625" style="247"/>
    <col min="13958" max="13958" width="13.7109375" style="247" bestFit="1" customWidth="1"/>
    <col min="13959" max="13959" width="16.28515625" style="247" customWidth="1"/>
    <col min="13960" max="13970" width="9.140625" style="247"/>
    <col min="13971" max="13971" width="13.7109375" style="247" bestFit="1" customWidth="1"/>
    <col min="13972" max="13972" width="16.28515625" style="247" customWidth="1"/>
    <col min="13973" max="13983" width="9.140625" style="247"/>
    <col min="13984" max="13984" width="13.7109375" style="247" bestFit="1" customWidth="1"/>
    <col min="13985" max="13985" width="16.28515625" style="247" customWidth="1"/>
    <col min="13986" max="13996" width="9.140625" style="247"/>
    <col min="13997" max="13997" width="13.7109375" style="247" bestFit="1" customWidth="1"/>
    <col min="13998" max="13998" width="16.28515625" style="247" customWidth="1"/>
    <col min="13999" max="14009" width="9.140625" style="247"/>
    <col min="14010" max="14010" width="13.7109375" style="247" bestFit="1" customWidth="1"/>
    <col min="14011" max="14011" width="16.28515625" style="247" customWidth="1"/>
    <col min="14012" max="14022" width="9.140625" style="247"/>
    <col min="14023" max="14023" width="13.7109375" style="247" bestFit="1" customWidth="1"/>
    <col min="14024" max="14024" width="16.28515625" style="247" customWidth="1"/>
    <col min="14025" max="14035" width="9.140625" style="247"/>
    <col min="14036" max="14036" width="13.7109375" style="247" bestFit="1" customWidth="1"/>
    <col min="14037" max="14037" width="16.28515625" style="247" customWidth="1"/>
    <col min="14038" max="14048" width="9.140625" style="247"/>
    <col min="14049" max="14049" width="13.7109375" style="247" bestFit="1" customWidth="1"/>
    <col min="14050" max="14050" width="16.28515625" style="247" customWidth="1"/>
    <col min="14051" max="14061" width="9.140625" style="247"/>
    <col min="14062" max="14062" width="13.7109375" style="247" bestFit="1" customWidth="1"/>
    <col min="14063" max="14063" width="16.28515625" style="247" customWidth="1"/>
    <col min="14064" max="14074" width="9.140625" style="247"/>
    <col min="14075" max="14075" width="13.7109375" style="247" bestFit="1" customWidth="1"/>
    <col min="14076" max="14076" width="16.28515625" style="247" customWidth="1"/>
    <col min="14077" max="14080" width="9.140625" style="247"/>
    <col min="14081" max="14081" width="33.140625" style="247" customWidth="1"/>
    <col min="14082" max="14082" width="60.28515625" style="247" customWidth="1"/>
    <col min="14083" max="14083" width="0" style="247" hidden="1" customWidth="1"/>
    <col min="14084" max="14084" width="23.28515625" style="247" customWidth="1"/>
    <col min="14085" max="14085" width="18.140625" style="247" customWidth="1"/>
    <col min="14086" max="14086" width="14.85546875" style="247" bestFit="1" customWidth="1"/>
    <col min="14087" max="14096" width="9.140625" style="247"/>
    <col min="14097" max="14097" width="13.7109375" style="247" bestFit="1" customWidth="1"/>
    <col min="14098" max="14098" width="16.28515625" style="247" customWidth="1"/>
    <col min="14099" max="14109" width="9.140625" style="247"/>
    <col min="14110" max="14110" width="13.7109375" style="247" bestFit="1" customWidth="1"/>
    <col min="14111" max="14111" width="16.28515625" style="247" customWidth="1"/>
    <col min="14112" max="14122" width="9.140625" style="247"/>
    <col min="14123" max="14123" width="13.7109375" style="247" bestFit="1" customWidth="1"/>
    <col min="14124" max="14124" width="16.28515625" style="247" customWidth="1"/>
    <col min="14125" max="14135" width="9.140625" style="247"/>
    <col min="14136" max="14136" width="13.7109375" style="247" bestFit="1" customWidth="1"/>
    <col min="14137" max="14137" width="16.28515625" style="247" customWidth="1"/>
    <col min="14138" max="14148" width="9.140625" style="247"/>
    <col min="14149" max="14149" width="13.7109375" style="247" bestFit="1" customWidth="1"/>
    <col min="14150" max="14150" width="16.28515625" style="247" customWidth="1"/>
    <col min="14151" max="14161" width="9.140625" style="247"/>
    <col min="14162" max="14162" width="13.7109375" style="247" bestFit="1" customWidth="1"/>
    <col min="14163" max="14163" width="16.28515625" style="247" customWidth="1"/>
    <col min="14164" max="14174" width="9.140625" style="247"/>
    <col min="14175" max="14175" width="13.7109375" style="247" bestFit="1" customWidth="1"/>
    <col min="14176" max="14176" width="16.28515625" style="247" customWidth="1"/>
    <col min="14177" max="14187" width="9.140625" style="247"/>
    <col min="14188" max="14188" width="13.7109375" style="247" bestFit="1" customWidth="1"/>
    <col min="14189" max="14189" width="16.28515625" style="247" customWidth="1"/>
    <col min="14190" max="14200" width="9.140625" style="247"/>
    <col min="14201" max="14201" width="13.7109375" style="247" bestFit="1" customWidth="1"/>
    <col min="14202" max="14202" width="16.28515625" style="247" customWidth="1"/>
    <col min="14203" max="14213" width="9.140625" style="247"/>
    <col min="14214" max="14214" width="13.7109375" style="247" bestFit="1" customWidth="1"/>
    <col min="14215" max="14215" width="16.28515625" style="247" customWidth="1"/>
    <col min="14216" max="14226" width="9.140625" style="247"/>
    <col min="14227" max="14227" width="13.7109375" style="247" bestFit="1" customWidth="1"/>
    <col min="14228" max="14228" width="16.28515625" style="247" customWidth="1"/>
    <col min="14229" max="14239" width="9.140625" style="247"/>
    <col min="14240" max="14240" width="13.7109375" style="247" bestFit="1" customWidth="1"/>
    <col min="14241" max="14241" width="16.28515625" style="247" customWidth="1"/>
    <col min="14242" max="14252" width="9.140625" style="247"/>
    <col min="14253" max="14253" width="13.7109375" style="247" bestFit="1" customWidth="1"/>
    <col min="14254" max="14254" width="16.28515625" style="247" customWidth="1"/>
    <col min="14255" max="14265" width="9.140625" style="247"/>
    <col min="14266" max="14266" width="13.7109375" style="247" bestFit="1" customWidth="1"/>
    <col min="14267" max="14267" width="16.28515625" style="247" customWidth="1"/>
    <col min="14268" max="14278" width="9.140625" style="247"/>
    <col min="14279" max="14279" width="13.7109375" style="247" bestFit="1" customWidth="1"/>
    <col min="14280" max="14280" width="16.28515625" style="247" customWidth="1"/>
    <col min="14281" max="14291" width="9.140625" style="247"/>
    <col min="14292" max="14292" width="13.7109375" style="247" bestFit="1" customWidth="1"/>
    <col min="14293" max="14293" width="16.28515625" style="247" customWidth="1"/>
    <col min="14294" max="14304" width="9.140625" style="247"/>
    <col min="14305" max="14305" width="13.7109375" style="247" bestFit="1" customWidth="1"/>
    <col min="14306" max="14306" width="16.28515625" style="247" customWidth="1"/>
    <col min="14307" max="14317" width="9.140625" style="247"/>
    <col min="14318" max="14318" width="13.7109375" style="247" bestFit="1" customWidth="1"/>
    <col min="14319" max="14319" width="16.28515625" style="247" customWidth="1"/>
    <col min="14320" max="14330" width="9.140625" style="247"/>
    <col min="14331" max="14331" width="13.7109375" style="247" bestFit="1" customWidth="1"/>
    <col min="14332" max="14332" width="16.28515625" style="247" customWidth="1"/>
    <col min="14333" max="14336" width="9.140625" style="247"/>
    <col min="14337" max="14337" width="33.140625" style="247" customWidth="1"/>
    <col min="14338" max="14338" width="60.28515625" style="247" customWidth="1"/>
    <col min="14339" max="14339" width="0" style="247" hidden="1" customWidth="1"/>
    <col min="14340" max="14340" width="23.28515625" style="247" customWidth="1"/>
    <col min="14341" max="14341" width="18.140625" style="247" customWidth="1"/>
    <col min="14342" max="14342" width="14.85546875" style="247" bestFit="1" customWidth="1"/>
    <col min="14343" max="14352" width="9.140625" style="247"/>
    <col min="14353" max="14353" width="13.7109375" style="247" bestFit="1" customWidth="1"/>
    <col min="14354" max="14354" width="16.28515625" style="247" customWidth="1"/>
    <col min="14355" max="14365" width="9.140625" style="247"/>
    <col min="14366" max="14366" width="13.7109375" style="247" bestFit="1" customWidth="1"/>
    <col min="14367" max="14367" width="16.28515625" style="247" customWidth="1"/>
    <col min="14368" max="14378" width="9.140625" style="247"/>
    <col min="14379" max="14379" width="13.7109375" style="247" bestFit="1" customWidth="1"/>
    <col min="14380" max="14380" width="16.28515625" style="247" customWidth="1"/>
    <col min="14381" max="14391" width="9.140625" style="247"/>
    <col min="14392" max="14392" width="13.7109375" style="247" bestFit="1" customWidth="1"/>
    <col min="14393" max="14393" width="16.28515625" style="247" customWidth="1"/>
    <col min="14394" max="14404" width="9.140625" style="247"/>
    <col min="14405" max="14405" width="13.7109375" style="247" bestFit="1" customWidth="1"/>
    <col min="14406" max="14406" width="16.28515625" style="247" customWidth="1"/>
    <col min="14407" max="14417" width="9.140625" style="247"/>
    <col min="14418" max="14418" width="13.7109375" style="247" bestFit="1" customWidth="1"/>
    <col min="14419" max="14419" width="16.28515625" style="247" customWidth="1"/>
    <col min="14420" max="14430" width="9.140625" style="247"/>
    <col min="14431" max="14431" width="13.7109375" style="247" bestFit="1" customWidth="1"/>
    <col min="14432" max="14432" width="16.28515625" style="247" customWidth="1"/>
    <col min="14433" max="14443" width="9.140625" style="247"/>
    <col min="14444" max="14444" width="13.7109375" style="247" bestFit="1" customWidth="1"/>
    <col min="14445" max="14445" width="16.28515625" style="247" customWidth="1"/>
    <col min="14446" max="14456" width="9.140625" style="247"/>
    <col min="14457" max="14457" width="13.7109375" style="247" bestFit="1" customWidth="1"/>
    <col min="14458" max="14458" width="16.28515625" style="247" customWidth="1"/>
    <col min="14459" max="14469" width="9.140625" style="247"/>
    <col min="14470" max="14470" width="13.7109375" style="247" bestFit="1" customWidth="1"/>
    <col min="14471" max="14471" width="16.28515625" style="247" customWidth="1"/>
    <col min="14472" max="14482" width="9.140625" style="247"/>
    <col min="14483" max="14483" width="13.7109375" style="247" bestFit="1" customWidth="1"/>
    <col min="14484" max="14484" width="16.28515625" style="247" customWidth="1"/>
    <col min="14485" max="14495" width="9.140625" style="247"/>
    <col min="14496" max="14496" width="13.7109375" style="247" bestFit="1" customWidth="1"/>
    <col min="14497" max="14497" width="16.28515625" style="247" customWidth="1"/>
    <col min="14498" max="14508" width="9.140625" style="247"/>
    <col min="14509" max="14509" width="13.7109375" style="247" bestFit="1" customWidth="1"/>
    <col min="14510" max="14510" width="16.28515625" style="247" customWidth="1"/>
    <col min="14511" max="14521" width="9.140625" style="247"/>
    <col min="14522" max="14522" width="13.7109375" style="247" bestFit="1" customWidth="1"/>
    <col min="14523" max="14523" width="16.28515625" style="247" customWidth="1"/>
    <col min="14524" max="14534" width="9.140625" style="247"/>
    <col min="14535" max="14535" width="13.7109375" style="247" bestFit="1" customWidth="1"/>
    <col min="14536" max="14536" width="16.28515625" style="247" customWidth="1"/>
    <col min="14537" max="14547" width="9.140625" style="247"/>
    <col min="14548" max="14548" width="13.7109375" style="247" bestFit="1" customWidth="1"/>
    <col min="14549" max="14549" width="16.28515625" style="247" customWidth="1"/>
    <col min="14550" max="14560" width="9.140625" style="247"/>
    <col min="14561" max="14561" width="13.7109375" style="247" bestFit="1" customWidth="1"/>
    <col min="14562" max="14562" width="16.28515625" style="247" customWidth="1"/>
    <col min="14563" max="14573" width="9.140625" style="247"/>
    <col min="14574" max="14574" width="13.7109375" style="247" bestFit="1" customWidth="1"/>
    <col min="14575" max="14575" width="16.28515625" style="247" customWidth="1"/>
    <col min="14576" max="14586" width="9.140625" style="247"/>
    <col min="14587" max="14587" width="13.7109375" style="247" bestFit="1" customWidth="1"/>
    <col min="14588" max="14588" width="16.28515625" style="247" customWidth="1"/>
    <col min="14589" max="14592" width="9.140625" style="247"/>
    <col min="14593" max="14593" width="33.140625" style="247" customWidth="1"/>
    <col min="14594" max="14594" width="60.28515625" style="247" customWidth="1"/>
    <col min="14595" max="14595" width="0" style="247" hidden="1" customWidth="1"/>
    <col min="14596" max="14596" width="23.28515625" style="247" customWidth="1"/>
    <col min="14597" max="14597" width="18.140625" style="247" customWidth="1"/>
    <col min="14598" max="14598" width="14.85546875" style="247" bestFit="1" customWidth="1"/>
    <col min="14599" max="14608" width="9.140625" style="247"/>
    <col min="14609" max="14609" width="13.7109375" style="247" bestFit="1" customWidth="1"/>
    <col min="14610" max="14610" width="16.28515625" style="247" customWidth="1"/>
    <col min="14611" max="14621" width="9.140625" style="247"/>
    <col min="14622" max="14622" width="13.7109375" style="247" bestFit="1" customWidth="1"/>
    <col min="14623" max="14623" width="16.28515625" style="247" customWidth="1"/>
    <col min="14624" max="14634" width="9.140625" style="247"/>
    <col min="14635" max="14635" width="13.7109375" style="247" bestFit="1" customWidth="1"/>
    <col min="14636" max="14636" width="16.28515625" style="247" customWidth="1"/>
    <col min="14637" max="14647" width="9.140625" style="247"/>
    <col min="14648" max="14648" width="13.7109375" style="247" bestFit="1" customWidth="1"/>
    <col min="14649" max="14649" width="16.28515625" style="247" customWidth="1"/>
    <col min="14650" max="14660" width="9.140625" style="247"/>
    <col min="14661" max="14661" width="13.7109375" style="247" bestFit="1" customWidth="1"/>
    <col min="14662" max="14662" width="16.28515625" style="247" customWidth="1"/>
    <col min="14663" max="14673" width="9.140625" style="247"/>
    <col min="14674" max="14674" width="13.7109375" style="247" bestFit="1" customWidth="1"/>
    <col min="14675" max="14675" width="16.28515625" style="247" customWidth="1"/>
    <col min="14676" max="14686" width="9.140625" style="247"/>
    <col min="14687" max="14687" width="13.7109375" style="247" bestFit="1" customWidth="1"/>
    <col min="14688" max="14688" width="16.28515625" style="247" customWidth="1"/>
    <col min="14689" max="14699" width="9.140625" style="247"/>
    <col min="14700" max="14700" width="13.7109375" style="247" bestFit="1" customWidth="1"/>
    <col min="14701" max="14701" width="16.28515625" style="247" customWidth="1"/>
    <col min="14702" max="14712" width="9.140625" style="247"/>
    <col min="14713" max="14713" width="13.7109375" style="247" bestFit="1" customWidth="1"/>
    <col min="14714" max="14714" width="16.28515625" style="247" customWidth="1"/>
    <col min="14715" max="14725" width="9.140625" style="247"/>
    <col min="14726" max="14726" width="13.7109375" style="247" bestFit="1" customWidth="1"/>
    <col min="14727" max="14727" width="16.28515625" style="247" customWidth="1"/>
    <col min="14728" max="14738" width="9.140625" style="247"/>
    <col min="14739" max="14739" width="13.7109375" style="247" bestFit="1" customWidth="1"/>
    <col min="14740" max="14740" width="16.28515625" style="247" customWidth="1"/>
    <col min="14741" max="14751" width="9.140625" style="247"/>
    <col min="14752" max="14752" width="13.7109375" style="247" bestFit="1" customWidth="1"/>
    <col min="14753" max="14753" width="16.28515625" style="247" customWidth="1"/>
    <col min="14754" max="14764" width="9.140625" style="247"/>
    <col min="14765" max="14765" width="13.7109375" style="247" bestFit="1" customWidth="1"/>
    <col min="14766" max="14766" width="16.28515625" style="247" customWidth="1"/>
    <col min="14767" max="14777" width="9.140625" style="247"/>
    <col min="14778" max="14778" width="13.7109375" style="247" bestFit="1" customWidth="1"/>
    <col min="14779" max="14779" width="16.28515625" style="247" customWidth="1"/>
    <col min="14780" max="14790" width="9.140625" style="247"/>
    <col min="14791" max="14791" width="13.7109375" style="247" bestFit="1" customWidth="1"/>
    <col min="14792" max="14792" width="16.28515625" style="247" customWidth="1"/>
    <col min="14793" max="14803" width="9.140625" style="247"/>
    <col min="14804" max="14804" width="13.7109375" style="247" bestFit="1" customWidth="1"/>
    <col min="14805" max="14805" width="16.28515625" style="247" customWidth="1"/>
    <col min="14806" max="14816" width="9.140625" style="247"/>
    <col min="14817" max="14817" width="13.7109375" style="247" bestFit="1" customWidth="1"/>
    <col min="14818" max="14818" width="16.28515625" style="247" customWidth="1"/>
    <col min="14819" max="14829" width="9.140625" style="247"/>
    <col min="14830" max="14830" width="13.7109375" style="247" bestFit="1" customWidth="1"/>
    <col min="14831" max="14831" width="16.28515625" style="247" customWidth="1"/>
    <col min="14832" max="14842" width="9.140625" style="247"/>
    <col min="14843" max="14843" width="13.7109375" style="247" bestFit="1" customWidth="1"/>
    <col min="14844" max="14844" width="16.28515625" style="247" customWidth="1"/>
    <col min="14845" max="14848" width="9.140625" style="247"/>
    <col min="14849" max="14849" width="33.140625" style="247" customWidth="1"/>
    <col min="14850" max="14850" width="60.28515625" style="247" customWidth="1"/>
    <col min="14851" max="14851" width="0" style="247" hidden="1" customWidth="1"/>
    <col min="14852" max="14852" width="23.28515625" style="247" customWidth="1"/>
    <col min="14853" max="14853" width="18.140625" style="247" customWidth="1"/>
    <col min="14854" max="14854" width="14.85546875" style="247" bestFit="1" customWidth="1"/>
    <col min="14855" max="14864" width="9.140625" style="247"/>
    <col min="14865" max="14865" width="13.7109375" style="247" bestFit="1" customWidth="1"/>
    <col min="14866" max="14866" width="16.28515625" style="247" customWidth="1"/>
    <col min="14867" max="14877" width="9.140625" style="247"/>
    <col min="14878" max="14878" width="13.7109375" style="247" bestFit="1" customWidth="1"/>
    <col min="14879" max="14879" width="16.28515625" style="247" customWidth="1"/>
    <col min="14880" max="14890" width="9.140625" style="247"/>
    <col min="14891" max="14891" width="13.7109375" style="247" bestFit="1" customWidth="1"/>
    <col min="14892" max="14892" width="16.28515625" style="247" customWidth="1"/>
    <col min="14893" max="14903" width="9.140625" style="247"/>
    <col min="14904" max="14904" width="13.7109375" style="247" bestFit="1" customWidth="1"/>
    <col min="14905" max="14905" width="16.28515625" style="247" customWidth="1"/>
    <col min="14906" max="14916" width="9.140625" style="247"/>
    <col min="14917" max="14917" width="13.7109375" style="247" bestFit="1" customWidth="1"/>
    <col min="14918" max="14918" width="16.28515625" style="247" customWidth="1"/>
    <col min="14919" max="14929" width="9.140625" style="247"/>
    <col min="14930" max="14930" width="13.7109375" style="247" bestFit="1" customWidth="1"/>
    <col min="14931" max="14931" width="16.28515625" style="247" customWidth="1"/>
    <col min="14932" max="14942" width="9.140625" style="247"/>
    <col min="14943" max="14943" width="13.7109375" style="247" bestFit="1" customWidth="1"/>
    <col min="14944" max="14944" width="16.28515625" style="247" customWidth="1"/>
    <col min="14945" max="14955" width="9.140625" style="247"/>
    <col min="14956" max="14956" width="13.7109375" style="247" bestFit="1" customWidth="1"/>
    <col min="14957" max="14957" width="16.28515625" style="247" customWidth="1"/>
    <col min="14958" max="14968" width="9.140625" style="247"/>
    <col min="14969" max="14969" width="13.7109375" style="247" bestFit="1" customWidth="1"/>
    <col min="14970" max="14970" width="16.28515625" style="247" customWidth="1"/>
    <col min="14971" max="14981" width="9.140625" style="247"/>
    <col min="14982" max="14982" width="13.7109375" style="247" bestFit="1" customWidth="1"/>
    <col min="14983" max="14983" width="16.28515625" style="247" customWidth="1"/>
    <col min="14984" max="14994" width="9.140625" style="247"/>
    <col min="14995" max="14995" width="13.7109375" style="247" bestFit="1" customWidth="1"/>
    <col min="14996" max="14996" width="16.28515625" style="247" customWidth="1"/>
    <col min="14997" max="15007" width="9.140625" style="247"/>
    <col min="15008" max="15008" width="13.7109375" style="247" bestFit="1" customWidth="1"/>
    <col min="15009" max="15009" width="16.28515625" style="247" customWidth="1"/>
    <col min="15010" max="15020" width="9.140625" style="247"/>
    <col min="15021" max="15021" width="13.7109375" style="247" bestFit="1" customWidth="1"/>
    <col min="15022" max="15022" width="16.28515625" style="247" customWidth="1"/>
    <col min="15023" max="15033" width="9.140625" style="247"/>
    <col min="15034" max="15034" width="13.7109375" style="247" bestFit="1" customWidth="1"/>
    <col min="15035" max="15035" width="16.28515625" style="247" customWidth="1"/>
    <col min="15036" max="15046" width="9.140625" style="247"/>
    <col min="15047" max="15047" width="13.7109375" style="247" bestFit="1" customWidth="1"/>
    <col min="15048" max="15048" width="16.28515625" style="247" customWidth="1"/>
    <col min="15049" max="15059" width="9.140625" style="247"/>
    <col min="15060" max="15060" width="13.7109375" style="247" bestFit="1" customWidth="1"/>
    <col min="15061" max="15061" width="16.28515625" style="247" customWidth="1"/>
    <col min="15062" max="15072" width="9.140625" style="247"/>
    <col min="15073" max="15073" width="13.7109375" style="247" bestFit="1" customWidth="1"/>
    <col min="15074" max="15074" width="16.28515625" style="247" customWidth="1"/>
    <col min="15075" max="15085" width="9.140625" style="247"/>
    <col min="15086" max="15086" width="13.7109375" style="247" bestFit="1" customWidth="1"/>
    <col min="15087" max="15087" width="16.28515625" style="247" customWidth="1"/>
    <col min="15088" max="15098" width="9.140625" style="247"/>
    <col min="15099" max="15099" width="13.7109375" style="247" bestFit="1" customWidth="1"/>
    <col min="15100" max="15100" width="16.28515625" style="247" customWidth="1"/>
    <col min="15101" max="15104" width="9.140625" style="247"/>
    <col min="15105" max="15105" width="33.140625" style="247" customWidth="1"/>
    <col min="15106" max="15106" width="60.28515625" style="247" customWidth="1"/>
    <col min="15107" max="15107" width="0" style="247" hidden="1" customWidth="1"/>
    <col min="15108" max="15108" width="23.28515625" style="247" customWidth="1"/>
    <col min="15109" max="15109" width="18.140625" style="247" customWidth="1"/>
    <col min="15110" max="15110" width="14.85546875" style="247" bestFit="1" customWidth="1"/>
    <col min="15111" max="15120" width="9.140625" style="247"/>
    <col min="15121" max="15121" width="13.7109375" style="247" bestFit="1" customWidth="1"/>
    <col min="15122" max="15122" width="16.28515625" style="247" customWidth="1"/>
    <col min="15123" max="15133" width="9.140625" style="247"/>
    <col min="15134" max="15134" width="13.7109375" style="247" bestFit="1" customWidth="1"/>
    <col min="15135" max="15135" width="16.28515625" style="247" customWidth="1"/>
    <col min="15136" max="15146" width="9.140625" style="247"/>
    <col min="15147" max="15147" width="13.7109375" style="247" bestFit="1" customWidth="1"/>
    <col min="15148" max="15148" width="16.28515625" style="247" customWidth="1"/>
    <col min="15149" max="15159" width="9.140625" style="247"/>
    <col min="15160" max="15160" width="13.7109375" style="247" bestFit="1" customWidth="1"/>
    <col min="15161" max="15161" width="16.28515625" style="247" customWidth="1"/>
    <col min="15162" max="15172" width="9.140625" style="247"/>
    <col min="15173" max="15173" width="13.7109375" style="247" bestFit="1" customWidth="1"/>
    <col min="15174" max="15174" width="16.28515625" style="247" customWidth="1"/>
    <col min="15175" max="15185" width="9.140625" style="247"/>
    <col min="15186" max="15186" width="13.7109375" style="247" bestFit="1" customWidth="1"/>
    <col min="15187" max="15187" width="16.28515625" style="247" customWidth="1"/>
    <col min="15188" max="15198" width="9.140625" style="247"/>
    <col min="15199" max="15199" width="13.7109375" style="247" bestFit="1" customWidth="1"/>
    <col min="15200" max="15200" width="16.28515625" style="247" customWidth="1"/>
    <col min="15201" max="15211" width="9.140625" style="247"/>
    <col min="15212" max="15212" width="13.7109375" style="247" bestFit="1" customWidth="1"/>
    <col min="15213" max="15213" width="16.28515625" style="247" customWidth="1"/>
    <col min="15214" max="15224" width="9.140625" style="247"/>
    <col min="15225" max="15225" width="13.7109375" style="247" bestFit="1" customWidth="1"/>
    <col min="15226" max="15226" width="16.28515625" style="247" customWidth="1"/>
    <col min="15227" max="15237" width="9.140625" style="247"/>
    <col min="15238" max="15238" width="13.7109375" style="247" bestFit="1" customWidth="1"/>
    <col min="15239" max="15239" width="16.28515625" style="247" customWidth="1"/>
    <col min="15240" max="15250" width="9.140625" style="247"/>
    <col min="15251" max="15251" width="13.7109375" style="247" bestFit="1" customWidth="1"/>
    <col min="15252" max="15252" width="16.28515625" style="247" customWidth="1"/>
    <col min="15253" max="15263" width="9.140625" style="247"/>
    <col min="15264" max="15264" width="13.7109375" style="247" bestFit="1" customWidth="1"/>
    <col min="15265" max="15265" width="16.28515625" style="247" customWidth="1"/>
    <col min="15266" max="15276" width="9.140625" style="247"/>
    <col min="15277" max="15277" width="13.7109375" style="247" bestFit="1" customWidth="1"/>
    <col min="15278" max="15278" width="16.28515625" style="247" customWidth="1"/>
    <col min="15279" max="15289" width="9.140625" style="247"/>
    <col min="15290" max="15290" width="13.7109375" style="247" bestFit="1" customWidth="1"/>
    <col min="15291" max="15291" width="16.28515625" style="247" customWidth="1"/>
    <col min="15292" max="15302" width="9.140625" style="247"/>
    <col min="15303" max="15303" width="13.7109375" style="247" bestFit="1" customWidth="1"/>
    <col min="15304" max="15304" width="16.28515625" style="247" customWidth="1"/>
    <col min="15305" max="15315" width="9.140625" style="247"/>
    <col min="15316" max="15316" width="13.7109375" style="247" bestFit="1" customWidth="1"/>
    <col min="15317" max="15317" width="16.28515625" style="247" customWidth="1"/>
    <col min="15318" max="15328" width="9.140625" style="247"/>
    <col min="15329" max="15329" width="13.7109375" style="247" bestFit="1" customWidth="1"/>
    <col min="15330" max="15330" width="16.28515625" style="247" customWidth="1"/>
    <col min="15331" max="15341" width="9.140625" style="247"/>
    <col min="15342" max="15342" width="13.7109375" style="247" bestFit="1" customWidth="1"/>
    <col min="15343" max="15343" width="16.28515625" style="247" customWidth="1"/>
    <col min="15344" max="15354" width="9.140625" style="247"/>
    <col min="15355" max="15355" width="13.7109375" style="247" bestFit="1" customWidth="1"/>
    <col min="15356" max="15356" width="16.28515625" style="247" customWidth="1"/>
    <col min="15357" max="15360" width="9.140625" style="247"/>
    <col min="15361" max="15361" width="33.140625" style="247" customWidth="1"/>
    <col min="15362" max="15362" width="60.28515625" style="247" customWidth="1"/>
    <col min="15363" max="15363" width="0" style="247" hidden="1" customWidth="1"/>
    <col min="15364" max="15364" width="23.28515625" style="247" customWidth="1"/>
    <col min="15365" max="15365" width="18.140625" style="247" customWidth="1"/>
    <col min="15366" max="15366" width="14.85546875" style="247" bestFit="1" customWidth="1"/>
    <col min="15367" max="15376" width="9.140625" style="247"/>
    <col min="15377" max="15377" width="13.7109375" style="247" bestFit="1" customWidth="1"/>
    <col min="15378" max="15378" width="16.28515625" style="247" customWidth="1"/>
    <col min="15379" max="15389" width="9.140625" style="247"/>
    <col min="15390" max="15390" width="13.7109375" style="247" bestFit="1" customWidth="1"/>
    <col min="15391" max="15391" width="16.28515625" style="247" customWidth="1"/>
    <col min="15392" max="15402" width="9.140625" style="247"/>
    <col min="15403" max="15403" width="13.7109375" style="247" bestFit="1" customWidth="1"/>
    <col min="15404" max="15404" width="16.28515625" style="247" customWidth="1"/>
    <col min="15405" max="15415" width="9.140625" style="247"/>
    <col min="15416" max="15416" width="13.7109375" style="247" bestFit="1" customWidth="1"/>
    <col min="15417" max="15417" width="16.28515625" style="247" customWidth="1"/>
    <col min="15418" max="15428" width="9.140625" style="247"/>
    <col min="15429" max="15429" width="13.7109375" style="247" bestFit="1" customWidth="1"/>
    <col min="15430" max="15430" width="16.28515625" style="247" customWidth="1"/>
    <col min="15431" max="15441" width="9.140625" style="247"/>
    <col min="15442" max="15442" width="13.7109375" style="247" bestFit="1" customWidth="1"/>
    <col min="15443" max="15443" width="16.28515625" style="247" customWidth="1"/>
    <col min="15444" max="15454" width="9.140625" style="247"/>
    <col min="15455" max="15455" width="13.7109375" style="247" bestFit="1" customWidth="1"/>
    <col min="15456" max="15456" width="16.28515625" style="247" customWidth="1"/>
    <col min="15457" max="15467" width="9.140625" style="247"/>
    <col min="15468" max="15468" width="13.7109375" style="247" bestFit="1" customWidth="1"/>
    <col min="15469" max="15469" width="16.28515625" style="247" customWidth="1"/>
    <col min="15470" max="15480" width="9.140625" style="247"/>
    <col min="15481" max="15481" width="13.7109375" style="247" bestFit="1" customWidth="1"/>
    <col min="15482" max="15482" width="16.28515625" style="247" customWidth="1"/>
    <col min="15483" max="15493" width="9.140625" style="247"/>
    <col min="15494" max="15494" width="13.7109375" style="247" bestFit="1" customWidth="1"/>
    <col min="15495" max="15495" width="16.28515625" style="247" customWidth="1"/>
    <col min="15496" max="15506" width="9.140625" style="247"/>
    <col min="15507" max="15507" width="13.7109375" style="247" bestFit="1" customWidth="1"/>
    <col min="15508" max="15508" width="16.28515625" style="247" customWidth="1"/>
    <col min="15509" max="15519" width="9.140625" style="247"/>
    <col min="15520" max="15520" width="13.7109375" style="247" bestFit="1" customWidth="1"/>
    <col min="15521" max="15521" width="16.28515625" style="247" customWidth="1"/>
    <col min="15522" max="15532" width="9.140625" style="247"/>
    <col min="15533" max="15533" width="13.7109375" style="247" bestFit="1" customWidth="1"/>
    <col min="15534" max="15534" width="16.28515625" style="247" customWidth="1"/>
    <col min="15535" max="15545" width="9.140625" style="247"/>
    <col min="15546" max="15546" width="13.7109375" style="247" bestFit="1" customWidth="1"/>
    <col min="15547" max="15547" width="16.28515625" style="247" customWidth="1"/>
    <col min="15548" max="15558" width="9.140625" style="247"/>
    <col min="15559" max="15559" width="13.7109375" style="247" bestFit="1" customWidth="1"/>
    <col min="15560" max="15560" width="16.28515625" style="247" customWidth="1"/>
    <col min="15561" max="15571" width="9.140625" style="247"/>
    <col min="15572" max="15572" width="13.7109375" style="247" bestFit="1" customWidth="1"/>
    <col min="15573" max="15573" width="16.28515625" style="247" customWidth="1"/>
    <col min="15574" max="15584" width="9.140625" style="247"/>
    <col min="15585" max="15585" width="13.7109375" style="247" bestFit="1" customWidth="1"/>
    <col min="15586" max="15586" width="16.28515625" style="247" customWidth="1"/>
    <col min="15587" max="15597" width="9.140625" style="247"/>
    <col min="15598" max="15598" width="13.7109375" style="247" bestFit="1" customWidth="1"/>
    <col min="15599" max="15599" width="16.28515625" style="247" customWidth="1"/>
    <col min="15600" max="15610" width="9.140625" style="247"/>
    <col min="15611" max="15611" width="13.7109375" style="247" bestFit="1" customWidth="1"/>
    <col min="15612" max="15612" width="16.28515625" style="247" customWidth="1"/>
    <col min="15613" max="15616" width="9.140625" style="247"/>
    <col min="15617" max="15617" width="33.140625" style="247" customWidth="1"/>
    <col min="15618" max="15618" width="60.28515625" style="247" customWidth="1"/>
    <col min="15619" max="15619" width="0" style="247" hidden="1" customWidth="1"/>
    <col min="15620" max="15620" width="23.28515625" style="247" customWidth="1"/>
    <col min="15621" max="15621" width="18.140625" style="247" customWidth="1"/>
    <col min="15622" max="15622" width="14.85546875" style="247" bestFit="1" customWidth="1"/>
    <col min="15623" max="15632" width="9.140625" style="247"/>
    <col min="15633" max="15633" width="13.7109375" style="247" bestFit="1" customWidth="1"/>
    <col min="15634" max="15634" width="16.28515625" style="247" customWidth="1"/>
    <col min="15635" max="15645" width="9.140625" style="247"/>
    <col min="15646" max="15646" width="13.7109375" style="247" bestFit="1" customWidth="1"/>
    <col min="15647" max="15647" width="16.28515625" style="247" customWidth="1"/>
    <col min="15648" max="15658" width="9.140625" style="247"/>
    <col min="15659" max="15659" width="13.7109375" style="247" bestFit="1" customWidth="1"/>
    <col min="15660" max="15660" width="16.28515625" style="247" customWidth="1"/>
    <col min="15661" max="15671" width="9.140625" style="247"/>
    <col min="15672" max="15672" width="13.7109375" style="247" bestFit="1" customWidth="1"/>
    <col min="15673" max="15673" width="16.28515625" style="247" customWidth="1"/>
    <col min="15674" max="15684" width="9.140625" style="247"/>
    <col min="15685" max="15685" width="13.7109375" style="247" bestFit="1" customWidth="1"/>
    <col min="15686" max="15686" width="16.28515625" style="247" customWidth="1"/>
    <col min="15687" max="15697" width="9.140625" style="247"/>
    <col min="15698" max="15698" width="13.7109375" style="247" bestFit="1" customWidth="1"/>
    <col min="15699" max="15699" width="16.28515625" style="247" customWidth="1"/>
    <col min="15700" max="15710" width="9.140625" style="247"/>
    <col min="15711" max="15711" width="13.7109375" style="247" bestFit="1" customWidth="1"/>
    <col min="15712" max="15712" width="16.28515625" style="247" customWidth="1"/>
    <col min="15713" max="15723" width="9.140625" style="247"/>
    <col min="15724" max="15724" width="13.7109375" style="247" bestFit="1" customWidth="1"/>
    <col min="15725" max="15725" width="16.28515625" style="247" customWidth="1"/>
    <col min="15726" max="15736" width="9.140625" style="247"/>
    <col min="15737" max="15737" width="13.7109375" style="247" bestFit="1" customWidth="1"/>
    <col min="15738" max="15738" width="16.28515625" style="247" customWidth="1"/>
    <col min="15739" max="15749" width="9.140625" style="247"/>
    <col min="15750" max="15750" width="13.7109375" style="247" bestFit="1" customWidth="1"/>
    <col min="15751" max="15751" width="16.28515625" style="247" customWidth="1"/>
    <col min="15752" max="15762" width="9.140625" style="247"/>
    <col min="15763" max="15763" width="13.7109375" style="247" bestFit="1" customWidth="1"/>
    <col min="15764" max="15764" width="16.28515625" style="247" customWidth="1"/>
    <col min="15765" max="15775" width="9.140625" style="247"/>
    <col min="15776" max="15776" width="13.7109375" style="247" bestFit="1" customWidth="1"/>
    <col min="15777" max="15777" width="16.28515625" style="247" customWidth="1"/>
    <col min="15778" max="15788" width="9.140625" style="247"/>
    <col min="15789" max="15789" width="13.7109375" style="247" bestFit="1" customWidth="1"/>
    <col min="15790" max="15790" width="16.28515625" style="247" customWidth="1"/>
    <col min="15791" max="15801" width="9.140625" style="247"/>
    <col min="15802" max="15802" width="13.7109375" style="247" bestFit="1" customWidth="1"/>
    <col min="15803" max="15803" width="16.28515625" style="247" customWidth="1"/>
    <col min="15804" max="15814" width="9.140625" style="247"/>
    <col min="15815" max="15815" width="13.7109375" style="247" bestFit="1" customWidth="1"/>
    <col min="15816" max="15816" width="16.28515625" style="247" customWidth="1"/>
    <col min="15817" max="15827" width="9.140625" style="247"/>
    <col min="15828" max="15828" width="13.7109375" style="247" bestFit="1" customWidth="1"/>
    <col min="15829" max="15829" width="16.28515625" style="247" customWidth="1"/>
    <col min="15830" max="15840" width="9.140625" style="247"/>
    <col min="15841" max="15841" width="13.7109375" style="247" bestFit="1" customWidth="1"/>
    <col min="15842" max="15842" width="16.28515625" style="247" customWidth="1"/>
    <col min="15843" max="15853" width="9.140625" style="247"/>
    <col min="15854" max="15854" width="13.7109375" style="247" bestFit="1" customWidth="1"/>
    <col min="15855" max="15855" width="16.28515625" style="247" customWidth="1"/>
    <col min="15856" max="15866" width="9.140625" style="247"/>
    <col min="15867" max="15867" width="13.7109375" style="247" bestFit="1" customWidth="1"/>
    <col min="15868" max="15868" width="16.28515625" style="247" customWidth="1"/>
    <col min="15869" max="15872" width="9.140625" style="247"/>
    <col min="15873" max="15873" width="33.140625" style="247" customWidth="1"/>
    <col min="15874" max="15874" width="60.28515625" style="247" customWidth="1"/>
    <col min="15875" max="15875" width="0" style="247" hidden="1" customWidth="1"/>
    <col min="15876" max="15876" width="23.28515625" style="247" customWidth="1"/>
    <col min="15877" max="15877" width="18.140625" style="247" customWidth="1"/>
    <col min="15878" max="15878" width="14.85546875" style="247" bestFit="1" customWidth="1"/>
    <col min="15879" max="15888" width="9.140625" style="247"/>
    <col min="15889" max="15889" width="13.7109375" style="247" bestFit="1" customWidth="1"/>
    <col min="15890" max="15890" width="16.28515625" style="247" customWidth="1"/>
    <col min="15891" max="15901" width="9.140625" style="247"/>
    <col min="15902" max="15902" width="13.7109375" style="247" bestFit="1" customWidth="1"/>
    <col min="15903" max="15903" width="16.28515625" style="247" customWidth="1"/>
    <col min="15904" max="15914" width="9.140625" style="247"/>
    <col min="15915" max="15915" width="13.7109375" style="247" bestFit="1" customWidth="1"/>
    <col min="15916" max="15916" width="16.28515625" style="247" customWidth="1"/>
    <col min="15917" max="15927" width="9.140625" style="247"/>
    <col min="15928" max="15928" width="13.7109375" style="247" bestFit="1" customWidth="1"/>
    <col min="15929" max="15929" width="16.28515625" style="247" customWidth="1"/>
    <col min="15930" max="15940" width="9.140625" style="247"/>
    <col min="15941" max="15941" width="13.7109375" style="247" bestFit="1" customWidth="1"/>
    <col min="15942" max="15942" width="16.28515625" style="247" customWidth="1"/>
    <col min="15943" max="15953" width="9.140625" style="247"/>
    <col min="15954" max="15954" width="13.7109375" style="247" bestFit="1" customWidth="1"/>
    <col min="15955" max="15955" width="16.28515625" style="247" customWidth="1"/>
    <col min="15956" max="15966" width="9.140625" style="247"/>
    <col min="15967" max="15967" width="13.7109375" style="247" bestFit="1" customWidth="1"/>
    <col min="15968" max="15968" width="16.28515625" style="247" customWidth="1"/>
    <col min="15969" max="15979" width="9.140625" style="247"/>
    <col min="15980" max="15980" width="13.7109375" style="247" bestFit="1" customWidth="1"/>
    <col min="15981" max="15981" width="16.28515625" style="247" customWidth="1"/>
    <col min="15982" max="15992" width="9.140625" style="247"/>
    <col min="15993" max="15993" width="13.7109375" style="247" bestFit="1" customWidth="1"/>
    <col min="15994" max="15994" width="16.28515625" style="247" customWidth="1"/>
    <col min="15995" max="16005" width="9.140625" style="247"/>
    <col min="16006" max="16006" width="13.7109375" style="247" bestFit="1" customWidth="1"/>
    <col min="16007" max="16007" width="16.28515625" style="247" customWidth="1"/>
    <col min="16008" max="16018" width="9.140625" style="247"/>
    <col min="16019" max="16019" width="13.7109375" style="247" bestFit="1" customWidth="1"/>
    <col min="16020" max="16020" width="16.28515625" style="247" customWidth="1"/>
    <col min="16021" max="16031" width="9.140625" style="247"/>
    <col min="16032" max="16032" width="13.7109375" style="247" bestFit="1" customWidth="1"/>
    <col min="16033" max="16033" width="16.28515625" style="247" customWidth="1"/>
    <col min="16034" max="16044" width="9.140625" style="247"/>
    <col min="16045" max="16045" width="13.7109375" style="247" bestFit="1" customWidth="1"/>
    <col min="16046" max="16046" width="16.28515625" style="247" customWidth="1"/>
    <col min="16047" max="16057" width="9.140625" style="247"/>
    <col min="16058" max="16058" width="13.7109375" style="247" bestFit="1" customWidth="1"/>
    <col min="16059" max="16059" width="16.28515625" style="247" customWidth="1"/>
    <col min="16060" max="16070" width="9.140625" style="247"/>
    <col min="16071" max="16071" width="13.7109375" style="247" bestFit="1" customWidth="1"/>
    <col min="16072" max="16072" width="16.28515625" style="247" customWidth="1"/>
    <col min="16073" max="16083" width="9.140625" style="247"/>
    <col min="16084" max="16084" width="13.7109375" style="247" bestFit="1" customWidth="1"/>
    <col min="16085" max="16085" width="16.28515625" style="247" customWidth="1"/>
    <col min="16086" max="16096" width="9.140625" style="247"/>
    <col min="16097" max="16097" width="13.7109375" style="247" bestFit="1" customWidth="1"/>
    <col min="16098" max="16098" width="16.28515625" style="247" customWidth="1"/>
    <col min="16099" max="16109" width="9.140625" style="247"/>
    <col min="16110" max="16110" width="13.7109375" style="247" bestFit="1" customWidth="1"/>
    <col min="16111" max="16111" width="16.28515625" style="247" customWidth="1"/>
    <col min="16112" max="16122" width="9.140625" style="247"/>
    <col min="16123" max="16123" width="13.7109375" style="247" bestFit="1" customWidth="1"/>
    <col min="16124" max="16124" width="16.28515625" style="247" customWidth="1"/>
    <col min="16125" max="16128" width="9.140625" style="247"/>
    <col min="16129" max="16129" width="33.140625" style="247" customWidth="1"/>
    <col min="16130" max="16130" width="60.28515625" style="247" customWidth="1"/>
    <col min="16131" max="16131" width="0" style="247" hidden="1" customWidth="1"/>
    <col min="16132" max="16132" width="23.28515625" style="247" customWidth="1"/>
    <col min="16133" max="16133" width="18.140625" style="247" customWidth="1"/>
    <col min="16134" max="16134" width="14.85546875" style="247" bestFit="1" customWidth="1"/>
    <col min="16135" max="16144" width="9.140625" style="247"/>
    <col min="16145" max="16145" width="13.7109375" style="247" bestFit="1" customWidth="1"/>
    <col min="16146" max="16146" width="16.28515625" style="247" customWidth="1"/>
    <col min="16147" max="16157" width="9.140625" style="247"/>
    <col min="16158" max="16158" width="13.7109375" style="247" bestFit="1" customWidth="1"/>
    <col min="16159" max="16159" width="16.28515625" style="247" customWidth="1"/>
    <col min="16160" max="16170" width="9.140625" style="247"/>
    <col min="16171" max="16171" width="13.7109375" style="247" bestFit="1" customWidth="1"/>
    <col min="16172" max="16172" width="16.28515625" style="247" customWidth="1"/>
    <col min="16173" max="16183" width="9.140625" style="247"/>
    <col min="16184" max="16184" width="13.7109375" style="247" bestFit="1" customWidth="1"/>
    <col min="16185" max="16185" width="16.28515625" style="247" customWidth="1"/>
    <col min="16186" max="16196" width="9.140625" style="247"/>
    <col min="16197" max="16197" width="13.7109375" style="247" bestFit="1" customWidth="1"/>
    <col min="16198" max="16198" width="16.28515625" style="247" customWidth="1"/>
    <col min="16199" max="16209" width="9.140625" style="247"/>
    <col min="16210" max="16210" width="13.7109375" style="247" bestFit="1" customWidth="1"/>
    <col min="16211" max="16211" width="16.28515625" style="247" customWidth="1"/>
    <col min="16212" max="16222" width="9.140625" style="247"/>
    <col min="16223" max="16223" width="13.7109375" style="247" bestFit="1" customWidth="1"/>
    <col min="16224" max="16224" width="16.28515625" style="247" customWidth="1"/>
    <col min="16225" max="16235" width="9.140625" style="247"/>
    <col min="16236" max="16236" width="13.7109375" style="247" bestFit="1" customWidth="1"/>
    <col min="16237" max="16237" width="16.28515625" style="247" customWidth="1"/>
    <col min="16238" max="16248" width="9.140625" style="247"/>
    <col min="16249" max="16249" width="13.7109375" style="247" bestFit="1" customWidth="1"/>
    <col min="16250" max="16250" width="16.28515625" style="247" customWidth="1"/>
    <col min="16251" max="16261" width="9.140625" style="247"/>
    <col min="16262" max="16262" width="13.7109375" style="247" bestFit="1" customWidth="1"/>
    <col min="16263" max="16263" width="16.28515625" style="247" customWidth="1"/>
    <col min="16264" max="16274" width="9.140625" style="247"/>
    <col min="16275" max="16275" width="13.7109375" style="247" bestFit="1" customWidth="1"/>
    <col min="16276" max="16276" width="16.28515625" style="247" customWidth="1"/>
    <col min="16277" max="16287" width="9.140625" style="247"/>
    <col min="16288" max="16288" width="13.7109375" style="247" bestFit="1" customWidth="1"/>
    <col min="16289" max="16289" width="16.28515625" style="247" customWidth="1"/>
    <col min="16290" max="16300" width="9.140625" style="247"/>
    <col min="16301" max="16301" width="13.7109375" style="247" bestFit="1" customWidth="1"/>
    <col min="16302" max="16302" width="16.28515625" style="247" customWidth="1"/>
    <col min="16303" max="16313" width="9.140625" style="247"/>
    <col min="16314" max="16314" width="13.7109375" style="247" bestFit="1" customWidth="1"/>
    <col min="16315" max="16315" width="16.28515625" style="247" customWidth="1"/>
    <col min="16316" max="16326" width="9.140625" style="247"/>
    <col min="16327" max="16327" width="13.7109375" style="247" bestFit="1" customWidth="1"/>
    <col min="16328" max="16328" width="16.28515625" style="247" customWidth="1"/>
    <col min="16329" max="16339" width="9.140625" style="247"/>
    <col min="16340" max="16340" width="13.7109375" style="247" bestFit="1" customWidth="1"/>
    <col min="16341" max="16341" width="16.28515625" style="247" customWidth="1"/>
    <col min="16342" max="16352" width="9.140625" style="247"/>
    <col min="16353" max="16353" width="13.7109375" style="247" bestFit="1" customWidth="1"/>
    <col min="16354" max="16354" width="16.28515625" style="247" customWidth="1"/>
    <col min="16355" max="16365" width="9.140625" style="247"/>
    <col min="16366" max="16366" width="13.7109375" style="247" bestFit="1" customWidth="1"/>
    <col min="16367" max="16367" width="16.28515625" style="247" customWidth="1"/>
    <col min="16368" max="16378" width="9.140625" style="247"/>
    <col min="16379" max="16379" width="13.7109375" style="247" bestFit="1" customWidth="1"/>
    <col min="16380" max="16380" width="16.28515625" style="247" customWidth="1"/>
    <col min="16381" max="16384" width="9.140625" style="247"/>
  </cols>
  <sheetData>
    <row r="1" spans="1:254" s="244" customFormat="1" x14ac:dyDescent="0.25">
      <c r="A1" s="240"/>
      <c r="B1" s="241"/>
      <c r="C1" s="242"/>
      <c r="D1" s="240"/>
      <c r="E1" s="242" t="s">
        <v>532</v>
      </c>
      <c r="F1" s="242"/>
      <c r="G1" s="242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  <c r="BB1" s="243"/>
      <c r="BC1" s="243"/>
      <c r="BD1" s="243"/>
      <c r="BE1" s="243"/>
      <c r="BF1" s="243"/>
      <c r="BG1" s="243"/>
      <c r="BH1" s="243"/>
      <c r="BI1" s="243"/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  <c r="EC1" s="243"/>
      <c r="ED1" s="243"/>
      <c r="EE1" s="243"/>
      <c r="EF1" s="243"/>
      <c r="EG1" s="243"/>
      <c r="EH1" s="243"/>
      <c r="EI1" s="243"/>
      <c r="EJ1" s="243"/>
      <c r="EK1" s="243"/>
      <c r="EL1" s="243"/>
      <c r="EM1" s="243"/>
      <c r="EN1" s="243"/>
      <c r="EO1" s="243"/>
      <c r="EP1" s="243"/>
      <c r="EQ1" s="243"/>
      <c r="ER1" s="243"/>
      <c r="ES1" s="243"/>
      <c r="ET1" s="243"/>
      <c r="EU1" s="243"/>
      <c r="EV1" s="243"/>
      <c r="EW1" s="243"/>
      <c r="EX1" s="243"/>
      <c r="EY1" s="243"/>
      <c r="EZ1" s="243"/>
      <c r="FA1" s="243"/>
      <c r="FB1" s="243"/>
      <c r="FC1" s="243"/>
      <c r="FD1" s="243"/>
      <c r="FE1" s="243"/>
      <c r="FF1" s="243"/>
      <c r="FG1" s="243"/>
      <c r="FH1" s="243"/>
      <c r="FI1" s="243"/>
      <c r="FJ1" s="243"/>
      <c r="FK1" s="243"/>
      <c r="FL1" s="243"/>
      <c r="FM1" s="243"/>
      <c r="FN1" s="243"/>
      <c r="FO1" s="243"/>
      <c r="FP1" s="243"/>
      <c r="FQ1" s="243"/>
      <c r="FR1" s="243"/>
      <c r="FS1" s="243"/>
      <c r="FT1" s="243"/>
      <c r="FU1" s="243"/>
      <c r="FV1" s="243"/>
      <c r="FW1" s="243"/>
      <c r="FX1" s="243"/>
      <c r="FY1" s="243"/>
      <c r="FZ1" s="243"/>
      <c r="GA1" s="243"/>
      <c r="GB1" s="243"/>
      <c r="GC1" s="243"/>
      <c r="GD1" s="243"/>
      <c r="GE1" s="243"/>
      <c r="GF1" s="243"/>
      <c r="GG1" s="243"/>
      <c r="GH1" s="243"/>
      <c r="GI1" s="243"/>
      <c r="GJ1" s="243"/>
      <c r="GK1" s="243"/>
      <c r="GL1" s="243"/>
      <c r="GM1" s="243"/>
      <c r="GN1" s="243"/>
      <c r="GO1" s="243"/>
      <c r="GP1" s="243"/>
      <c r="GQ1" s="243"/>
      <c r="GR1" s="243"/>
      <c r="GS1" s="243"/>
      <c r="GT1" s="243"/>
      <c r="GU1" s="243"/>
      <c r="GV1" s="243"/>
      <c r="GW1" s="243"/>
      <c r="GX1" s="243"/>
      <c r="GY1" s="243"/>
      <c r="GZ1" s="243"/>
      <c r="HA1" s="243"/>
      <c r="HB1" s="243"/>
      <c r="HC1" s="243"/>
      <c r="HD1" s="243"/>
      <c r="HE1" s="243"/>
      <c r="HF1" s="243"/>
      <c r="HG1" s="243"/>
      <c r="HH1" s="243"/>
      <c r="HI1" s="243"/>
      <c r="HJ1" s="243"/>
      <c r="HK1" s="243"/>
      <c r="HL1" s="243"/>
      <c r="HM1" s="243"/>
      <c r="HN1" s="243"/>
      <c r="HO1" s="243"/>
      <c r="HP1" s="243"/>
      <c r="HQ1" s="243"/>
      <c r="HR1" s="243"/>
      <c r="HS1" s="243"/>
      <c r="HT1" s="243"/>
      <c r="HU1" s="243"/>
      <c r="HV1" s="243"/>
      <c r="HW1" s="243"/>
      <c r="HX1" s="243"/>
      <c r="HY1" s="243"/>
      <c r="HZ1" s="243"/>
      <c r="IA1" s="243"/>
      <c r="IB1" s="243"/>
      <c r="IC1" s="243"/>
      <c r="ID1" s="243"/>
      <c r="IE1" s="243"/>
      <c r="IF1" s="243"/>
      <c r="IG1" s="243"/>
      <c r="IH1" s="243"/>
      <c r="II1" s="243"/>
      <c r="IJ1" s="243"/>
      <c r="IK1" s="243"/>
      <c r="IL1" s="243"/>
      <c r="IM1" s="243"/>
      <c r="IN1" s="243"/>
      <c r="IO1" s="243"/>
      <c r="IP1" s="243"/>
      <c r="IQ1" s="243"/>
      <c r="IR1" s="243"/>
      <c r="IS1" s="243"/>
      <c r="IT1" s="243"/>
    </row>
    <row r="2" spans="1:254" s="244" customFormat="1" ht="15" customHeight="1" x14ac:dyDescent="0.25">
      <c r="A2" s="245"/>
      <c r="B2" s="241"/>
      <c r="D2" s="605" t="s">
        <v>155</v>
      </c>
      <c r="E2" s="605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243"/>
      <c r="AP2" s="243"/>
      <c r="AQ2" s="243"/>
      <c r="AR2" s="243"/>
      <c r="AS2" s="243"/>
      <c r="AT2" s="243"/>
      <c r="AU2" s="243"/>
      <c r="AV2" s="243"/>
      <c r="AW2" s="243"/>
      <c r="AX2" s="243"/>
      <c r="AY2" s="243"/>
      <c r="AZ2" s="243"/>
      <c r="BA2" s="243"/>
      <c r="BB2" s="243"/>
      <c r="BC2" s="243"/>
      <c r="BD2" s="243"/>
      <c r="BE2" s="243"/>
      <c r="BF2" s="243"/>
      <c r="BG2" s="243"/>
      <c r="BH2" s="243"/>
      <c r="BI2" s="243"/>
      <c r="BJ2" s="243"/>
      <c r="BK2" s="243"/>
      <c r="BL2" s="243"/>
      <c r="BM2" s="243"/>
      <c r="BN2" s="243"/>
      <c r="BO2" s="243"/>
      <c r="BP2" s="243"/>
      <c r="BQ2" s="243"/>
      <c r="BR2" s="243"/>
      <c r="BS2" s="243"/>
      <c r="BT2" s="243"/>
      <c r="BU2" s="243"/>
      <c r="BV2" s="243"/>
      <c r="BW2" s="243"/>
      <c r="BX2" s="243"/>
      <c r="BY2" s="243"/>
      <c r="BZ2" s="243"/>
      <c r="CA2" s="243"/>
      <c r="CB2" s="243"/>
      <c r="CC2" s="243"/>
      <c r="CD2" s="243"/>
      <c r="CE2" s="243"/>
      <c r="CF2" s="243"/>
      <c r="CG2" s="243"/>
      <c r="CH2" s="243"/>
      <c r="CI2" s="243"/>
      <c r="CJ2" s="243"/>
      <c r="CK2" s="243"/>
      <c r="CL2" s="243"/>
      <c r="CM2" s="243"/>
      <c r="CN2" s="243"/>
      <c r="CO2" s="243"/>
      <c r="CP2" s="243"/>
      <c r="CQ2" s="243"/>
      <c r="CR2" s="243"/>
      <c r="CS2" s="243"/>
      <c r="CT2" s="243"/>
      <c r="CU2" s="243"/>
      <c r="CV2" s="243"/>
      <c r="CW2" s="243"/>
      <c r="CX2" s="243"/>
      <c r="CY2" s="243"/>
      <c r="CZ2" s="243"/>
      <c r="DA2" s="243"/>
      <c r="DB2" s="243"/>
      <c r="DC2" s="243"/>
      <c r="DD2" s="243"/>
      <c r="DE2" s="243"/>
      <c r="DF2" s="243"/>
      <c r="DG2" s="243"/>
      <c r="DH2" s="243"/>
      <c r="DI2" s="243"/>
      <c r="DJ2" s="243"/>
      <c r="DK2" s="243"/>
      <c r="DL2" s="243"/>
      <c r="DM2" s="243"/>
      <c r="DN2" s="243"/>
      <c r="DO2" s="243"/>
      <c r="DP2" s="243"/>
      <c r="DQ2" s="243"/>
      <c r="DR2" s="243"/>
      <c r="DS2" s="243"/>
      <c r="DT2" s="243"/>
      <c r="DU2" s="243"/>
      <c r="DV2" s="243"/>
      <c r="DW2" s="243"/>
      <c r="DX2" s="243"/>
      <c r="DY2" s="243"/>
      <c r="DZ2" s="243"/>
      <c r="EA2" s="243"/>
      <c r="EB2" s="243"/>
      <c r="EC2" s="243"/>
      <c r="ED2" s="243"/>
      <c r="EE2" s="243"/>
      <c r="EF2" s="243"/>
      <c r="EG2" s="243"/>
      <c r="EH2" s="243"/>
      <c r="EI2" s="243"/>
      <c r="EJ2" s="243"/>
      <c r="EK2" s="243"/>
      <c r="EL2" s="243"/>
      <c r="EM2" s="243"/>
      <c r="EN2" s="243"/>
      <c r="EO2" s="243"/>
      <c r="EP2" s="243"/>
      <c r="EQ2" s="243"/>
      <c r="ER2" s="243"/>
      <c r="ES2" s="243"/>
      <c r="ET2" s="243"/>
      <c r="EU2" s="243"/>
      <c r="EV2" s="243"/>
      <c r="EW2" s="243"/>
      <c r="EX2" s="243"/>
      <c r="EY2" s="243"/>
      <c r="EZ2" s="243"/>
      <c r="FA2" s="243"/>
      <c r="FB2" s="243"/>
      <c r="FC2" s="243"/>
      <c r="FD2" s="243"/>
      <c r="FE2" s="243"/>
      <c r="FF2" s="243"/>
      <c r="FG2" s="243"/>
      <c r="FH2" s="243"/>
      <c r="FI2" s="243"/>
      <c r="FJ2" s="243"/>
      <c r="FK2" s="243"/>
      <c r="FL2" s="243"/>
      <c r="FM2" s="243"/>
      <c r="FN2" s="243"/>
      <c r="FO2" s="243"/>
      <c r="FP2" s="243"/>
      <c r="FQ2" s="243"/>
      <c r="FR2" s="243"/>
      <c r="FS2" s="243"/>
      <c r="FT2" s="243"/>
      <c r="FU2" s="243"/>
      <c r="FV2" s="243"/>
      <c r="FW2" s="243"/>
      <c r="FX2" s="243"/>
      <c r="FY2" s="243"/>
      <c r="FZ2" s="243"/>
      <c r="GA2" s="243"/>
      <c r="GB2" s="243"/>
      <c r="GC2" s="243"/>
      <c r="GD2" s="243"/>
      <c r="GE2" s="243"/>
      <c r="GF2" s="243"/>
      <c r="GG2" s="243"/>
      <c r="GH2" s="243"/>
      <c r="GI2" s="243"/>
      <c r="GJ2" s="243"/>
      <c r="GK2" s="243"/>
      <c r="GL2" s="243"/>
      <c r="GM2" s="243"/>
      <c r="GN2" s="243"/>
      <c r="GO2" s="243"/>
      <c r="GP2" s="243"/>
      <c r="GQ2" s="243"/>
      <c r="GR2" s="243"/>
      <c r="GS2" s="243"/>
      <c r="GT2" s="243"/>
      <c r="GU2" s="243"/>
      <c r="GV2" s="243"/>
      <c r="GW2" s="243"/>
      <c r="GX2" s="243"/>
      <c r="GY2" s="243"/>
      <c r="GZ2" s="243"/>
      <c r="HA2" s="243"/>
      <c r="HB2" s="243"/>
      <c r="HC2" s="243"/>
      <c r="HD2" s="243"/>
      <c r="HE2" s="243"/>
      <c r="HF2" s="243"/>
      <c r="HG2" s="243"/>
      <c r="HH2" s="243"/>
      <c r="HI2" s="243"/>
      <c r="HJ2" s="243"/>
      <c r="HK2" s="243"/>
      <c r="HL2" s="243"/>
      <c r="HM2" s="243"/>
      <c r="HN2" s="243"/>
      <c r="HO2" s="243"/>
      <c r="HP2" s="243"/>
      <c r="HQ2" s="243"/>
      <c r="HR2" s="243"/>
      <c r="HS2" s="243"/>
      <c r="HT2" s="243"/>
      <c r="HU2" s="243"/>
      <c r="HV2" s="243"/>
      <c r="HW2" s="243"/>
      <c r="HX2" s="243"/>
      <c r="HY2" s="243"/>
      <c r="HZ2" s="243"/>
      <c r="IA2" s="243"/>
      <c r="IB2" s="243"/>
      <c r="IC2" s="243"/>
      <c r="ID2" s="243"/>
      <c r="IE2" s="243"/>
      <c r="IF2" s="243"/>
      <c r="IG2" s="243"/>
      <c r="IH2" s="243"/>
      <c r="II2" s="243"/>
      <c r="IJ2" s="243"/>
      <c r="IK2" s="243"/>
      <c r="IL2" s="243"/>
      <c r="IM2" s="243"/>
      <c r="IN2" s="243"/>
      <c r="IO2" s="243"/>
      <c r="IP2" s="243"/>
      <c r="IQ2" s="243"/>
      <c r="IR2" s="243"/>
      <c r="IS2" s="243"/>
      <c r="IT2" s="243"/>
    </row>
    <row r="3" spans="1:254" s="244" customFormat="1" ht="12.75" customHeight="1" x14ac:dyDescent="0.25">
      <c r="A3" s="245"/>
      <c r="B3" s="241"/>
      <c r="C3" s="246"/>
      <c r="D3" s="605"/>
      <c r="E3" s="605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3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3"/>
      <c r="BC3" s="243"/>
      <c r="BD3" s="243"/>
      <c r="BE3" s="243"/>
      <c r="BF3" s="243"/>
      <c r="BG3" s="243"/>
      <c r="BH3" s="243"/>
      <c r="BI3" s="243"/>
      <c r="BJ3" s="243"/>
      <c r="BK3" s="243"/>
      <c r="BL3" s="243"/>
      <c r="BM3" s="243"/>
      <c r="BN3" s="243"/>
      <c r="BO3" s="243"/>
      <c r="BP3" s="243"/>
      <c r="BQ3" s="243"/>
      <c r="BR3" s="243"/>
      <c r="BS3" s="243"/>
      <c r="BT3" s="243"/>
      <c r="BU3" s="243"/>
      <c r="BV3" s="243"/>
      <c r="BW3" s="243"/>
      <c r="BX3" s="243"/>
      <c r="BY3" s="243"/>
      <c r="BZ3" s="243"/>
      <c r="CA3" s="243"/>
      <c r="CB3" s="243"/>
      <c r="CC3" s="243"/>
      <c r="CD3" s="243"/>
      <c r="CE3" s="243"/>
      <c r="CF3" s="243"/>
      <c r="CG3" s="243"/>
      <c r="CH3" s="243"/>
      <c r="CI3" s="243"/>
      <c r="CJ3" s="243"/>
      <c r="CK3" s="243"/>
      <c r="CL3" s="243"/>
      <c r="CM3" s="243"/>
      <c r="CN3" s="243"/>
      <c r="CO3" s="243"/>
      <c r="CP3" s="243"/>
      <c r="CQ3" s="243"/>
      <c r="CR3" s="243"/>
      <c r="CS3" s="243"/>
      <c r="CT3" s="243"/>
      <c r="CU3" s="243"/>
      <c r="CV3" s="243"/>
      <c r="CW3" s="243"/>
      <c r="CX3" s="243"/>
      <c r="CY3" s="243"/>
      <c r="CZ3" s="243"/>
      <c r="DA3" s="243"/>
      <c r="DB3" s="243"/>
      <c r="DC3" s="243"/>
      <c r="DD3" s="243"/>
      <c r="DE3" s="243"/>
      <c r="DF3" s="243"/>
      <c r="DG3" s="243"/>
      <c r="DH3" s="243"/>
      <c r="DI3" s="243"/>
      <c r="DJ3" s="243"/>
      <c r="DK3" s="243"/>
      <c r="DL3" s="243"/>
      <c r="DM3" s="243"/>
      <c r="DN3" s="243"/>
      <c r="DO3" s="243"/>
      <c r="DP3" s="243"/>
      <c r="DQ3" s="243"/>
      <c r="DR3" s="243"/>
      <c r="DS3" s="243"/>
      <c r="DT3" s="243"/>
      <c r="DU3" s="243"/>
      <c r="DV3" s="243"/>
      <c r="DW3" s="243"/>
      <c r="DX3" s="243"/>
      <c r="DY3" s="243"/>
      <c r="DZ3" s="243"/>
      <c r="EA3" s="243"/>
      <c r="EB3" s="243"/>
      <c r="EC3" s="243"/>
      <c r="ED3" s="243"/>
      <c r="EE3" s="243"/>
      <c r="EF3" s="243"/>
      <c r="EG3" s="243"/>
      <c r="EH3" s="243"/>
      <c r="EI3" s="243"/>
      <c r="EJ3" s="243"/>
      <c r="EK3" s="243"/>
      <c r="EL3" s="243"/>
      <c r="EM3" s="243"/>
      <c r="EN3" s="243"/>
      <c r="EO3" s="243"/>
      <c r="EP3" s="243"/>
      <c r="EQ3" s="243"/>
      <c r="ER3" s="243"/>
      <c r="ES3" s="243"/>
      <c r="ET3" s="243"/>
      <c r="EU3" s="243"/>
      <c r="EV3" s="243"/>
      <c r="EW3" s="243"/>
      <c r="EX3" s="243"/>
      <c r="EY3" s="243"/>
      <c r="EZ3" s="243"/>
      <c r="FA3" s="243"/>
      <c r="FB3" s="243"/>
      <c r="FC3" s="243"/>
      <c r="FD3" s="243"/>
      <c r="FE3" s="243"/>
      <c r="FF3" s="243"/>
      <c r="FG3" s="243"/>
      <c r="FH3" s="243"/>
      <c r="FI3" s="243"/>
      <c r="FJ3" s="243"/>
      <c r="FK3" s="243"/>
      <c r="FL3" s="243"/>
      <c r="FM3" s="243"/>
      <c r="FN3" s="243"/>
      <c r="FO3" s="243"/>
      <c r="FP3" s="243"/>
      <c r="FQ3" s="243"/>
      <c r="FR3" s="243"/>
      <c r="FS3" s="243"/>
      <c r="FT3" s="243"/>
      <c r="FU3" s="243"/>
      <c r="FV3" s="243"/>
      <c r="FW3" s="243"/>
      <c r="FX3" s="243"/>
      <c r="FY3" s="243"/>
      <c r="FZ3" s="243"/>
      <c r="GA3" s="243"/>
      <c r="GB3" s="243"/>
      <c r="GC3" s="243"/>
      <c r="GD3" s="243"/>
      <c r="GE3" s="243"/>
      <c r="GF3" s="243"/>
      <c r="GG3" s="243"/>
      <c r="GH3" s="243"/>
      <c r="GI3" s="243"/>
      <c r="GJ3" s="243"/>
      <c r="GK3" s="243"/>
      <c r="GL3" s="243"/>
      <c r="GM3" s="243"/>
      <c r="GN3" s="243"/>
      <c r="GO3" s="243"/>
      <c r="GP3" s="243"/>
      <c r="GQ3" s="243"/>
      <c r="GR3" s="243"/>
      <c r="GS3" s="243"/>
      <c r="GT3" s="243"/>
      <c r="GU3" s="243"/>
      <c r="GV3" s="243"/>
      <c r="GW3" s="243"/>
      <c r="GX3" s="243"/>
      <c r="GY3" s="243"/>
      <c r="GZ3" s="243"/>
      <c r="HA3" s="243"/>
      <c r="HB3" s="243"/>
      <c r="HC3" s="243"/>
      <c r="HD3" s="243"/>
      <c r="HE3" s="243"/>
      <c r="HF3" s="243"/>
      <c r="HG3" s="243"/>
      <c r="HH3" s="243"/>
      <c r="HI3" s="243"/>
      <c r="HJ3" s="243"/>
      <c r="HK3" s="243"/>
      <c r="HL3" s="243"/>
      <c r="HM3" s="243"/>
      <c r="HN3" s="243"/>
      <c r="HO3" s="243"/>
      <c r="HP3" s="243"/>
      <c r="HQ3" s="243"/>
      <c r="HR3" s="243"/>
      <c r="HS3" s="243"/>
      <c r="HT3" s="243"/>
      <c r="HU3" s="243"/>
      <c r="HV3" s="243"/>
      <c r="HW3" s="243"/>
      <c r="HX3" s="243"/>
      <c r="HY3" s="243"/>
      <c r="HZ3" s="243"/>
      <c r="IA3" s="243"/>
      <c r="IB3" s="243"/>
      <c r="IC3" s="243"/>
      <c r="ID3" s="243"/>
      <c r="IE3" s="243"/>
      <c r="IF3" s="243"/>
      <c r="IG3" s="243"/>
      <c r="IH3" s="243"/>
      <c r="II3" s="243"/>
      <c r="IJ3" s="243"/>
      <c r="IK3" s="243"/>
      <c r="IL3" s="243"/>
      <c r="IM3" s="243"/>
      <c r="IN3" s="243"/>
      <c r="IO3" s="243"/>
      <c r="IP3" s="243"/>
      <c r="IQ3" s="243"/>
      <c r="IR3" s="243"/>
      <c r="IS3" s="243"/>
      <c r="IT3" s="243"/>
    </row>
    <row r="4" spans="1:254" s="244" customFormat="1" ht="37.5" customHeight="1" x14ac:dyDescent="0.25">
      <c r="A4" s="245"/>
      <c r="B4" s="241"/>
      <c r="C4" s="246"/>
      <c r="D4" s="605"/>
      <c r="E4" s="605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3"/>
      <c r="CJ4" s="243"/>
      <c r="CK4" s="243"/>
      <c r="CL4" s="243"/>
      <c r="CM4" s="243"/>
      <c r="CN4" s="243"/>
      <c r="CO4" s="243"/>
      <c r="CP4" s="243"/>
      <c r="CQ4" s="243"/>
      <c r="CR4" s="243"/>
      <c r="CS4" s="243"/>
      <c r="CT4" s="243"/>
      <c r="CU4" s="243"/>
      <c r="CV4" s="243"/>
      <c r="CW4" s="243"/>
      <c r="CX4" s="243"/>
      <c r="CY4" s="243"/>
      <c r="CZ4" s="243"/>
      <c r="DA4" s="243"/>
      <c r="DB4" s="243"/>
      <c r="DC4" s="243"/>
      <c r="DD4" s="243"/>
      <c r="DE4" s="243"/>
      <c r="DF4" s="243"/>
      <c r="DG4" s="243"/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43"/>
      <c r="DZ4" s="243"/>
      <c r="EA4" s="243"/>
      <c r="EB4" s="243"/>
      <c r="EC4" s="243"/>
      <c r="ED4" s="243"/>
      <c r="EE4" s="243"/>
      <c r="EF4" s="243"/>
      <c r="EG4" s="243"/>
      <c r="EH4" s="243"/>
      <c r="EI4" s="243"/>
      <c r="EJ4" s="243"/>
      <c r="EK4" s="243"/>
      <c r="EL4" s="243"/>
      <c r="EM4" s="243"/>
      <c r="EN4" s="243"/>
      <c r="EO4" s="243"/>
      <c r="EP4" s="243"/>
      <c r="EQ4" s="243"/>
      <c r="ER4" s="243"/>
      <c r="ES4" s="243"/>
      <c r="ET4" s="243"/>
      <c r="EU4" s="243"/>
      <c r="EV4" s="243"/>
      <c r="EW4" s="243"/>
      <c r="EX4" s="243"/>
      <c r="EY4" s="243"/>
      <c r="EZ4" s="243"/>
      <c r="FA4" s="243"/>
      <c r="FB4" s="243"/>
      <c r="FC4" s="243"/>
      <c r="FD4" s="243"/>
      <c r="FE4" s="243"/>
      <c r="FF4" s="243"/>
      <c r="FG4" s="243"/>
      <c r="FH4" s="243"/>
      <c r="FI4" s="243"/>
      <c r="FJ4" s="243"/>
      <c r="FK4" s="243"/>
      <c r="FL4" s="243"/>
      <c r="FM4" s="243"/>
      <c r="FN4" s="243"/>
      <c r="FO4" s="243"/>
      <c r="FP4" s="243"/>
      <c r="FQ4" s="243"/>
      <c r="FR4" s="243"/>
      <c r="FS4" s="243"/>
      <c r="FT4" s="243"/>
      <c r="FU4" s="243"/>
      <c r="FV4" s="243"/>
      <c r="FW4" s="243"/>
      <c r="FX4" s="243"/>
      <c r="FY4" s="243"/>
      <c r="FZ4" s="243"/>
      <c r="GA4" s="243"/>
      <c r="GB4" s="243"/>
      <c r="GC4" s="243"/>
      <c r="GD4" s="243"/>
      <c r="GE4" s="243"/>
      <c r="GF4" s="243"/>
      <c r="GG4" s="243"/>
      <c r="GH4" s="243"/>
      <c r="GI4" s="243"/>
      <c r="GJ4" s="243"/>
      <c r="GK4" s="243"/>
      <c r="GL4" s="243"/>
      <c r="GM4" s="243"/>
      <c r="GN4" s="243"/>
      <c r="GO4" s="243"/>
      <c r="GP4" s="243"/>
      <c r="GQ4" s="243"/>
      <c r="GR4" s="243"/>
      <c r="GS4" s="243"/>
      <c r="GT4" s="243"/>
      <c r="GU4" s="243"/>
      <c r="GV4" s="243"/>
      <c r="GW4" s="243"/>
      <c r="GX4" s="243"/>
      <c r="GY4" s="243"/>
      <c r="GZ4" s="243"/>
      <c r="HA4" s="243"/>
      <c r="HB4" s="243"/>
      <c r="HC4" s="243"/>
      <c r="HD4" s="243"/>
      <c r="HE4" s="243"/>
      <c r="HF4" s="243"/>
      <c r="HG4" s="243"/>
      <c r="HH4" s="243"/>
      <c r="HI4" s="243"/>
      <c r="HJ4" s="243"/>
      <c r="HK4" s="243"/>
      <c r="HL4" s="243"/>
      <c r="HM4" s="243"/>
      <c r="HN4" s="243"/>
      <c r="HO4" s="243"/>
      <c r="HP4" s="243"/>
      <c r="HQ4" s="243"/>
      <c r="HR4" s="243"/>
      <c r="HS4" s="243"/>
      <c r="HT4" s="243"/>
      <c r="HU4" s="243"/>
      <c r="HV4" s="243"/>
      <c r="HW4" s="243"/>
      <c r="HX4" s="243"/>
      <c r="HY4" s="243"/>
      <c r="HZ4" s="243"/>
      <c r="IA4" s="243"/>
      <c r="IB4" s="243"/>
      <c r="IC4" s="243"/>
      <c r="ID4" s="243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</row>
    <row r="5" spans="1:254" s="244" customFormat="1" ht="58.5" customHeight="1" x14ac:dyDescent="0.25">
      <c r="A5" s="606" t="s">
        <v>156</v>
      </c>
      <c r="B5" s="606"/>
      <c r="C5" s="606"/>
      <c r="D5" s="606"/>
      <c r="E5" s="606"/>
      <c r="F5" s="339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  <c r="CE5" s="243"/>
      <c r="CF5" s="243"/>
      <c r="CG5" s="243"/>
      <c r="CH5" s="243"/>
      <c r="CI5" s="243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  <c r="CV5" s="243"/>
      <c r="CW5" s="243"/>
      <c r="CX5" s="243"/>
      <c r="CY5" s="243"/>
      <c r="CZ5" s="243"/>
      <c r="DA5" s="243"/>
      <c r="DB5" s="243"/>
      <c r="DC5" s="243"/>
      <c r="DD5" s="243"/>
      <c r="DE5" s="243"/>
      <c r="DF5" s="24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43"/>
      <c r="DZ5" s="243"/>
      <c r="EA5" s="243"/>
      <c r="EB5" s="243"/>
      <c r="EC5" s="243"/>
      <c r="ED5" s="243"/>
      <c r="EE5" s="243"/>
      <c r="EF5" s="243"/>
      <c r="EG5" s="243"/>
      <c r="EH5" s="243"/>
      <c r="EI5" s="243"/>
      <c r="EJ5" s="243"/>
      <c r="EK5" s="243"/>
      <c r="EL5" s="243"/>
      <c r="EM5" s="243"/>
      <c r="EN5" s="243"/>
      <c r="EO5" s="243"/>
      <c r="EP5" s="243"/>
      <c r="EQ5" s="243"/>
      <c r="ER5" s="243"/>
      <c r="ES5" s="243"/>
      <c r="ET5" s="243"/>
      <c r="EU5" s="243"/>
      <c r="EV5" s="243"/>
      <c r="EW5" s="243"/>
      <c r="EX5" s="243"/>
      <c r="EY5" s="243"/>
      <c r="EZ5" s="243"/>
      <c r="FA5" s="243"/>
      <c r="FB5" s="243"/>
      <c r="FC5" s="243"/>
      <c r="FD5" s="243"/>
      <c r="FE5" s="243"/>
      <c r="FF5" s="243"/>
      <c r="FG5" s="243"/>
      <c r="FH5" s="243"/>
      <c r="FI5" s="243"/>
      <c r="FJ5" s="243"/>
      <c r="FK5" s="243"/>
      <c r="FL5" s="243"/>
      <c r="FM5" s="243"/>
      <c r="FN5" s="243"/>
      <c r="FO5" s="243"/>
      <c r="FP5" s="243"/>
      <c r="FQ5" s="243"/>
      <c r="FR5" s="243"/>
      <c r="FS5" s="243"/>
      <c r="FT5" s="243"/>
      <c r="FU5" s="243"/>
      <c r="FV5" s="243"/>
      <c r="FW5" s="243"/>
      <c r="FX5" s="243"/>
      <c r="FY5" s="243"/>
      <c r="FZ5" s="243"/>
      <c r="GA5" s="243"/>
      <c r="GB5" s="243"/>
      <c r="GC5" s="243"/>
      <c r="GD5" s="243"/>
      <c r="GE5" s="243"/>
      <c r="GF5" s="243"/>
      <c r="GG5" s="243"/>
      <c r="GH5" s="243"/>
      <c r="GI5" s="243"/>
      <c r="GJ5" s="243"/>
      <c r="GK5" s="243"/>
      <c r="GL5" s="243"/>
      <c r="GM5" s="243"/>
      <c r="GN5" s="243"/>
      <c r="GO5" s="243"/>
      <c r="GP5" s="243"/>
      <c r="GQ5" s="243"/>
      <c r="GR5" s="243"/>
      <c r="GS5" s="243"/>
      <c r="GT5" s="243"/>
      <c r="GU5" s="243"/>
      <c r="GV5" s="243"/>
      <c r="GW5" s="243"/>
      <c r="GX5" s="243"/>
      <c r="GY5" s="243"/>
      <c r="GZ5" s="243"/>
      <c r="HA5" s="243"/>
      <c r="HB5" s="243"/>
      <c r="HC5" s="243"/>
      <c r="HD5" s="243"/>
      <c r="HE5" s="243"/>
      <c r="HF5" s="243"/>
      <c r="HG5" s="243"/>
      <c r="HH5" s="243"/>
      <c r="HI5" s="243"/>
      <c r="HJ5" s="243"/>
      <c r="HK5" s="243"/>
      <c r="HL5" s="243"/>
      <c r="HM5" s="243"/>
      <c r="HN5" s="243"/>
      <c r="HO5" s="243"/>
      <c r="HP5" s="243"/>
      <c r="HQ5" s="243"/>
      <c r="HR5" s="243"/>
      <c r="HS5" s="243"/>
      <c r="HT5" s="243"/>
      <c r="HU5" s="243"/>
      <c r="HV5" s="243"/>
      <c r="HW5" s="243"/>
      <c r="HX5" s="243"/>
      <c r="HY5" s="243"/>
      <c r="HZ5" s="243"/>
      <c r="IA5" s="243"/>
      <c r="IB5" s="243"/>
      <c r="IC5" s="243"/>
      <c r="ID5" s="243"/>
      <c r="IE5" s="243"/>
      <c r="IF5" s="243"/>
      <c r="IG5" s="243"/>
      <c r="IH5" s="243"/>
      <c r="II5" s="243"/>
      <c r="IJ5" s="243"/>
      <c r="IK5" s="243"/>
      <c r="IL5" s="243"/>
      <c r="IM5" s="243"/>
      <c r="IN5" s="243"/>
      <c r="IO5" s="243"/>
      <c r="IP5" s="243"/>
      <c r="IQ5" s="243"/>
      <c r="IR5" s="243"/>
      <c r="IS5" s="243"/>
      <c r="IT5" s="243"/>
    </row>
    <row r="6" spans="1:254" s="244" customFormat="1" ht="39.75" customHeight="1" x14ac:dyDescent="0.25">
      <c r="A6" s="462"/>
      <c r="B6" s="462"/>
      <c r="C6" s="462"/>
      <c r="D6" s="462"/>
      <c r="E6" s="303" t="s">
        <v>75</v>
      </c>
      <c r="F6" s="301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243"/>
      <c r="AX6" s="243"/>
      <c r="AY6" s="243"/>
      <c r="AZ6" s="243"/>
      <c r="BA6" s="243"/>
      <c r="BB6" s="243"/>
      <c r="BC6" s="243"/>
      <c r="BD6" s="243"/>
      <c r="BE6" s="243"/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243"/>
      <c r="CF6" s="243"/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243"/>
      <c r="CS6" s="243"/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243"/>
      <c r="DF6" s="243"/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243"/>
      <c r="DS6" s="243"/>
      <c r="DT6" s="243"/>
      <c r="DU6" s="243"/>
      <c r="DV6" s="243"/>
      <c r="DW6" s="243"/>
      <c r="DX6" s="243"/>
      <c r="DY6" s="243"/>
      <c r="DZ6" s="243"/>
      <c r="EA6" s="243"/>
      <c r="EB6" s="243"/>
      <c r="EC6" s="243"/>
      <c r="ED6" s="243"/>
      <c r="EE6" s="243"/>
      <c r="EF6" s="243"/>
      <c r="EG6" s="243"/>
      <c r="EH6" s="243"/>
      <c r="EI6" s="243"/>
      <c r="EJ6" s="243"/>
      <c r="EK6" s="243"/>
      <c r="EL6" s="243"/>
      <c r="EM6" s="243"/>
      <c r="EN6" s="243"/>
      <c r="EO6" s="243"/>
      <c r="EP6" s="243"/>
      <c r="EQ6" s="243"/>
      <c r="ER6" s="243"/>
      <c r="ES6" s="243"/>
      <c r="ET6" s="243"/>
      <c r="EU6" s="243"/>
      <c r="EV6" s="243"/>
      <c r="EW6" s="243"/>
      <c r="EX6" s="243"/>
      <c r="EY6" s="243"/>
      <c r="EZ6" s="243"/>
      <c r="FA6" s="243"/>
      <c r="FB6" s="243"/>
      <c r="FC6" s="243"/>
      <c r="FD6" s="243"/>
      <c r="FE6" s="243"/>
      <c r="FF6" s="243"/>
      <c r="FG6" s="243"/>
      <c r="FH6" s="243"/>
      <c r="FI6" s="243"/>
      <c r="FJ6" s="243"/>
      <c r="FK6" s="243"/>
      <c r="FL6" s="243"/>
      <c r="FM6" s="243"/>
      <c r="FN6" s="243"/>
      <c r="FO6" s="243"/>
      <c r="FP6" s="243"/>
      <c r="FQ6" s="243"/>
      <c r="FR6" s="243"/>
      <c r="FS6" s="243"/>
      <c r="FT6" s="243"/>
      <c r="FU6" s="243"/>
      <c r="FV6" s="243"/>
      <c r="FW6" s="243"/>
      <c r="FX6" s="243"/>
      <c r="FY6" s="243"/>
      <c r="FZ6" s="243"/>
      <c r="GA6" s="243"/>
      <c r="GB6" s="243"/>
      <c r="GC6" s="243"/>
      <c r="GD6" s="243"/>
      <c r="GE6" s="243"/>
      <c r="GF6" s="243"/>
      <c r="GG6" s="243"/>
      <c r="GH6" s="243"/>
      <c r="GI6" s="243"/>
      <c r="GJ6" s="243"/>
      <c r="GK6" s="243"/>
      <c r="GL6" s="243"/>
      <c r="GM6" s="243"/>
      <c r="GN6" s="243"/>
      <c r="GO6" s="243"/>
      <c r="GP6" s="243"/>
      <c r="GQ6" s="243"/>
      <c r="GR6" s="243"/>
      <c r="GS6" s="243"/>
      <c r="GT6" s="243"/>
      <c r="GU6" s="243"/>
      <c r="GV6" s="243"/>
      <c r="GW6" s="243"/>
      <c r="GX6" s="243"/>
      <c r="GY6" s="243"/>
      <c r="GZ6" s="243"/>
      <c r="HA6" s="243"/>
      <c r="HB6" s="243"/>
      <c r="HC6" s="243"/>
      <c r="HD6" s="243"/>
      <c r="HE6" s="243"/>
      <c r="HF6" s="243"/>
      <c r="HG6" s="243"/>
      <c r="HH6" s="243"/>
      <c r="HI6" s="243"/>
      <c r="HJ6" s="243"/>
      <c r="HK6" s="243"/>
      <c r="HL6" s="243"/>
      <c r="HM6" s="243"/>
      <c r="HN6" s="243"/>
      <c r="HO6" s="243"/>
      <c r="HP6" s="243"/>
      <c r="HQ6" s="243"/>
      <c r="HR6" s="243"/>
      <c r="HS6" s="243"/>
      <c r="HT6" s="243"/>
      <c r="HU6" s="243"/>
      <c r="HV6" s="243"/>
      <c r="HW6" s="243"/>
      <c r="HX6" s="243"/>
      <c r="HY6" s="243"/>
      <c r="HZ6" s="243"/>
      <c r="IA6" s="243"/>
      <c r="IB6" s="243"/>
      <c r="IC6" s="243"/>
      <c r="ID6" s="243"/>
      <c r="IE6" s="243"/>
      <c r="IF6" s="243"/>
      <c r="IG6" s="243"/>
      <c r="IH6" s="243"/>
      <c r="II6" s="243"/>
      <c r="IJ6" s="243"/>
      <c r="IK6" s="243"/>
      <c r="IL6" s="243"/>
      <c r="IM6" s="243"/>
      <c r="IN6" s="243"/>
      <c r="IO6" s="243"/>
      <c r="IP6" s="243"/>
      <c r="IQ6" s="243"/>
      <c r="IR6" s="243"/>
      <c r="IS6" s="243"/>
      <c r="IT6" s="243"/>
    </row>
    <row r="7" spans="1:254" s="248" customFormat="1" ht="15.75" customHeight="1" x14ac:dyDescent="0.25">
      <c r="A7" s="607" t="s">
        <v>157</v>
      </c>
      <c r="B7" s="608" t="s">
        <v>149</v>
      </c>
      <c r="C7" s="609" t="s">
        <v>158</v>
      </c>
      <c r="D7" s="610" t="s">
        <v>39</v>
      </c>
      <c r="E7" s="610" t="s">
        <v>40</v>
      </c>
      <c r="F7" s="243"/>
      <c r="G7" s="243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  <c r="BN7" s="247"/>
      <c r="BO7" s="247"/>
      <c r="BP7" s="247"/>
      <c r="BQ7" s="247"/>
      <c r="BR7" s="247"/>
      <c r="BS7" s="247"/>
      <c r="BT7" s="247"/>
      <c r="BU7" s="247"/>
      <c r="BV7" s="247"/>
      <c r="BW7" s="247"/>
      <c r="BX7" s="247"/>
      <c r="BY7" s="247"/>
      <c r="BZ7" s="247"/>
      <c r="CA7" s="247"/>
      <c r="CB7" s="247"/>
      <c r="CC7" s="247"/>
      <c r="CD7" s="247"/>
      <c r="CE7" s="247"/>
      <c r="CF7" s="247"/>
      <c r="CG7" s="247"/>
      <c r="CH7" s="247"/>
      <c r="CI7" s="247"/>
      <c r="CJ7" s="247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CU7" s="247"/>
      <c r="CV7" s="247"/>
      <c r="CW7" s="247"/>
      <c r="CX7" s="247"/>
      <c r="CY7" s="247"/>
      <c r="CZ7" s="247"/>
      <c r="DA7" s="247"/>
      <c r="DB7" s="247"/>
      <c r="DC7" s="247"/>
      <c r="DD7" s="247"/>
      <c r="DE7" s="247"/>
      <c r="DF7" s="247"/>
      <c r="DG7" s="247"/>
      <c r="DH7" s="247"/>
      <c r="DI7" s="247"/>
      <c r="DJ7" s="247"/>
      <c r="DK7" s="247"/>
      <c r="DL7" s="247"/>
      <c r="DM7" s="247"/>
      <c r="DN7" s="247"/>
      <c r="DO7" s="247"/>
      <c r="DP7" s="247"/>
      <c r="DQ7" s="247"/>
      <c r="DR7" s="247"/>
      <c r="DS7" s="247"/>
      <c r="DT7" s="247"/>
      <c r="DU7" s="247"/>
      <c r="DV7" s="247"/>
      <c r="DW7" s="247"/>
      <c r="DX7" s="247"/>
      <c r="DY7" s="247"/>
      <c r="DZ7" s="247"/>
      <c r="EA7" s="247"/>
      <c r="EB7" s="247"/>
      <c r="EC7" s="247"/>
      <c r="ED7" s="247"/>
      <c r="EE7" s="247"/>
      <c r="EF7" s="247"/>
      <c r="EG7" s="247"/>
      <c r="EH7" s="247"/>
      <c r="EI7" s="247"/>
      <c r="EJ7" s="247"/>
      <c r="EK7" s="247"/>
      <c r="EL7" s="247"/>
      <c r="EM7" s="247"/>
      <c r="EN7" s="247"/>
      <c r="EO7" s="247"/>
      <c r="EP7" s="247"/>
      <c r="EQ7" s="247"/>
      <c r="ER7" s="247"/>
      <c r="ES7" s="247"/>
      <c r="ET7" s="247"/>
      <c r="EU7" s="247"/>
      <c r="EV7" s="247"/>
      <c r="EW7" s="247"/>
      <c r="EX7" s="247"/>
      <c r="EY7" s="247"/>
      <c r="EZ7" s="247"/>
      <c r="FA7" s="247"/>
      <c r="FB7" s="247"/>
      <c r="FC7" s="247"/>
      <c r="FD7" s="247"/>
      <c r="FE7" s="247"/>
      <c r="FF7" s="247"/>
      <c r="FG7" s="247"/>
      <c r="FH7" s="247"/>
      <c r="FI7" s="247"/>
      <c r="FJ7" s="247"/>
      <c r="FK7" s="247"/>
      <c r="FL7" s="247"/>
      <c r="FM7" s="247"/>
      <c r="FN7" s="247"/>
      <c r="FO7" s="247"/>
      <c r="FP7" s="247"/>
      <c r="FQ7" s="247"/>
      <c r="FR7" s="247"/>
      <c r="FS7" s="247"/>
      <c r="FT7" s="247"/>
      <c r="FU7" s="247"/>
      <c r="FV7" s="247"/>
      <c r="FW7" s="247"/>
      <c r="FX7" s="247"/>
      <c r="FY7" s="247"/>
      <c r="FZ7" s="247"/>
      <c r="GA7" s="247"/>
      <c r="GB7" s="247"/>
      <c r="GC7" s="247"/>
      <c r="GD7" s="247"/>
      <c r="GE7" s="247"/>
      <c r="GF7" s="247"/>
      <c r="GG7" s="247"/>
      <c r="GH7" s="247"/>
      <c r="GI7" s="247"/>
      <c r="GJ7" s="247"/>
      <c r="GK7" s="247"/>
      <c r="GL7" s="247"/>
      <c r="GM7" s="247"/>
      <c r="GN7" s="247"/>
      <c r="GO7" s="247"/>
      <c r="GP7" s="247"/>
      <c r="GQ7" s="247"/>
      <c r="GR7" s="247"/>
      <c r="GS7" s="247"/>
      <c r="GT7" s="247"/>
      <c r="GU7" s="247"/>
      <c r="GV7" s="247"/>
      <c r="GW7" s="247"/>
      <c r="GX7" s="247"/>
      <c r="GY7" s="247"/>
      <c r="GZ7" s="247"/>
      <c r="HA7" s="247"/>
      <c r="HB7" s="247"/>
      <c r="HC7" s="247"/>
      <c r="HD7" s="247"/>
      <c r="HE7" s="247"/>
      <c r="HF7" s="247"/>
      <c r="HG7" s="247"/>
      <c r="HH7" s="247"/>
      <c r="HI7" s="247"/>
      <c r="HJ7" s="247"/>
      <c r="HK7" s="247"/>
      <c r="HL7" s="247"/>
      <c r="HM7" s="247"/>
      <c r="HN7" s="247"/>
      <c r="HO7" s="247"/>
      <c r="HP7" s="247"/>
      <c r="HQ7" s="247"/>
      <c r="HR7" s="247"/>
      <c r="HS7" s="247"/>
      <c r="HT7" s="247"/>
      <c r="HU7" s="247"/>
      <c r="HV7" s="247"/>
      <c r="HW7" s="247"/>
      <c r="HX7" s="247"/>
      <c r="HY7" s="247"/>
      <c r="HZ7" s="247"/>
      <c r="IA7" s="247"/>
      <c r="IB7" s="247"/>
      <c r="IC7" s="247"/>
      <c r="ID7" s="247"/>
      <c r="IE7" s="247"/>
      <c r="IF7" s="247"/>
      <c r="IG7" s="247"/>
      <c r="IH7" s="247"/>
      <c r="II7" s="247"/>
      <c r="IJ7" s="247"/>
      <c r="IK7" s="247"/>
      <c r="IL7" s="247"/>
      <c r="IM7" s="247"/>
      <c r="IN7" s="247"/>
      <c r="IO7" s="247"/>
      <c r="IP7" s="247"/>
      <c r="IQ7" s="247"/>
      <c r="IR7" s="247"/>
      <c r="IS7" s="247"/>
      <c r="IT7" s="247"/>
    </row>
    <row r="8" spans="1:254" s="250" customFormat="1" ht="58.5" customHeight="1" x14ac:dyDescent="0.25">
      <c r="A8" s="607"/>
      <c r="B8" s="608"/>
      <c r="C8" s="609"/>
      <c r="D8" s="610"/>
      <c r="E8" s="610"/>
      <c r="F8" s="302"/>
      <c r="G8" s="302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  <c r="ET8" s="249"/>
      <c r="EU8" s="249"/>
      <c r="EV8" s="249"/>
      <c r="EW8" s="249"/>
      <c r="EX8" s="249"/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/>
      <c r="FK8" s="249"/>
      <c r="FL8" s="249"/>
      <c r="FM8" s="249"/>
      <c r="FN8" s="249"/>
      <c r="FO8" s="249"/>
      <c r="FP8" s="249"/>
      <c r="FQ8" s="249"/>
      <c r="FR8" s="249"/>
      <c r="FS8" s="249"/>
      <c r="FT8" s="249"/>
      <c r="FU8" s="249"/>
      <c r="FV8" s="249"/>
      <c r="FW8" s="249"/>
      <c r="FX8" s="249"/>
      <c r="FY8" s="249"/>
      <c r="FZ8" s="249"/>
      <c r="GA8" s="249"/>
      <c r="GB8" s="249"/>
      <c r="GC8" s="249"/>
      <c r="GD8" s="249"/>
      <c r="GE8" s="249"/>
      <c r="GF8" s="249"/>
      <c r="GG8" s="249"/>
      <c r="GH8" s="249"/>
      <c r="GI8" s="249"/>
      <c r="GJ8" s="249"/>
      <c r="GK8" s="249"/>
      <c r="GL8" s="249"/>
      <c r="GM8" s="249"/>
      <c r="GN8" s="249"/>
      <c r="GO8" s="249"/>
      <c r="GP8" s="249"/>
      <c r="GQ8" s="249"/>
      <c r="GR8" s="249"/>
      <c r="GS8" s="249"/>
      <c r="GT8" s="249"/>
      <c r="GU8" s="249"/>
      <c r="GV8" s="249"/>
      <c r="GW8" s="249"/>
      <c r="GX8" s="249"/>
      <c r="GY8" s="249"/>
      <c r="GZ8" s="249"/>
      <c r="HA8" s="249"/>
      <c r="HB8" s="249"/>
      <c r="HC8" s="249"/>
      <c r="HD8" s="249"/>
      <c r="HE8" s="249"/>
      <c r="HF8" s="249"/>
      <c r="HG8" s="249"/>
      <c r="HH8" s="249"/>
      <c r="HI8" s="249"/>
      <c r="HJ8" s="249"/>
      <c r="HK8" s="249"/>
      <c r="HL8" s="249"/>
      <c r="HM8" s="249"/>
      <c r="HN8" s="249"/>
      <c r="HO8" s="249"/>
      <c r="HP8" s="249"/>
      <c r="HQ8" s="249"/>
      <c r="HR8" s="249"/>
      <c r="HS8" s="249"/>
      <c r="HT8" s="249"/>
      <c r="HU8" s="249"/>
      <c r="HV8" s="249"/>
      <c r="HW8" s="249"/>
      <c r="HX8" s="249"/>
      <c r="HY8" s="249"/>
      <c r="HZ8" s="249"/>
      <c r="IA8" s="249"/>
      <c r="IB8" s="249"/>
      <c r="IC8" s="249"/>
      <c r="ID8" s="249"/>
      <c r="IE8" s="249"/>
      <c r="IF8" s="249"/>
      <c r="IG8" s="249"/>
      <c r="IH8" s="249"/>
      <c r="II8" s="249"/>
      <c r="IJ8" s="249"/>
      <c r="IK8" s="249"/>
      <c r="IL8" s="249"/>
      <c r="IM8" s="249"/>
      <c r="IN8" s="249"/>
      <c r="IO8" s="249"/>
      <c r="IP8" s="249"/>
      <c r="IQ8" s="249"/>
      <c r="IR8" s="249"/>
      <c r="IS8" s="249"/>
      <c r="IT8" s="249"/>
    </row>
    <row r="9" spans="1:254" s="250" customFormat="1" ht="17.25" customHeight="1" x14ac:dyDescent="0.25">
      <c r="A9" s="463">
        <v>1</v>
      </c>
      <c r="B9" s="464">
        <v>2</v>
      </c>
      <c r="C9" s="463">
        <v>3</v>
      </c>
      <c r="D9" s="463">
        <v>3</v>
      </c>
      <c r="E9" s="464">
        <v>4</v>
      </c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49"/>
      <c r="DW9" s="249"/>
      <c r="DX9" s="249"/>
      <c r="DY9" s="249"/>
      <c r="DZ9" s="249"/>
      <c r="EA9" s="249"/>
      <c r="EB9" s="249"/>
      <c r="EC9" s="249"/>
      <c r="ED9" s="249"/>
      <c r="EE9" s="249"/>
      <c r="EF9" s="249"/>
      <c r="EG9" s="249"/>
      <c r="EH9" s="249"/>
      <c r="EI9" s="249"/>
      <c r="EJ9" s="249"/>
      <c r="EK9" s="249"/>
      <c r="EL9" s="249"/>
      <c r="EM9" s="249"/>
      <c r="EN9" s="249"/>
      <c r="EO9" s="249"/>
      <c r="EP9" s="249"/>
      <c r="EQ9" s="249"/>
      <c r="ER9" s="249"/>
      <c r="ES9" s="249"/>
      <c r="ET9" s="249"/>
      <c r="EU9" s="249"/>
      <c r="EV9" s="249"/>
      <c r="EW9" s="249"/>
      <c r="EX9" s="249"/>
      <c r="EY9" s="249"/>
      <c r="EZ9" s="249"/>
      <c r="FA9" s="249"/>
      <c r="FB9" s="249"/>
      <c r="FC9" s="249"/>
      <c r="FD9" s="249"/>
      <c r="FE9" s="249"/>
      <c r="FF9" s="249"/>
      <c r="FG9" s="249"/>
      <c r="FH9" s="249"/>
      <c r="FI9" s="249"/>
      <c r="FJ9" s="249"/>
      <c r="FK9" s="249"/>
      <c r="FL9" s="249"/>
      <c r="FM9" s="249"/>
      <c r="FN9" s="249"/>
      <c r="FO9" s="249"/>
      <c r="FP9" s="249"/>
      <c r="FQ9" s="249"/>
      <c r="FR9" s="249"/>
      <c r="FS9" s="249"/>
      <c r="FT9" s="249"/>
      <c r="FU9" s="249"/>
      <c r="FV9" s="249"/>
      <c r="FW9" s="249"/>
      <c r="FX9" s="249"/>
      <c r="FY9" s="249"/>
      <c r="FZ9" s="249"/>
      <c r="GA9" s="249"/>
      <c r="GB9" s="249"/>
      <c r="GC9" s="249"/>
      <c r="GD9" s="249"/>
      <c r="GE9" s="249"/>
      <c r="GF9" s="249"/>
      <c r="GG9" s="249"/>
      <c r="GH9" s="249"/>
      <c r="GI9" s="249"/>
      <c r="GJ9" s="249"/>
      <c r="GK9" s="249"/>
      <c r="GL9" s="249"/>
      <c r="GM9" s="249"/>
      <c r="GN9" s="249"/>
      <c r="GO9" s="249"/>
      <c r="GP9" s="249"/>
      <c r="GQ9" s="249"/>
      <c r="GR9" s="249"/>
      <c r="GS9" s="249"/>
      <c r="GT9" s="249"/>
      <c r="GU9" s="249"/>
      <c r="GV9" s="249"/>
      <c r="GW9" s="249"/>
      <c r="GX9" s="249"/>
      <c r="GY9" s="249"/>
      <c r="GZ9" s="249"/>
      <c r="HA9" s="249"/>
      <c r="HB9" s="249"/>
      <c r="HC9" s="249"/>
      <c r="HD9" s="249"/>
      <c r="HE9" s="249"/>
      <c r="HF9" s="249"/>
      <c r="HG9" s="249"/>
      <c r="HH9" s="249"/>
      <c r="HI9" s="249"/>
      <c r="HJ9" s="249"/>
      <c r="HK9" s="249"/>
      <c r="HL9" s="249"/>
      <c r="HM9" s="249"/>
      <c r="HN9" s="249"/>
      <c r="HO9" s="249"/>
      <c r="HP9" s="249"/>
      <c r="HQ9" s="249"/>
      <c r="HR9" s="249"/>
      <c r="HS9" s="249"/>
      <c r="HT9" s="249"/>
      <c r="HU9" s="249"/>
      <c r="HV9" s="249"/>
      <c r="HW9" s="249"/>
      <c r="HX9" s="249"/>
      <c r="HY9" s="249"/>
      <c r="HZ9" s="249"/>
      <c r="IA9" s="249"/>
      <c r="IB9" s="249"/>
      <c r="IC9" s="249"/>
      <c r="ID9" s="249"/>
      <c r="IE9" s="249"/>
      <c r="IF9" s="249"/>
      <c r="IG9" s="249"/>
      <c r="IH9" s="249"/>
      <c r="II9" s="249"/>
      <c r="IJ9" s="249"/>
      <c r="IK9" s="249"/>
      <c r="IL9" s="249"/>
      <c r="IM9" s="249"/>
      <c r="IN9" s="249"/>
      <c r="IO9" s="249"/>
      <c r="IP9" s="249"/>
      <c r="IQ9" s="249"/>
      <c r="IR9" s="249"/>
      <c r="IS9" s="249"/>
      <c r="IT9" s="249"/>
    </row>
    <row r="10" spans="1:254" x14ac:dyDescent="0.25">
      <c r="A10" s="333" t="s">
        <v>159</v>
      </c>
      <c r="B10" s="251" t="s">
        <v>160</v>
      </c>
      <c r="C10" s="252">
        <f>C11+C107</f>
        <v>329444.76000000007</v>
      </c>
      <c r="D10" s="253">
        <f>E10-C10</f>
        <v>37075.51999999996</v>
      </c>
      <c r="E10" s="254">
        <f>E11+E106</f>
        <v>366520.28</v>
      </c>
      <c r="F10" s="255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  <c r="EY10" s="256"/>
      <c r="EZ10" s="256"/>
      <c r="FA10" s="256"/>
      <c r="FB10" s="256"/>
      <c r="FC10" s="256"/>
      <c r="FD10" s="256"/>
      <c r="FE10" s="256"/>
      <c r="FF10" s="256"/>
      <c r="FG10" s="256"/>
      <c r="FH10" s="256"/>
      <c r="FI10" s="256"/>
      <c r="FJ10" s="256"/>
      <c r="FK10" s="256"/>
      <c r="FL10" s="256"/>
      <c r="FM10" s="256"/>
      <c r="FN10" s="256"/>
      <c r="FO10" s="256"/>
      <c r="FP10" s="256"/>
      <c r="FQ10" s="256"/>
      <c r="FR10" s="256"/>
      <c r="FS10" s="256"/>
      <c r="FT10" s="256"/>
      <c r="FU10" s="256"/>
      <c r="FV10" s="256"/>
      <c r="FW10" s="256"/>
      <c r="FX10" s="256"/>
      <c r="FY10" s="256"/>
      <c r="FZ10" s="256"/>
      <c r="GA10" s="256"/>
      <c r="GB10" s="256"/>
      <c r="GC10" s="256"/>
      <c r="GD10" s="256"/>
      <c r="GE10" s="256"/>
      <c r="GF10" s="256"/>
      <c r="GG10" s="256"/>
      <c r="GH10" s="256"/>
      <c r="GI10" s="256"/>
      <c r="GJ10" s="256"/>
      <c r="GK10" s="256"/>
      <c r="GL10" s="256"/>
      <c r="GM10" s="256"/>
      <c r="GN10" s="256"/>
      <c r="GO10" s="256"/>
      <c r="GP10" s="256"/>
      <c r="GQ10" s="256"/>
      <c r="GR10" s="256"/>
      <c r="GS10" s="256"/>
      <c r="GT10" s="256"/>
      <c r="GU10" s="256"/>
      <c r="GV10" s="256"/>
      <c r="GW10" s="256"/>
      <c r="GX10" s="256"/>
      <c r="GY10" s="256"/>
      <c r="GZ10" s="256"/>
      <c r="HA10" s="256"/>
      <c r="HB10" s="256"/>
      <c r="HC10" s="256"/>
      <c r="HD10" s="256"/>
      <c r="HE10" s="256"/>
      <c r="HF10" s="256"/>
      <c r="HG10" s="256"/>
      <c r="HH10" s="256"/>
      <c r="HI10" s="256"/>
      <c r="HJ10" s="256"/>
      <c r="HK10" s="256"/>
      <c r="HL10" s="256"/>
      <c r="HM10" s="256"/>
      <c r="HN10" s="256"/>
      <c r="HO10" s="256"/>
      <c r="HP10" s="256"/>
      <c r="HQ10" s="256"/>
      <c r="HR10" s="256"/>
      <c r="HS10" s="256"/>
      <c r="HT10" s="256"/>
      <c r="HU10" s="256"/>
      <c r="HV10" s="256"/>
      <c r="HW10" s="256"/>
      <c r="HX10" s="256"/>
      <c r="HY10" s="256"/>
      <c r="HZ10" s="256"/>
      <c r="IA10" s="256"/>
      <c r="IB10" s="256"/>
      <c r="IC10" s="256"/>
      <c r="ID10" s="256"/>
      <c r="IE10" s="256"/>
      <c r="IF10" s="256"/>
      <c r="IG10" s="256"/>
      <c r="IH10" s="256"/>
      <c r="II10" s="256"/>
      <c r="IJ10" s="256"/>
      <c r="IK10" s="256"/>
      <c r="IL10" s="256"/>
      <c r="IM10" s="256"/>
      <c r="IN10" s="256"/>
      <c r="IO10" s="256"/>
      <c r="IP10" s="256"/>
      <c r="IQ10" s="256"/>
      <c r="IR10" s="256"/>
      <c r="IS10" s="256"/>
      <c r="IT10" s="256"/>
    </row>
    <row r="11" spans="1:254" ht="17.25" customHeight="1" x14ac:dyDescent="0.25">
      <c r="A11" s="333" t="s">
        <v>161</v>
      </c>
      <c r="B11" s="251" t="s">
        <v>41</v>
      </c>
      <c r="C11" s="252">
        <f>C12+C54</f>
        <v>82157.060000000012</v>
      </c>
      <c r="D11" s="257">
        <f t="shared" ref="D11:D93" si="0">E11-C11</f>
        <v>11772.519999999975</v>
      </c>
      <c r="E11" s="254">
        <f>E12+E54</f>
        <v>93929.579999999987</v>
      </c>
      <c r="F11" s="255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  <c r="EY11" s="256"/>
      <c r="EZ11" s="256"/>
      <c r="FA11" s="256"/>
      <c r="FB11" s="256"/>
      <c r="FC11" s="256"/>
      <c r="FD11" s="256"/>
      <c r="FE11" s="256"/>
      <c r="FF11" s="256"/>
      <c r="FG11" s="256"/>
      <c r="FH11" s="256"/>
      <c r="FI11" s="256"/>
      <c r="FJ11" s="256"/>
      <c r="FK11" s="256"/>
      <c r="FL11" s="256"/>
      <c r="FM11" s="256"/>
      <c r="FN11" s="256"/>
      <c r="FO11" s="256"/>
      <c r="FP11" s="256"/>
      <c r="FQ11" s="256"/>
      <c r="FR11" s="256"/>
      <c r="FS11" s="256"/>
      <c r="FT11" s="256"/>
      <c r="FU11" s="256"/>
      <c r="FV11" s="256"/>
      <c r="FW11" s="256"/>
      <c r="FX11" s="256"/>
      <c r="FY11" s="256"/>
      <c r="FZ11" s="256"/>
      <c r="GA11" s="256"/>
      <c r="GB11" s="256"/>
      <c r="GC11" s="256"/>
      <c r="GD11" s="256"/>
      <c r="GE11" s="256"/>
      <c r="GF11" s="256"/>
      <c r="GG11" s="256"/>
      <c r="GH11" s="256"/>
      <c r="GI11" s="256"/>
      <c r="GJ11" s="256"/>
      <c r="GK11" s="256"/>
      <c r="GL11" s="256"/>
      <c r="GM11" s="256"/>
      <c r="GN11" s="256"/>
      <c r="GO11" s="256"/>
      <c r="GP11" s="256"/>
      <c r="GQ11" s="256"/>
      <c r="GR11" s="256"/>
      <c r="GS11" s="256"/>
      <c r="GT11" s="256"/>
      <c r="GU11" s="256"/>
      <c r="GV11" s="256"/>
      <c r="GW11" s="256"/>
      <c r="GX11" s="256"/>
      <c r="GY11" s="256"/>
      <c r="GZ11" s="256"/>
      <c r="HA11" s="256"/>
      <c r="HB11" s="256"/>
      <c r="HC11" s="256"/>
      <c r="HD11" s="256"/>
      <c r="HE11" s="256"/>
      <c r="HF11" s="256"/>
      <c r="HG11" s="256"/>
      <c r="HH11" s="256"/>
      <c r="HI11" s="256"/>
      <c r="HJ11" s="256"/>
      <c r="HK11" s="256"/>
      <c r="HL11" s="256"/>
      <c r="HM11" s="256"/>
      <c r="HN11" s="256"/>
      <c r="HO11" s="256"/>
      <c r="HP11" s="256"/>
      <c r="HQ11" s="256"/>
      <c r="HR11" s="256"/>
      <c r="HS11" s="256"/>
      <c r="HT11" s="256"/>
      <c r="HU11" s="256"/>
      <c r="HV11" s="256"/>
      <c r="HW11" s="256"/>
      <c r="HX11" s="256"/>
      <c r="HY11" s="256"/>
      <c r="HZ11" s="256"/>
      <c r="IA11" s="256"/>
      <c r="IB11" s="256"/>
      <c r="IC11" s="256"/>
      <c r="ID11" s="256"/>
      <c r="IE11" s="256"/>
      <c r="IF11" s="256"/>
      <c r="IG11" s="256"/>
      <c r="IH11" s="256"/>
      <c r="II11" s="256"/>
      <c r="IJ11" s="256"/>
      <c r="IK11" s="256"/>
      <c r="IL11" s="256"/>
      <c r="IM11" s="256"/>
      <c r="IN11" s="256"/>
      <c r="IO11" s="256"/>
      <c r="IP11" s="256"/>
      <c r="IQ11" s="256"/>
      <c r="IR11" s="256"/>
      <c r="IS11" s="256"/>
      <c r="IT11" s="256"/>
    </row>
    <row r="12" spans="1:254" ht="23.25" hidden="1" customHeight="1" x14ac:dyDescent="0.25">
      <c r="A12" s="333"/>
      <c r="B12" s="251" t="s">
        <v>162</v>
      </c>
      <c r="C12" s="258">
        <f>C13+C19+C25+C36+C43+C46</f>
        <v>78842.400000000009</v>
      </c>
      <c r="D12" s="258">
        <f>D13+D19+D25+D36+D43+D46</f>
        <v>13231.68</v>
      </c>
      <c r="E12" s="258">
        <f>E13+E19+E25+E36+E43+E46</f>
        <v>89895.239999999991</v>
      </c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59"/>
      <c r="DM12" s="259"/>
      <c r="DN12" s="259"/>
      <c r="DO12" s="259"/>
      <c r="DP12" s="259"/>
      <c r="DQ12" s="259"/>
      <c r="DR12" s="259"/>
      <c r="DS12" s="259"/>
      <c r="DT12" s="259"/>
      <c r="DU12" s="259"/>
      <c r="DV12" s="259"/>
      <c r="DW12" s="259"/>
      <c r="DX12" s="259"/>
      <c r="DY12" s="259"/>
      <c r="DZ12" s="259"/>
      <c r="EA12" s="259"/>
      <c r="EB12" s="259"/>
      <c r="EC12" s="259"/>
      <c r="ED12" s="259"/>
      <c r="EE12" s="259"/>
      <c r="EF12" s="259"/>
      <c r="EG12" s="259"/>
      <c r="EH12" s="259"/>
      <c r="EI12" s="259"/>
      <c r="EJ12" s="259"/>
      <c r="EK12" s="259"/>
      <c r="EL12" s="259"/>
      <c r="EM12" s="259"/>
      <c r="EN12" s="259"/>
      <c r="EO12" s="259"/>
      <c r="EP12" s="259"/>
      <c r="EQ12" s="259"/>
      <c r="ER12" s="259"/>
      <c r="ES12" s="259"/>
      <c r="ET12" s="259"/>
      <c r="EU12" s="259"/>
      <c r="EV12" s="259"/>
      <c r="EW12" s="259"/>
      <c r="EX12" s="259"/>
      <c r="EY12" s="259"/>
      <c r="EZ12" s="259"/>
      <c r="FA12" s="259"/>
      <c r="FB12" s="259"/>
      <c r="FC12" s="259"/>
      <c r="FD12" s="259"/>
      <c r="FE12" s="259"/>
      <c r="FF12" s="259"/>
      <c r="FG12" s="259"/>
      <c r="FH12" s="259"/>
      <c r="FI12" s="259"/>
      <c r="FJ12" s="259"/>
      <c r="FK12" s="259"/>
      <c r="FL12" s="259"/>
      <c r="FM12" s="259"/>
      <c r="FN12" s="259"/>
      <c r="FO12" s="259"/>
      <c r="FP12" s="259"/>
      <c r="FQ12" s="259"/>
      <c r="FR12" s="259"/>
      <c r="FS12" s="259"/>
      <c r="FT12" s="259"/>
      <c r="FU12" s="259"/>
      <c r="FV12" s="259"/>
      <c r="FW12" s="259"/>
      <c r="FX12" s="259"/>
      <c r="FY12" s="259"/>
      <c r="FZ12" s="259"/>
      <c r="GA12" s="259"/>
      <c r="GB12" s="259"/>
      <c r="GC12" s="259"/>
      <c r="GD12" s="259"/>
      <c r="GE12" s="259"/>
      <c r="GF12" s="259"/>
      <c r="GG12" s="259"/>
      <c r="GH12" s="259"/>
      <c r="GI12" s="259"/>
      <c r="GJ12" s="259"/>
      <c r="GK12" s="259"/>
      <c r="GL12" s="259"/>
      <c r="GM12" s="259"/>
      <c r="GN12" s="259"/>
      <c r="GO12" s="259"/>
      <c r="GP12" s="259"/>
      <c r="GQ12" s="259"/>
      <c r="GR12" s="259"/>
      <c r="GS12" s="259"/>
      <c r="GT12" s="259"/>
      <c r="GU12" s="259"/>
      <c r="GV12" s="259"/>
      <c r="GW12" s="259"/>
      <c r="GX12" s="259"/>
      <c r="GY12" s="259"/>
      <c r="GZ12" s="259"/>
      <c r="HA12" s="259"/>
      <c r="HB12" s="259"/>
      <c r="HC12" s="259"/>
      <c r="HD12" s="259"/>
      <c r="HE12" s="259"/>
      <c r="HF12" s="259"/>
      <c r="HG12" s="259"/>
      <c r="HH12" s="259"/>
      <c r="HI12" s="259"/>
      <c r="HJ12" s="259"/>
      <c r="HK12" s="259"/>
      <c r="HL12" s="259"/>
      <c r="HM12" s="259"/>
      <c r="HN12" s="259"/>
      <c r="HO12" s="259"/>
      <c r="HP12" s="259"/>
      <c r="HQ12" s="259"/>
      <c r="HR12" s="259"/>
      <c r="HS12" s="259"/>
      <c r="HT12" s="259"/>
      <c r="HU12" s="259"/>
      <c r="HV12" s="259"/>
      <c r="HW12" s="259"/>
      <c r="HX12" s="259"/>
      <c r="HY12" s="259"/>
      <c r="HZ12" s="259"/>
      <c r="IA12" s="259"/>
      <c r="IB12" s="259"/>
      <c r="IC12" s="259"/>
      <c r="ID12" s="259"/>
      <c r="IE12" s="259"/>
      <c r="IF12" s="259"/>
      <c r="IG12" s="259"/>
      <c r="IH12" s="259"/>
      <c r="II12" s="259"/>
      <c r="IJ12" s="259"/>
      <c r="IK12" s="259"/>
      <c r="IL12" s="259"/>
      <c r="IM12" s="259"/>
      <c r="IN12" s="259"/>
      <c r="IO12" s="259"/>
      <c r="IP12" s="259"/>
      <c r="IQ12" s="259"/>
      <c r="IR12" s="259"/>
      <c r="IS12" s="259"/>
      <c r="IT12" s="259"/>
    </row>
    <row r="13" spans="1:254" x14ac:dyDescent="0.25">
      <c r="A13" s="333" t="s">
        <v>163</v>
      </c>
      <c r="B13" s="251" t="s">
        <v>164</v>
      </c>
      <c r="C13" s="258">
        <f>C14</f>
        <v>37708</v>
      </c>
      <c r="D13" s="257">
        <f t="shared" si="0"/>
        <v>5292</v>
      </c>
      <c r="E13" s="257">
        <f>E14</f>
        <v>43000</v>
      </c>
      <c r="F13" s="260"/>
    </row>
    <row r="14" spans="1:254" x14ac:dyDescent="0.25">
      <c r="A14" s="333" t="s">
        <v>165</v>
      </c>
      <c r="B14" s="251" t="s">
        <v>42</v>
      </c>
      <c r="C14" s="258">
        <f>SUM(C15:C18)</f>
        <v>37708</v>
      </c>
      <c r="D14" s="257">
        <f t="shared" si="0"/>
        <v>5292</v>
      </c>
      <c r="E14" s="257">
        <f>SUM(E15:E18)</f>
        <v>43000</v>
      </c>
      <c r="F14" s="260"/>
    </row>
    <row r="15" spans="1:254" ht="78.75" x14ac:dyDescent="0.25">
      <c r="A15" s="333" t="s">
        <v>166</v>
      </c>
      <c r="B15" s="251" t="s">
        <v>167</v>
      </c>
      <c r="C15" s="258">
        <v>37396</v>
      </c>
      <c r="D15" s="257">
        <f t="shared" si="0"/>
        <v>5287</v>
      </c>
      <c r="E15" s="257">
        <v>42683</v>
      </c>
      <c r="F15" s="260"/>
    </row>
    <row r="16" spans="1:254" ht="126" x14ac:dyDescent="0.25">
      <c r="A16" s="333" t="s">
        <v>168</v>
      </c>
      <c r="B16" s="251" t="s">
        <v>169</v>
      </c>
      <c r="C16" s="258">
        <v>150</v>
      </c>
      <c r="D16" s="257">
        <f t="shared" si="0"/>
        <v>-17</v>
      </c>
      <c r="E16" s="257">
        <v>133</v>
      </c>
      <c r="Q16" s="260"/>
      <c r="R16" s="260"/>
      <c r="AD16" s="260"/>
      <c r="AE16" s="260"/>
      <c r="AQ16" s="260"/>
      <c r="AR16" s="260"/>
      <c r="BD16" s="260"/>
      <c r="BE16" s="260"/>
      <c r="BQ16" s="260"/>
      <c r="BR16" s="260"/>
      <c r="CD16" s="260"/>
      <c r="CE16" s="260"/>
      <c r="CQ16" s="260"/>
      <c r="CR16" s="260"/>
      <c r="DD16" s="260"/>
      <c r="DE16" s="260"/>
      <c r="DQ16" s="260"/>
      <c r="DR16" s="260"/>
      <c r="ED16" s="260"/>
      <c r="EE16" s="260"/>
      <c r="EQ16" s="260"/>
      <c r="ER16" s="260"/>
      <c r="FD16" s="260"/>
      <c r="FE16" s="260"/>
      <c r="FQ16" s="260"/>
      <c r="FR16" s="260"/>
      <c r="GD16" s="260"/>
      <c r="GE16" s="260"/>
      <c r="GQ16" s="260"/>
      <c r="GR16" s="260"/>
      <c r="HD16" s="260"/>
      <c r="HE16" s="260"/>
      <c r="HQ16" s="260"/>
      <c r="HR16" s="260"/>
      <c r="ID16" s="260"/>
      <c r="IE16" s="260"/>
      <c r="IQ16" s="260"/>
      <c r="IR16" s="260"/>
    </row>
    <row r="17" spans="1:6" ht="61.5" customHeight="1" x14ac:dyDescent="0.25">
      <c r="A17" s="333" t="s">
        <v>170</v>
      </c>
      <c r="B17" s="251" t="s">
        <v>171</v>
      </c>
      <c r="C17" s="258">
        <v>151</v>
      </c>
      <c r="D17" s="257">
        <f t="shared" si="0"/>
        <v>8</v>
      </c>
      <c r="E17" s="257">
        <v>159</v>
      </c>
    </row>
    <row r="18" spans="1:6" ht="123" customHeight="1" x14ac:dyDescent="0.25">
      <c r="A18" s="333" t="s">
        <v>172</v>
      </c>
      <c r="B18" s="251" t="s">
        <v>173</v>
      </c>
      <c r="C18" s="258">
        <v>11</v>
      </c>
      <c r="D18" s="257">
        <f>E18-C18</f>
        <v>14</v>
      </c>
      <c r="E18" s="257">
        <v>25</v>
      </c>
    </row>
    <row r="19" spans="1:6" ht="59.25" customHeight="1" x14ac:dyDescent="0.25">
      <c r="A19" s="333" t="s">
        <v>174</v>
      </c>
      <c r="B19" s="251" t="s">
        <v>175</v>
      </c>
      <c r="C19" s="258">
        <f>C20</f>
        <v>0</v>
      </c>
      <c r="D19" s="257">
        <f t="shared" ref="D19:D24" si="1">E19-C19</f>
        <v>2843.7</v>
      </c>
      <c r="E19" s="258">
        <f>E20</f>
        <v>2843.7</v>
      </c>
    </row>
    <row r="20" spans="1:6" ht="59.25" customHeight="1" x14ac:dyDescent="0.25">
      <c r="A20" s="333" t="s">
        <v>176</v>
      </c>
      <c r="B20" s="251" t="s">
        <v>43</v>
      </c>
      <c r="C20" s="258">
        <f>SUM(C21:C24)</f>
        <v>0</v>
      </c>
      <c r="D20" s="257">
        <f t="shared" si="1"/>
        <v>2843.7</v>
      </c>
      <c r="E20" s="258">
        <f>SUM(E21:E24)</f>
        <v>2843.7</v>
      </c>
    </row>
    <row r="21" spans="1:6" ht="84" customHeight="1" x14ac:dyDescent="0.25">
      <c r="A21" s="333" t="s">
        <v>177</v>
      </c>
      <c r="B21" s="251" t="s">
        <v>178</v>
      </c>
      <c r="C21" s="258"/>
      <c r="D21" s="257">
        <f t="shared" si="1"/>
        <v>1223</v>
      </c>
      <c r="E21" s="257">
        <v>1223</v>
      </c>
    </row>
    <row r="22" spans="1:6" ht="111" customHeight="1" x14ac:dyDescent="0.25">
      <c r="A22" s="333" t="s">
        <v>179</v>
      </c>
      <c r="B22" s="251" t="s">
        <v>180</v>
      </c>
      <c r="C22" s="258"/>
      <c r="D22" s="257">
        <f t="shared" si="1"/>
        <v>23.7</v>
      </c>
      <c r="E22" s="257">
        <v>23.7</v>
      </c>
    </row>
    <row r="23" spans="1:6" ht="108.75" customHeight="1" x14ac:dyDescent="0.25">
      <c r="A23" s="333" t="s">
        <v>181</v>
      </c>
      <c r="B23" s="251" t="s">
        <v>182</v>
      </c>
      <c r="C23" s="258"/>
      <c r="D23" s="257">
        <f t="shared" si="1"/>
        <v>1529</v>
      </c>
      <c r="E23" s="257">
        <v>1529</v>
      </c>
    </row>
    <row r="24" spans="1:6" ht="108.75" customHeight="1" x14ac:dyDescent="0.25">
      <c r="A24" s="333" t="s">
        <v>183</v>
      </c>
      <c r="B24" s="251" t="s">
        <v>184</v>
      </c>
      <c r="C24" s="258"/>
      <c r="D24" s="257">
        <f t="shared" si="1"/>
        <v>68</v>
      </c>
      <c r="E24" s="257">
        <v>68</v>
      </c>
    </row>
    <row r="25" spans="1:6" x14ac:dyDescent="0.25">
      <c r="A25" s="333" t="s">
        <v>185</v>
      </c>
      <c r="B25" s="251" t="s">
        <v>186</v>
      </c>
      <c r="C25" s="258">
        <f>C26+C30+C31+C33</f>
        <v>18139.3</v>
      </c>
      <c r="D25" s="258">
        <f>D26+D30+D31+D33</f>
        <v>6481.68</v>
      </c>
      <c r="E25" s="258">
        <f>E26+E30+E32</f>
        <v>22442.14</v>
      </c>
      <c r="F25" s="260"/>
    </row>
    <row r="26" spans="1:6" ht="41.25" customHeight="1" x14ac:dyDescent="0.25">
      <c r="A26" s="333" t="s">
        <v>187</v>
      </c>
      <c r="B26" s="251" t="s">
        <v>188</v>
      </c>
      <c r="C26" s="258">
        <f>SUM(C27:C29)</f>
        <v>8737</v>
      </c>
      <c r="D26" s="258">
        <f>SUM(D27:D29)</f>
        <v>1917</v>
      </c>
      <c r="E26" s="258">
        <f>SUM(E27:E29)</f>
        <v>10654</v>
      </c>
    </row>
    <row r="27" spans="1:6" ht="31.5" x14ac:dyDescent="0.25">
      <c r="A27" s="333" t="s">
        <v>189</v>
      </c>
      <c r="B27" s="251" t="s">
        <v>190</v>
      </c>
      <c r="C27" s="258">
        <v>4916</v>
      </c>
      <c r="D27" s="257">
        <f t="shared" si="0"/>
        <v>38</v>
      </c>
      <c r="E27" s="257">
        <f>4854+100</f>
        <v>4954</v>
      </c>
    </row>
    <row r="28" spans="1:6" ht="47.25" x14ac:dyDescent="0.25">
      <c r="A28" s="333" t="s">
        <v>191</v>
      </c>
      <c r="B28" s="251" t="s">
        <v>192</v>
      </c>
      <c r="C28" s="258">
        <v>2587</v>
      </c>
      <c r="D28" s="257">
        <f t="shared" si="0"/>
        <v>713</v>
      </c>
      <c r="E28" s="257">
        <v>3300</v>
      </c>
    </row>
    <row r="29" spans="1:6" ht="39" customHeight="1" x14ac:dyDescent="0.25">
      <c r="A29" s="333" t="s">
        <v>193</v>
      </c>
      <c r="B29" s="251" t="s">
        <v>98</v>
      </c>
      <c r="C29" s="258">
        <v>1234</v>
      </c>
      <c r="D29" s="257">
        <f t="shared" si="0"/>
        <v>1166</v>
      </c>
      <c r="E29" s="257">
        <v>2400</v>
      </c>
    </row>
    <row r="30" spans="1:6" ht="31.5" x14ac:dyDescent="0.25">
      <c r="A30" s="333" t="s">
        <v>194</v>
      </c>
      <c r="B30" s="251" t="s">
        <v>44</v>
      </c>
      <c r="C30" s="258">
        <v>9014.2999999999993</v>
      </c>
      <c r="D30" s="257">
        <f t="shared" si="0"/>
        <v>2178.84</v>
      </c>
      <c r="E30" s="257">
        <v>11193.14</v>
      </c>
    </row>
    <row r="31" spans="1:6" ht="31.5" customHeight="1" x14ac:dyDescent="0.25">
      <c r="A31" s="333" t="s">
        <v>195</v>
      </c>
      <c r="B31" s="251" t="s">
        <v>44</v>
      </c>
      <c r="C31" s="258">
        <v>388</v>
      </c>
      <c r="D31" s="257">
        <v>2178.84</v>
      </c>
      <c r="E31" s="257">
        <v>11193.14</v>
      </c>
    </row>
    <row r="32" spans="1:6" x14ac:dyDescent="0.25">
      <c r="A32" s="333" t="s">
        <v>196</v>
      </c>
      <c r="B32" s="251" t="s">
        <v>45</v>
      </c>
      <c r="C32" s="258">
        <v>388</v>
      </c>
      <c r="D32" s="257">
        <f t="shared" si="0"/>
        <v>207</v>
      </c>
      <c r="E32" s="257">
        <v>595</v>
      </c>
    </row>
    <row r="33" spans="1:5" ht="15.75" customHeight="1" x14ac:dyDescent="0.25">
      <c r="A33" s="333" t="s">
        <v>197</v>
      </c>
      <c r="B33" s="251" t="s">
        <v>45</v>
      </c>
      <c r="C33" s="258">
        <f>C34</f>
        <v>0</v>
      </c>
      <c r="D33" s="257">
        <v>207</v>
      </c>
      <c r="E33" s="257">
        <v>595</v>
      </c>
    </row>
    <row r="34" spans="1:5" ht="31.5" hidden="1" customHeight="1" x14ac:dyDescent="0.25">
      <c r="A34" s="333" t="s">
        <v>198</v>
      </c>
      <c r="B34" s="251" t="s">
        <v>99</v>
      </c>
      <c r="C34" s="257">
        <v>0</v>
      </c>
      <c r="D34" s="258">
        <f>D35</f>
        <v>0</v>
      </c>
      <c r="E34" s="258">
        <f>E35</f>
        <v>0</v>
      </c>
    </row>
    <row r="35" spans="1:5" ht="47.25" hidden="1" customHeight="1" x14ac:dyDescent="0.25">
      <c r="A35" s="333" t="s">
        <v>199</v>
      </c>
      <c r="B35" s="251" t="s">
        <v>200</v>
      </c>
      <c r="C35" s="258">
        <v>0</v>
      </c>
      <c r="D35" s="257">
        <f>E35-C35</f>
        <v>0</v>
      </c>
      <c r="E35" s="257">
        <v>0</v>
      </c>
    </row>
    <row r="36" spans="1:5" x14ac:dyDescent="0.25">
      <c r="A36" s="333" t="s">
        <v>201</v>
      </c>
      <c r="B36" s="251" t="s">
        <v>202</v>
      </c>
      <c r="C36" s="258">
        <f>C37</f>
        <v>21012.100000000002</v>
      </c>
      <c r="D36" s="258">
        <f t="shared" ref="D36:E36" si="2">D37</f>
        <v>-1211.7000000000007</v>
      </c>
      <c r="E36" s="258">
        <f t="shared" si="2"/>
        <v>19800.400000000001</v>
      </c>
    </row>
    <row r="37" spans="1:5" x14ac:dyDescent="0.25">
      <c r="A37" s="333" t="s">
        <v>203</v>
      </c>
      <c r="B37" s="251" t="s">
        <v>204</v>
      </c>
      <c r="C37" s="258">
        <f>C38+C39</f>
        <v>21012.100000000002</v>
      </c>
      <c r="D37" s="258">
        <f t="shared" ref="D37:E37" si="3">D38+D39</f>
        <v>-1211.7000000000007</v>
      </c>
      <c r="E37" s="258">
        <f t="shared" si="3"/>
        <v>19800.400000000001</v>
      </c>
    </row>
    <row r="38" spans="1:5" ht="31.5" x14ac:dyDescent="0.25">
      <c r="A38" s="333" t="s">
        <v>205</v>
      </c>
      <c r="B38" s="251" t="s">
        <v>206</v>
      </c>
      <c r="C38" s="258">
        <v>21011.7</v>
      </c>
      <c r="D38" s="257">
        <f t="shared" si="0"/>
        <v>-1211.7000000000007</v>
      </c>
      <c r="E38" s="258">
        <v>19800</v>
      </c>
    </row>
    <row r="39" spans="1:5" ht="31.5" x14ac:dyDescent="0.25">
      <c r="A39" s="333" t="s">
        <v>207</v>
      </c>
      <c r="B39" s="251" t="s">
        <v>208</v>
      </c>
      <c r="C39" s="258">
        <v>0.4</v>
      </c>
      <c r="D39" s="257">
        <f t="shared" si="0"/>
        <v>0</v>
      </c>
      <c r="E39" s="258">
        <v>0.4</v>
      </c>
    </row>
    <row r="40" spans="1:5" ht="15.75" hidden="1" customHeight="1" x14ac:dyDescent="0.25">
      <c r="A40" s="333" t="s">
        <v>209</v>
      </c>
      <c r="B40" s="251" t="s">
        <v>210</v>
      </c>
      <c r="C40" s="258"/>
      <c r="D40" s="257">
        <f t="shared" si="0"/>
        <v>0</v>
      </c>
      <c r="E40" s="257">
        <f>E41+E42</f>
        <v>0</v>
      </c>
    </row>
    <row r="41" spans="1:5" ht="15.75" hidden="1" customHeight="1" x14ac:dyDescent="0.25">
      <c r="A41" s="333" t="s">
        <v>211</v>
      </c>
      <c r="B41" s="251" t="s">
        <v>212</v>
      </c>
      <c r="C41" s="258"/>
      <c r="D41" s="257">
        <f t="shared" si="0"/>
        <v>0</v>
      </c>
      <c r="E41" s="257"/>
    </row>
    <row r="42" spans="1:5" ht="15.75" hidden="1" customHeight="1" x14ac:dyDescent="0.25">
      <c r="A42" s="333" t="s">
        <v>213</v>
      </c>
      <c r="B42" s="251" t="s">
        <v>214</v>
      </c>
      <c r="C42" s="258">
        <f>C43</f>
        <v>8</v>
      </c>
      <c r="D42" s="257">
        <f t="shared" si="0"/>
        <v>-8</v>
      </c>
      <c r="E42" s="257"/>
    </row>
    <row r="43" spans="1:5" ht="31.5" x14ac:dyDescent="0.25">
      <c r="A43" s="333" t="s">
        <v>215</v>
      </c>
      <c r="B43" s="251" t="s">
        <v>216</v>
      </c>
      <c r="C43" s="258">
        <f>C44</f>
        <v>8</v>
      </c>
      <c r="D43" s="258">
        <f t="shared" ref="D43:E43" si="4">D44</f>
        <v>192</v>
      </c>
      <c r="E43" s="258">
        <f t="shared" si="4"/>
        <v>200</v>
      </c>
    </row>
    <row r="44" spans="1:5" x14ac:dyDescent="0.25">
      <c r="A44" s="333" t="s">
        <v>217</v>
      </c>
      <c r="B44" s="251" t="s">
        <v>218</v>
      </c>
      <c r="C44" s="258">
        <f>C45</f>
        <v>8</v>
      </c>
      <c r="D44" s="257">
        <f t="shared" si="0"/>
        <v>192</v>
      </c>
      <c r="E44" s="257">
        <f>E45</f>
        <v>200</v>
      </c>
    </row>
    <row r="45" spans="1:5" ht="31.5" x14ac:dyDescent="0.25">
      <c r="A45" s="333" t="s">
        <v>219</v>
      </c>
      <c r="B45" s="251" t="s">
        <v>220</v>
      </c>
      <c r="C45" s="258">
        <v>8</v>
      </c>
      <c r="D45" s="257">
        <f t="shared" si="0"/>
        <v>192</v>
      </c>
      <c r="E45" s="257">
        <v>200</v>
      </c>
    </row>
    <row r="46" spans="1:5" x14ac:dyDescent="0.25">
      <c r="A46" s="333" t="s">
        <v>221</v>
      </c>
      <c r="B46" s="251" t="s">
        <v>222</v>
      </c>
      <c r="C46" s="258">
        <f>C47+C49</f>
        <v>1975</v>
      </c>
      <c r="D46" s="258">
        <f t="shared" ref="D46:E46" si="5">D47+D49</f>
        <v>-366</v>
      </c>
      <c r="E46" s="258">
        <f t="shared" si="5"/>
        <v>1609</v>
      </c>
    </row>
    <row r="47" spans="1:5" ht="31.5" x14ac:dyDescent="0.25">
      <c r="A47" s="333" t="s">
        <v>223</v>
      </c>
      <c r="B47" s="251" t="s">
        <v>224</v>
      </c>
      <c r="C47" s="258">
        <f>C48</f>
        <v>1103</v>
      </c>
      <c r="D47" s="258">
        <f t="shared" ref="D47:E47" si="6">D48</f>
        <v>47</v>
      </c>
      <c r="E47" s="258">
        <f t="shared" si="6"/>
        <v>1150</v>
      </c>
    </row>
    <row r="48" spans="1:5" ht="47.25" x14ac:dyDescent="0.25">
      <c r="A48" s="333" t="s">
        <v>225</v>
      </c>
      <c r="B48" s="251" t="s">
        <v>226</v>
      </c>
      <c r="C48" s="258">
        <v>1103</v>
      </c>
      <c r="D48" s="257">
        <f t="shared" si="0"/>
        <v>47</v>
      </c>
      <c r="E48" s="257">
        <v>1150</v>
      </c>
    </row>
    <row r="49" spans="1:5" ht="53.25" customHeight="1" x14ac:dyDescent="0.25">
      <c r="A49" s="333" t="s">
        <v>227</v>
      </c>
      <c r="B49" s="251" t="s">
        <v>228</v>
      </c>
      <c r="C49" s="258">
        <f>C51+C52+C53</f>
        <v>872</v>
      </c>
      <c r="D49" s="258">
        <f t="shared" ref="D49:E49" si="7">D51+D52+D53</f>
        <v>-413</v>
      </c>
      <c r="E49" s="258">
        <f t="shared" si="7"/>
        <v>459</v>
      </c>
    </row>
    <row r="50" spans="1:5" ht="104.25" customHeight="1" x14ac:dyDescent="0.25">
      <c r="A50" s="333" t="s">
        <v>229</v>
      </c>
      <c r="B50" s="251" t="s">
        <v>230</v>
      </c>
      <c r="C50" s="258">
        <f>C51</f>
        <v>763</v>
      </c>
      <c r="D50" s="258">
        <f t="shared" ref="D50:E50" si="8">D51</f>
        <v>-313</v>
      </c>
      <c r="E50" s="258">
        <f t="shared" si="8"/>
        <v>450</v>
      </c>
    </row>
    <row r="51" spans="1:5" ht="78.75" x14ac:dyDescent="0.25">
      <c r="A51" s="333" t="s">
        <v>231</v>
      </c>
      <c r="B51" s="251" t="s">
        <v>232</v>
      </c>
      <c r="C51" s="258">
        <v>763</v>
      </c>
      <c r="D51" s="257">
        <f t="shared" si="0"/>
        <v>-313</v>
      </c>
      <c r="E51" s="257">
        <v>450</v>
      </c>
    </row>
    <row r="52" spans="1:5" ht="78.75" x14ac:dyDescent="0.25">
      <c r="A52" s="333" t="s">
        <v>233</v>
      </c>
      <c r="B52" s="251" t="s">
        <v>234</v>
      </c>
      <c r="C52" s="258">
        <v>100</v>
      </c>
      <c r="D52" s="257">
        <f t="shared" si="0"/>
        <v>-100</v>
      </c>
      <c r="E52" s="257">
        <v>0</v>
      </c>
    </row>
    <row r="53" spans="1:5" ht="31.5" x14ac:dyDescent="0.25">
      <c r="A53" s="333" t="s">
        <v>235</v>
      </c>
      <c r="B53" s="251" t="s">
        <v>236</v>
      </c>
      <c r="C53" s="258">
        <v>9</v>
      </c>
      <c r="D53" s="257">
        <f t="shared" si="0"/>
        <v>0</v>
      </c>
      <c r="E53" s="257">
        <v>9</v>
      </c>
    </row>
    <row r="54" spans="1:5" ht="15.75" hidden="1" customHeight="1" x14ac:dyDescent="0.25">
      <c r="A54" s="333"/>
      <c r="B54" s="251" t="s">
        <v>46</v>
      </c>
      <c r="C54" s="258">
        <f>C55+C65+C71+C75+C87</f>
        <v>3314.66</v>
      </c>
      <c r="D54" s="258">
        <f t="shared" ref="D54:E54" si="9">D55+D65+D71+D75+D87</f>
        <v>319.68000000000006</v>
      </c>
      <c r="E54" s="258">
        <f t="shared" si="9"/>
        <v>4034.3399999999997</v>
      </c>
    </row>
    <row r="55" spans="1:5" ht="47.25" x14ac:dyDescent="0.25">
      <c r="A55" s="333" t="s">
        <v>237</v>
      </c>
      <c r="B55" s="251" t="s">
        <v>238</v>
      </c>
      <c r="C55" s="258">
        <f>C58</f>
        <v>1062.1500000000001</v>
      </c>
      <c r="D55" s="258">
        <f t="shared" ref="D55:E55" si="10">D58</f>
        <v>649.68000000000006</v>
      </c>
      <c r="E55" s="258">
        <f t="shared" si="10"/>
        <v>1711.8300000000002</v>
      </c>
    </row>
    <row r="56" spans="1:5" ht="31.5" hidden="1" customHeight="1" x14ac:dyDescent="0.25">
      <c r="A56" s="333" t="s">
        <v>239</v>
      </c>
      <c r="B56" s="251" t="s">
        <v>240</v>
      </c>
      <c r="C56" s="258"/>
      <c r="D56" s="257">
        <f t="shared" si="0"/>
        <v>0</v>
      </c>
      <c r="E56" s="257">
        <f>E57</f>
        <v>0</v>
      </c>
    </row>
    <row r="57" spans="1:5" ht="47.25" hidden="1" customHeight="1" x14ac:dyDescent="0.25">
      <c r="A57" s="333" t="s">
        <v>241</v>
      </c>
      <c r="B57" s="251" t="s">
        <v>242</v>
      </c>
      <c r="C57" s="258">
        <f>C58+C60</f>
        <v>1942.15</v>
      </c>
      <c r="D57" s="257">
        <f t="shared" si="0"/>
        <v>-1942.15</v>
      </c>
      <c r="E57" s="257"/>
    </row>
    <row r="58" spans="1:5" ht="94.5" x14ac:dyDescent="0.25">
      <c r="A58" s="333" t="s">
        <v>243</v>
      </c>
      <c r="B58" s="251" t="s">
        <v>244</v>
      </c>
      <c r="C58" s="258">
        <f>C59+C61+C63</f>
        <v>1062.1500000000001</v>
      </c>
      <c r="D58" s="258">
        <f t="shared" ref="D58:E58" si="11">D59+D61+D63</f>
        <v>649.68000000000006</v>
      </c>
      <c r="E58" s="258">
        <f t="shared" si="11"/>
        <v>1711.8300000000002</v>
      </c>
    </row>
    <row r="59" spans="1:5" ht="78.75" x14ac:dyDescent="0.25">
      <c r="A59" s="333" t="s">
        <v>245</v>
      </c>
      <c r="B59" s="251" t="s">
        <v>246</v>
      </c>
      <c r="C59" s="258">
        <f>C60</f>
        <v>880</v>
      </c>
      <c r="D59" s="258">
        <f t="shared" ref="D59:E59" si="12">D60</f>
        <v>-880</v>
      </c>
      <c r="E59" s="258">
        <f t="shared" si="12"/>
        <v>0</v>
      </c>
    </row>
    <row r="60" spans="1:5" ht="94.5" x14ac:dyDescent="0.25">
      <c r="A60" s="333" t="s">
        <v>247</v>
      </c>
      <c r="B60" s="251" t="s">
        <v>248</v>
      </c>
      <c r="C60" s="258">
        <v>880</v>
      </c>
      <c r="D60" s="257">
        <f t="shared" si="0"/>
        <v>-880</v>
      </c>
      <c r="E60" s="257">
        <v>0</v>
      </c>
    </row>
    <row r="61" spans="1:5" ht="94.5" x14ac:dyDescent="0.25">
      <c r="A61" s="333" t="s">
        <v>249</v>
      </c>
      <c r="B61" s="251" t="s">
        <v>250</v>
      </c>
      <c r="C61" s="252">
        <f>C62</f>
        <v>0</v>
      </c>
      <c r="D61" s="252">
        <f>D62</f>
        <v>1517.68</v>
      </c>
      <c r="E61" s="252">
        <f>E62</f>
        <v>1517.68</v>
      </c>
    </row>
    <row r="62" spans="1:5" ht="94.5" x14ac:dyDescent="0.25">
      <c r="A62" s="333" t="s">
        <v>251</v>
      </c>
      <c r="B62" s="251" t="s">
        <v>252</v>
      </c>
      <c r="C62" s="258">
        <v>0</v>
      </c>
      <c r="D62" s="257">
        <f>E62-C62</f>
        <v>1517.68</v>
      </c>
      <c r="E62" s="257">
        <v>1517.68</v>
      </c>
    </row>
    <row r="63" spans="1:5" ht="94.5" x14ac:dyDescent="0.25">
      <c r="A63" s="333" t="s">
        <v>253</v>
      </c>
      <c r="B63" s="251" t="s">
        <v>254</v>
      </c>
      <c r="C63" s="252">
        <f>C64</f>
        <v>182.15</v>
      </c>
      <c r="D63" s="257">
        <f>E63-C63</f>
        <v>12</v>
      </c>
      <c r="E63" s="257">
        <f>E64</f>
        <v>194.15</v>
      </c>
    </row>
    <row r="64" spans="1:5" ht="78.75" x14ac:dyDescent="0.25">
      <c r="A64" s="333" t="s">
        <v>255</v>
      </c>
      <c r="B64" s="251" t="s">
        <v>256</v>
      </c>
      <c r="C64" s="258">
        <v>182.15</v>
      </c>
      <c r="D64" s="258">
        <v>183.15</v>
      </c>
      <c r="E64" s="258">
        <v>194.15</v>
      </c>
    </row>
    <row r="65" spans="1:5" ht="31.5" x14ac:dyDescent="0.25">
      <c r="A65" s="333" t="s">
        <v>257</v>
      </c>
      <c r="B65" s="251" t="s">
        <v>258</v>
      </c>
      <c r="C65" s="258">
        <f>C66</f>
        <v>200</v>
      </c>
      <c r="D65" s="258">
        <f t="shared" ref="D65" si="13">D66</f>
        <v>-30</v>
      </c>
      <c r="E65" s="258">
        <f>E66</f>
        <v>170</v>
      </c>
    </row>
    <row r="66" spans="1:5" x14ac:dyDescent="0.25">
      <c r="A66" s="333" t="s">
        <v>259</v>
      </c>
      <c r="B66" s="251" t="s">
        <v>260</v>
      </c>
      <c r="C66" s="258">
        <f>C67+C68+C69+C70</f>
        <v>200</v>
      </c>
      <c r="D66" s="258">
        <f t="shared" ref="D66" si="14">D67+D68+D69+D70</f>
        <v>-30</v>
      </c>
      <c r="E66" s="258">
        <f>E67+E68+E69+E70</f>
        <v>170</v>
      </c>
    </row>
    <row r="67" spans="1:5" ht="31.5" x14ac:dyDescent="0.25">
      <c r="A67" s="333" t="s">
        <v>261</v>
      </c>
      <c r="B67" s="251" t="s">
        <v>262</v>
      </c>
      <c r="C67" s="258">
        <v>90</v>
      </c>
      <c r="D67" s="257">
        <f t="shared" ref="D67:D70" si="15">E67-C67</f>
        <v>0</v>
      </c>
      <c r="E67" s="257">
        <v>90</v>
      </c>
    </row>
    <row r="68" spans="1:5" ht="31.5" x14ac:dyDescent="0.25">
      <c r="A68" s="333" t="s">
        <v>263</v>
      </c>
      <c r="B68" s="251" t="s">
        <v>264</v>
      </c>
      <c r="C68" s="258">
        <v>5</v>
      </c>
      <c r="D68" s="257">
        <f t="shared" si="15"/>
        <v>0</v>
      </c>
      <c r="E68" s="257">
        <v>5</v>
      </c>
    </row>
    <row r="69" spans="1:5" x14ac:dyDescent="0.25">
      <c r="A69" s="333" t="s">
        <v>265</v>
      </c>
      <c r="B69" s="251" t="s">
        <v>266</v>
      </c>
      <c r="C69" s="258">
        <v>5</v>
      </c>
      <c r="D69" s="257">
        <f t="shared" si="15"/>
        <v>0</v>
      </c>
      <c r="E69" s="257">
        <v>5</v>
      </c>
    </row>
    <row r="70" spans="1:5" x14ac:dyDescent="0.25">
      <c r="A70" s="333" t="s">
        <v>267</v>
      </c>
      <c r="B70" s="251" t="s">
        <v>268</v>
      </c>
      <c r="C70" s="258">
        <v>100</v>
      </c>
      <c r="D70" s="257">
        <f t="shared" si="15"/>
        <v>-30</v>
      </c>
      <c r="E70" s="257">
        <v>70</v>
      </c>
    </row>
    <row r="71" spans="1:5" ht="31.5" hidden="1" customHeight="1" x14ac:dyDescent="0.25">
      <c r="A71" s="333" t="s">
        <v>269</v>
      </c>
      <c r="B71" s="251" t="s">
        <v>270</v>
      </c>
      <c r="C71" s="258">
        <f>C73</f>
        <v>0</v>
      </c>
      <c r="D71" s="257">
        <f t="shared" si="0"/>
        <v>0</v>
      </c>
      <c r="E71" s="257">
        <f>E72</f>
        <v>0</v>
      </c>
    </row>
    <row r="72" spans="1:5" ht="15.75" hidden="1" customHeight="1" x14ac:dyDescent="0.25">
      <c r="A72" s="333" t="s">
        <v>271</v>
      </c>
      <c r="B72" s="251" t="s">
        <v>272</v>
      </c>
      <c r="C72" s="258">
        <f>C73</f>
        <v>0</v>
      </c>
      <c r="D72" s="257">
        <f t="shared" si="0"/>
        <v>0</v>
      </c>
      <c r="E72" s="257">
        <f>E74</f>
        <v>0</v>
      </c>
    </row>
    <row r="73" spans="1:5" ht="15.75" hidden="1" customHeight="1" x14ac:dyDescent="0.25">
      <c r="A73" s="333" t="s">
        <v>273</v>
      </c>
      <c r="B73" s="251" t="s">
        <v>274</v>
      </c>
      <c r="C73" s="258"/>
      <c r="D73" s="258">
        <f>D74</f>
        <v>0</v>
      </c>
      <c r="E73" s="258">
        <f>E74</f>
        <v>0</v>
      </c>
    </row>
    <row r="74" spans="1:5" ht="31.5" hidden="1" customHeight="1" x14ac:dyDescent="0.25">
      <c r="A74" s="333" t="s">
        <v>275</v>
      </c>
      <c r="B74" s="251" t="s">
        <v>276</v>
      </c>
      <c r="C74" s="258"/>
      <c r="D74" s="257">
        <f t="shared" si="0"/>
        <v>0</v>
      </c>
      <c r="E74" s="257">
        <v>0</v>
      </c>
    </row>
    <row r="75" spans="1:5" ht="31.5" x14ac:dyDescent="0.25">
      <c r="A75" s="333" t="s">
        <v>277</v>
      </c>
      <c r="B75" s="251" t="s">
        <v>278</v>
      </c>
      <c r="C75" s="258">
        <f>C79</f>
        <v>300</v>
      </c>
      <c r="D75" s="258">
        <f>D79+D82</f>
        <v>-300</v>
      </c>
      <c r="E75" s="258">
        <f>E79+E82</f>
        <v>400</v>
      </c>
    </row>
    <row r="76" spans="1:5" ht="94.5" hidden="1" customHeight="1" x14ac:dyDescent="0.25">
      <c r="A76" s="333" t="s">
        <v>279</v>
      </c>
      <c r="B76" s="251" t="s">
        <v>280</v>
      </c>
      <c r="C76" s="258">
        <f>C77</f>
        <v>0</v>
      </c>
      <c r="D76" s="258">
        <f t="shared" ref="D76:E76" si="16">D77</f>
        <v>0</v>
      </c>
      <c r="E76" s="258">
        <f t="shared" si="16"/>
        <v>0</v>
      </c>
    </row>
    <row r="77" spans="1:5" ht="126" hidden="1" customHeight="1" x14ac:dyDescent="0.25">
      <c r="A77" s="333" t="s">
        <v>281</v>
      </c>
      <c r="B77" s="251" t="s">
        <v>282</v>
      </c>
      <c r="C77" s="258"/>
      <c r="D77" s="258"/>
      <c r="E77" s="258"/>
    </row>
    <row r="78" spans="1:5" ht="110.25" hidden="1" customHeight="1" x14ac:dyDescent="0.25">
      <c r="A78" s="333" t="s">
        <v>283</v>
      </c>
      <c r="B78" s="251" t="s">
        <v>284</v>
      </c>
      <c r="C78" s="258">
        <v>0</v>
      </c>
      <c r="D78" s="258">
        <v>1</v>
      </c>
      <c r="E78" s="258">
        <v>2</v>
      </c>
    </row>
    <row r="79" spans="1:5" ht="63" x14ac:dyDescent="0.25">
      <c r="A79" s="333" t="s">
        <v>285</v>
      </c>
      <c r="B79" s="251" t="s">
        <v>286</v>
      </c>
      <c r="C79" s="258">
        <f>C81</f>
        <v>300</v>
      </c>
      <c r="D79" s="258">
        <f t="shared" ref="D79:E79" si="17">D81</f>
        <v>-300</v>
      </c>
      <c r="E79" s="258">
        <f t="shared" si="17"/>
        <v>0</v>
      </c>
    </row>
    <row r="80" spans="1:5" ht="47.25" hidden="1" customHeight="1" x14ac:dyDescent="0.25">
      <c r="A80" s="333" t="s">
        <v>287</v>
      </c>
      <c r="B80" s="251" t="s">
        <v>288</v>
      </c>
      <c r="C80" s="258">
        <v>300</v>
      </c>
      <c r="D80" s="257">
        <f t="shared" si="0"/>
        <v>-300</v>
      </c>
      <c r="E80" s="257">
        <f>E81</f>
        <v>0</v>
      </c>
    </row>
    <row r="81" spans="1:5" ht="47.25" x14ac:dyDescent="0.25">
      <c r="A81" s="333" t="s">
        <v>289</v>
      </c>
      <c r="B81" s="251" t="s">
        <v>290</v>
      </c>
      <c r="C81" s="258">
        <v>300</v>
      </c>
      <c r="D81" s="257">
        <f t="shared" si="0"/>
        <v>-300</v>
      </c>
      <c r="E81" s="257">
        <v>0</v>
      </c>
    </row>
    <row r="82" spans="1:5" ht="63" x14ac:dyDescent="0.25">
      <c r="A82" s="333" t="s">
        <v>563</v>
      </c>
      <c r="B82" s="251" t="s">
        <v>561</v>
      </c>
      <c r="C82" s="258"/>
      <c r="D82" s="257">
        <f>D83</f>
        <v>0</v>
      </c>
      <c r="E82" s="257">
        <f>E83</f>
        <v>400</v>
      </c>
    </row>
    <row r="83" spans="1:5" ht="63" x14ac:dyDescent="0.25">
      <c r="A83" s="333" t="s">
        <v>564</v>
      </c>
      <c r="B83" s="251" t="s">
        <v>562</v>
      </c>
      <c r="C83" s="258"/>
      <c r="D83" s="257"/>
      <c r="E83" s="257">
        <v>400</v>
      </c>
    </row>
    <row r="84" spans="1:5" ht="15.75" hidden="1" customHeight="1" x14ac:dyDescent="0.25">
      <c r="A84" s="333" t="s">
        <v>291</v>
      </c>
      <c r="B84" s="251" t="s">
        <v>292</v>
      </c>
      <c r="C84" s="258">
        <f>C85</f>
        <v>0</v>
      </c>
      <c r="D84" s="257">
        <f t="shared" si="0"/>
        <v>0</v>
      </c>
      <c r="E84" s="257">
        <f>E85</f>
        <v>0</v>
      </c>
    </row>
    <row r="85" spans="1:5" ht="47.25" hidden="1" customHeight="1" x14ac:dyDescent="0.25">
      <c r="A85" s="333" t="s">
        <v>293</v>
      </c>
      <c r="B85" s="251" t="s">
        <v>294</v>
      </c>
      <c r="C85" s="258"/>
      <c r="D85" s="257">
        <f t="shared" si="0"/>
        <v>0</v>
      </c>
      <c r="E85" s="257">
        <f>E86</f>
        <v>0</v>
      </c>
    </row>
    <row r="86" spans="1:5" ht="47.25" hidden="1" customHeight="1" x14ac:dyDescent="0.25">
      <c r="A86" s="333" t="s">
        <v>295</v>
      </c>
      <c r="B86" s="251" t="s">
        <v>296</v>
      </c>
      <c r="C86" s="258">
        <f>C87+C90+C91+C93+C98+C102+C100+C99+C92</f>
        <v>3096.2599999999998</v>
      </c>
      <c r="D86" s="257"/>
      <c r="E86" s="257"/>
    </row>
    <row r="87" spans="1:5" x14ac:dyDescent="0.25">
      <c r="A87" s="333" t="s">
        <v>297</v>
      </c>
      <c r="B87" s="251" t="s">
        <v>298</v>
      </c>
      <c r="C87" s="258">
        <f>C88+C91+C92+C93+C94+C97+C101+C99</f>
        <v>1752.5099999999998</v>
      </c>
      <c r="D87" s="258">
        <f t="shared" ref="D87:E87" si="18">D88+D91+D92+D93+D94+D97+D101+D99</f>
        <v>0</v>
      </c>
      <c r="E87" s="258">
        <f t="shared" si="18"/>
        <v>1752.5099999999998</v>
      </c>
    </row>
    <row r="88" spans="1:5" ht="31.5" x14ac:dyDescent="0.25">
      <c r="A88" s="333" t="s">
        <v>299</v>
      </c>
      <c r="B88" s="251" t="s">
        <v>300</v>
      </c>
      <c r="C88" s="258">
        <f>C90+C89</f>
        <v>59.39</v>
      </c>
      <c r="D88" s="257">
        <f t="shared" si="0"/>
        <v>0</v>
      </c>
      <c r="E88" s="258">
        <f>E90+E89</f>
        <v>59.39</v>
      </c>
    </row>
    <row r="89" spans="1:5" ht="90" x14ac:dyDescent="0.25">
      <c r="A89" s="333" t="s">
        <v>301</v>
      </c>
      <c r="B89" s="251" t="s">
        <v>302</v>
      </c>
      <c r="C89" s="258">
        <v>16</v>
      </c>
      <c r="D89" s="257">
        <f t="shared" si="0"/>
        <v>0</v>
      </c>
      <c r="E89" s="258">
        <v>16</v>
      </c>
    </row>
    <row r="90" spans="1:5" ht="63" x14ac:dyDescent="0.25">
      <c r="A90" s="333" t="s">
        <v>303</v>
      </c>
      <c r="B90" s="251" t="s">
        <v>304</v>
      </c>
      <c r="C90" s="258">
        <v>43.39</v>
      </c>
      <c r="D90" s="257">
        <f t="shared" si="0"/>
        <v>0</v>
      </c>
      <c r="E90" s="258">
        <v>43.39</v>
      </c>
    </row>
    <row r="91" spans="1:5" ht="63" x14ac:dyDescent="0.25">
      <c r="A91" s="333" t="s">
        <v>305</v>
      </c>
      <c r="B91" s="251" t="s">
        <v>306</v>
      </c>
      <c r="C91" s="258">
        <v>77</v>
      </c>
      <c r="D91" s="257">
        <f t="shared" si="0"/>
        <v>0</v>
      </c>
      <c r="E91" s="258">
        <v>77</v>
      </c>
    </row>
    <row r="92" spans="1:5" ht="63" x14ac:dyDescent="0.25">
      <c r="A92" s="333" t="s">
        <v>307</v>
      </c>
      <c r="B92" s="251" t="s">
        <v>308</v>
      </c>
      <c r="C92" s="258">
        <v>38</v>
      </c>
      <c r="D92" s="257">
        <f t="shared" si="0"/>
        <v>0</v>
      </c>
      <c r="E92" s="258">
        <v>38</v>
      </c>
    </row>
    <row r="93" spans="1:5" ht="78.75" x14ac:dyDescent="0.25">
      <c r="A93" s="333" t="s">
        <v>309</v>
      </c>
      <c r="B93" s="251" t="s">
        <v>310</v>
      </c>
      <c r="C93" s="258">
        <v>30</v>
      </c>
      <c r="D93" s="257">
        <f t="shared" si="0"/>
        <v>0</v>
      </c>
      <c r="E93" s="258">
        <v>30</v>
      </c>
    </row>
    <row r="94" spans="1:5" ht="101.25" customHeight="1" x14ac:dyDescent="0.25">
      <c r="A94" s="251" t="s">
        <v>311</v>
      </c>
      <c r="B94" s="251" t="s">
        <v>312</v>
      </c>
      <c r="C94" s="258">
        <f>C95+C96</f>
        <v>57.95</v>
      </c>
      <c r="D94" s="258">
        <f t="shared" ref="D94" si="19">D95+D96</f>
        <v>0</v>
      </c>
      <c r="E94" s="258">
        <f>E95+E96</f>
        <v>57.95</v>
      </c>
    </row>
    <row r="95" spans="1:5" ht="47.25" x14ac:dyDescent="0.25">
      <c r="A95" s="333" t="s">
        <v>313</v>
      </c>
      <c r="B95" s="251" t="s">
        <v>314</v>
      </c>
      <c r="C95" s="258">
        <v>40</v>
      </c>
      <c r="D95" s="257">
        <f t="shared" ref="D95:D158" si="20">E95-C95</f>
        <v>0</v>
      </c>
      <c r="E95" s="258">
        <v>40</v>
      </c>
    </row>
    <row r="96" spans="1:5" ht="31.5" x14ac:dyDescent="0.25">
      <c r="A96" s="333" t="s">
        <v>315</v>
      </c>
      <c r="B96" s="251" t="s">
        <v>316</v>
      </c>
      <c r="C96" s="258">
        <v>17.95</v>
      </c>
      <c r="D96" s="257">
        <f t="shared" si="20"/>
        <v>0</v>
      </c>
      <c r="E96" s="258">
        <v>17.95</v>
      </c>
    </row>
    <row r="97" spans="1:252" ht="63.75" customHeight="1" x14ac:dyDescent="0.25">
      <c r="A97" s="333" t="s">
        <v>317</v>
      </c>
      <c r="B97" s="251" t="s">
        <v>318</v>
      </c>
      <c r="C97" s="258">
        <v>366.81</v>
      </c>
      <c r="D97" s="257">
        <f t="shared" si="20"/>
        <v>0</v>
      </c>
      <c r="E97" s="258">
        <v>366.81</v>
      </c>
    </row>
    <row r="98" spans="1:252" ht="47.25" hidden="1" customHeight="1" x14ac:dyDescent="0.25">
      <c r="A98" s="333" t="s">
        <v>319</v>
      </c>
      <c r="B98" s="251" t="s">
        <v>320</v>
      </c>
      <c r="C98" s="258"/>
      <c r="D98" s="257">
        <f t="shared" si="20"/>
        <v>0</v>
      </c>
      <c r="E98" s="258"/>
    </row>
    <row r="99" spans="1:252" ht="63" customHeight="1" x14ac:dyDescent="0.25">
      <c r="A99" s="333" t="s">
        <v>321</v>
      </c>
      <c r="B99" s="251" t="s">
        <v>322</v>
      </c>
      <c r="C99" s="258">
        <f>C100</f>
        <v>32</v>
      </c>
      <c r="D99" s="257">
        <f t="shared" si="20"/>
        <v>0</v>
      </c>
      <c r="E99" s="258">
        <f>E100</f>
        <v>32</v>
      </c>
    </row>
    <row r="100" spans="1:252" ht="63" x14ac:dyDescent="0.25">
      <c r="A100" s="333" t="s">
        <v>323</v>
      </c>
      <c r="B100" s="251" t="s">
        <v>324</v>
      </c>
      <c r="C100" s="258">
        <v>32</v>
      </c>
      <c r="D100" s="257">
        <f t="shared" si="20"/>
        <v>0</v>
      </c>
      <c r="E100" s="258">
        <v>32</v>
      </c>
    </row>
    <row r="101" spans="1:252" ht="31.5" x14ac:dyDescent="0.25">
      <c r="A101" s="333" t="s">
        <v>325</v>
      </c>
      <c r="B101" s="251" t="s">
        <v>326</v>
      </c>
      <c r="C101" s="258">
        <f>C102</f>
        <v>1091.3599999999999</v>
      </c>
      <c r="D101" s="257">
        <f t="shared" si="20"/>
        <v>0</v>
      </c>
      <c r="E101" s="258">
        <f>E102</f>
        <v>1091.3599999999999</v>
      </c>
    </row>
    <row r="102" spans="1:252" ht="47.25" x14ac:dyDescent="0.25">
      <c r="A102" s="333" t="s">
        <v>327</v>
      </c>
      <c r="B102" s="251" t="s">
        <v>328</v>
      </c>
      <c r="C102" s="258">
        <v>1091.3599999999999</v>
      </c>
      <c r="D102" s="257">
        <f t="shared" si="20"/>
        <v>0</v>
      </c>
      <c r="E102" s="258">
        <v>1091.3599999999999</v>
      </c>
    </row>
    <row r="103" spans="1:252" ht="15.75" hidden="1" customHeight="1" x14ac:dyDescent="0.25">
      <c r="A103" s="333" t="s">
        <v>329</v>
      </c>
      <c r="B103" s="251" t="s">
        <v>330</v>
      </c>
      <c r="C103" s="252">
        <f>1244-152.64</f>
        <v>1091.3600000000001</v>
      </c>
      <c r="D103" s="257">
        <f t="shared" si="20"/>
        <v>-1091.3600000000001</v>
      </c>
      <c r="E103" s="257">
        <f>E104</f>
        <v>0</v>
      </c>
    </row>
    <row r="104" spans="1:252" ht="15.75" hidden="1" customHeight="1" x14ac:dyDescent="0.25">
      <c r="A104" s="333" t="s">
        <v>331</v>
      </c>
      <c r="B104" s="251" t="s">
        <v>332</v>
      </c>
      <c r="C104" s="258">
        <f>C105</f>
        <v>247287.70000000004</v>
      </c>
      <c r="D104" s="257">
        <f t="shared" si="20"/>
        <v>-247287.70000000004</v>
      </c>
      <c r="E104" s="257">
        <f>E105</f>
        <v>0</v>
      </c>
    </row>
    <row r="105" spans="1:252" ht="31.5" hidden="1" customHeight="1" x14ac:dyDescent="0.25">
      <c r="A105" s="333" t="s">
        <v>333</v>
      </c>
      <c r="B105" s="251" t="s">
        <v>334</v>
      </c>
      <c r="C105" s="258">
        <f>C106</f>
        <v>247287.70000000004</v>
      </c>
      <c r="D105" s="257">
        <f t="shared" si="20"/>
        <v>-247287.70000000004</v>
      </c>
      <c r="E105" s="257"/>
    </row>
    <row r="106" spans="1:252" x14ac:dyDescent="0.25">
      <c r="A106" s="333" t="s">
        <v>335</v>
      </c>
      <c r="B106" s="251" t="s">
        <v>336</v>
      </c>
      <c r="C106" s="258">
        <f>C107</f>
        <v>247287.70000000004</v>
      </c>
      <c r="D106" s="258">
        <f t="shared" ref="D106:E106" si="21">D107</f>
        <v>25302.999999999964</v>
      </c>
      <c r="E106" s="258">
        <f t="shared" si="21"/>
        <v>272590.7</v>
      </c>
      <c r="F106" s="260"/>
    </row>
    <row r="107" spans="1:252" ht="47.25" x14ac:dyDescent="0.25">
      <c r="A107" s="333" t="s">
        <v>337</v>
      </c>
      <c r="B107" s="251" t="s">
        <v>338</v>
      </c>
      <c r="C107" s="258">
        <f>C108+C117+C149+C200</f>
        <v>247287.70000000004</v>
      </c>
      <c r="D107" s="258">
        <f t="shared" ref="D107:E107" si="22">D108+D117+D149+D200</f>
        <v>25302.999999999964</v>
      </c>
      <c r="E107" s="258">
        <f t="shared" si="22"/>
        <v>272590.7</v>
      </c>
      <c r="F107" s="260"/>
    </row>
    <row r="108" spans="1:252" ht="31.5" x14ac:dyDescent="0.25">
      <c r="A108" s="333" t="s">
        <v>339</v>
      </c>
      <c r="B108" s="251" t="s">
        <v>101</v>
      </c>
      <c r="C108" s="258">
        <f>C109+C113+C115</f>
        <v>60045.5</v>
      </c>
      <c r="D108" s="257">
        <f t="shared" si="20"/>
        <v>52524</v>
      </c>
      <c r="E108" s="257">
        <f>E109+E113+E115</f>
        <v>112569.5</v>
      </c>
      <c r="F108" s="260"/>
    </row>
    <row r="109" spans="1:252" x14ac:dyDescent="0.25">
      <c r="A109" s="333" t="s">
        <v>340</v>
      </c>
      <c r="B109" s="251" t="s">
        <v>341</v>
      </c>
      <c r="C109" s="258">
        <f>C110</f>
        <v>60045.5</v>
      </c>
      <c r="D109" s="257">
        <f t="shared" si="20"/>
        <v>52524</v>
      </c>
      <c r="E109" s="257">
        <f>E110</f>
        <v>112569.5</v>
      </c>
      <c r="F109" s="260"/>
      <c r="Q109" s="260"/>
      <c r="R109" s="260"/>
      <c r="AD109" s="260"/>
      <c r="AE109" s="260"/>
      <c r="AQ109" s="260"/>
      <c r="AR109" s="260"/>
      <c r="BD109" s="260"/>
      <c r="BE109" s="260"/>
      <c r="BQ109" s="260"/>
      <c r="BR109" s="260"/>
      <c r="CD109" s="260"/>
      <c r="CE109" s="260"/>
      <c r="CQ109" s="260"/>
      <c r="CR109" s="260"/>
      <c r="DD109" s="260"/>
      <c r="DE109" s="260"/>
      <c r="DQ109" s="260"/>
      <c r="DR109" s="260"/>
      <c r="ED109" s="260"/>
      <c r="EE109" s="260"/>
      <c r="EQ109" s="260"/>
      <c r="ER109" s="260"/>
      <c r="FD109" s="260"/>
      <c r="FE109" s="260"/>
      <c r="FQ109" s="260"/>
      <c r="FR109" s="260"/>
      <c r="GD109" s="260"/>
      <c r="GE109" s="260"/>
      <c r="GQ109" s="260"/>
      <c r="GR109" s="260"/>
      <c r="HD109" s="260"/>
      <c r="HE109" s="260"/>
      <c r="HQ109" s="260"/>
      <c r="HR109" s="260"/>
      <c r="ID109" s="260"/>
      <c r="IE109" s="260"/>
      <c r="IQ109" s="260"/>
      <c r="IR109" s="260"/>
    </row>
    <row r="110" spans="1:252" ht="22.5" hidden="1" customHeight="1" x14ac:dyDescent="0.25">
      <c r="A110" s="333" t="s">
        <v>342</v>
      </c>
      <c r="B110" s="251" t="s">
        <v>1061</v>
      </c>
      <c r="C110" s="258">
        <f>SUM(C111:C112)</f>
        <v>60045.5</v>
      </c>
      <c r="D110" s="257">
        <f t="shared" si="20"/>
        <v>52524</v>
      </c>
      <c r="E110" s="257">
        <f>SUM(E111:E112)</f>
        <v>112569.5</v>
      </c>
      <c r="Q110" s="260"/>
      <c r="R110" s="260"/>
      <c r="AD110" s="260"/>
      <c r="AE110" s="260"/>
      <c r="AQ110" s="260"/>
      <c r="AR110" s="260"/>
      <c r="BD110" s="260"/>
      <c r="BE110" s="260"/>
      <c r="BQ110" s="260"/>
      <c r="BR110" s="260"/>
      <c r="CD110" s="260"/>
      <c r="CE110" s="260"/>
      <c r="CQ110" s="260"/>
      <c r="CR110" s="260"/>
      <c r="DD110" s="260"/>
      <c r="DE110" s="260"/>
      <c r="DQ110" s="260"/>
      <c r="DR110" s="260"/>
      <c r="ED110" s="260"/>
      <c r="EE110" s="260"/>
      <c r="EQ110" s="260"/>
      <c r="ER110" s="260"/>
      <c r="FD110" s="260"/>
      <c r="FE110" s="260"/>
      <c r="FQ110" s="260"/>
      <c r="FR110" s="260"/>
      <c r="GD110" s="260"/>
      <c r="GE110" s="260"/>
      <c r="GQ110" s="260"/>
      <c r="GR110" s="260"/>
      <c r="HD110" s="260"/>
      <c r="HE110" s="260"/>
      <c r="HQ110" s="260"/>
      <c r="HR110" s="260"/>
      <c r="ID110" s="260"/>
      <c r="IE110" s="260"/>
      <c r="IQ110" s="260"/>
      <c r="IR110" s="260"/>
    </row>
    <row r="111" spans="1:252" ht="15.75" hidden="1" customHeight="1" x14ac:dyDescent="0.25">
      <c r="A111" s="457"/>
      <c r="B111" s="461" t="s">
        <v>344</v>
      </c>
      <c r="C111" s="459">
        <v>50736.5</v>
      </c>
      <c r="D111" s="460">
        <f t="shared" si="20"/>
        <v>61833</v>
      </c>
      <c r="E111" s="460">
        <v>112569.5</v>
      </c>
    </row>
    <row r="112" spans="1:252" ht="15.75" hidden="1" customHeight="1" x14ac:dyDescent="0.25">
      <c r="A112" s="457"/>
      <c r="B112" s="461" t="s">
        <v>345</v>
      </c>
      <c r="C112" s="459">
        <v>9309</v>
      </c>
      <c r="D112" s="460">
        <f t="shared" si="20"/>
        <v>-9309</v>
      </c>
      <c r="E112" s="460"/>
    </row>
    <row r="113" spans="1:5" ht="31.5" hidden="1" customHeight="1" x14ac:dyDescent="0.25">
      <c r="A113" s="457" t="s">
        <v>346</v>
      </c>
      <c r="B113" s="458" t="s">
        <v>347</v>
      </c>
      <c r="C113" s="459">
        <f>C114</f>
        <v>0</v>
      </c>
      <c r="D113" s="460">
        <f t="shared" si="20"/>
        <v>0</v>
      </c>
      <c r="E113" s="460">
        <f>E114</f>
        <v>0</v>
      </c>
    </row>
    <row r="114" spans="1:5" ht="47.25" hidden="1" customHeight="1" x14ac:dyDescent="0.25">
      <c r="A114" s="457" t="s">
        <v>348</v>
      </c>
      <c r="B114" s="458" t="s">
        <v>349</v>
      </c>
      <c r="C114" s="459"/>
      <c r="D114" s="460">
        <f t="shared" si="20"/>
        <v>0</v>
      </c>
      <c r="E114" s="460"/>
    </row>
    <row r="115" spans="1:5" ht="15.75" hidden="1" customHeight="1" x14ac:dyDescent="0.25">
      <c r="A115" s="457" t="s">
        <v>350</v>
      </c>
      <c r="B115" s="458" t="s">
        <v>351</v>
      </c>
      <c r="C115" s="459">
        <f>SUM(C116)</f>
        <v>0</v>
      </c>
      <c r="D115" s="460">
        <f t="shared" si="20"/>
        <v>0</v>
      </c>
      <c r="E115" s="460">
        <f>SUM(E116)</f>
        <v>0</v>
      </c>
    </row>
    <row r="116" spans="1:5" ht="31.5" hidden="1" customHeight="1" x14ac:dyDescent="0.25">
      <c r="A116" s="457" t="s">
        <v>352</v>
      </c>
      <c r="B116" s="458" t="s">
        <v>353</v>
      </c>
      <c r="C116" s="459"/>
      <c r="D116" s="460">
        <f t="shared" si="20"/>
        <v>0</v>
      </c>
      <c r="E116" s="460"/>
    </row>
    <row r="117" spans="1:5" ht="31.5" x14ac:dyDescent="0.25">
      <c r="A117" s="333" t="s">
        <v>354</v>
      </c>
      <c r="B117" s="251" t="s">
        <v>355</v>
      </c>
      <c r="C117" s="258">
        <f>C118+C122+C124+C126+C131+C134+C140+C136+C128+C120+C138</f>
        <v>14926</v>
      </c>
      <c r="D117" s="258">
        <f>D118+D122+D124+D126+D131+D134+D140+D136+D128+D120+D138</f>
        <v>-11132.4</v>
      </c>
      <c r="E117" s="258">
        <f>E118+E122+E124+E126+E131+E134+E140+E136+E128+E120+E138</f>
        <v>3793.6</v>
      </c>
    </row>
    <row r="118" spans="1:5" ht="63" hidden="1" customHeight="1" x14ac:dyDescent="0.25">
      <c r="A118" s="333" t="s">
        <v>356</v>
      </c>
      <c r="B118" s="251" t="s">
        <v>357</v>
      </c>
      <c r="C118" s="258">
        <f>C119</f>
        <v>0</v>
      </c>
      <c r="D118" s="257">
        <f t="shared" si="20"/>
        <v>0</v>
      </c>
      <c r="E118" s="257">
        <f>E119</f>
        <v>0</v>
      </c>
    </row>
    <row r="119" spans="1:5" ht="63" hidden="1" customHeight="1" x14ac:dyDescent="0.25">
      <c r="A119" s="333" t="s">
        <v>358</v>
      </c>
      <c r="B119" s="251" t="s">
        <v>359</v>
      </c>
      <c r="C119" s="258"/>
      <c r="D119" s="257">
        <f t="shared" si="20"/>
        <v>0</v>
      </c>
      <c r="E119" s="257"/>
    </row>
    <row r="120" spans="1:5" ht="31.5" hidden="1" customHeight="1" x14ac:dyDescent="0.25">
      <c r="A120" s="333" t="s">
        <v>360</v>
      </c>
      <c r="B120" s="251" t="s">
        <v>361</v>
      </c>
      <c r="C120" s="258">
        <f>SUM(C121)</f>
        <v>0</v>
      </c>
      <c r="D120" s="257">
        <f t="shared" si="20"/>
        <v>0</v>
      </c>
      <c r="E120" s="257">
        <f>SUM(E121)</f>
        <v>0</v>
      </c>
    </row>
    <row r="121" spans="1:5" ht="30.75" hidden="1" customHeight="1" x14ac:dyDescent="0.25">
      <c r="A121" s="333" t="s">
        <v>362</v>
      </c>
      <c r="B121" s="251" t="s">
        <v>363</v>
      </c>
      <c r="C121" s="258"/>
      <c r="D121" s="257">
        <f t="shared" si="20"/>
        <v>0</v>
      </c>
      <c r="E121" s="257"/>
    </row>
    <row r="122" spans="1:5" ht="78.75" hidden="1" customHeight="1" x14ac:dyDescent="0.25">
      <c r="A122" s="333" t="s">
        <v>364</v>
      </c>
      <c r="B122" s="251" t="s">
        <v>365</v>
      </c>
      <c r="C122" s="258">
        <f>SUM(C123)</f>
        <v>0</v>
      </c>
      <c r="D122" s="257">
        <f t="shared" si="20"/>
        <v>0</v>
      </c>
      <c r="E122" s="257">
        <f>SUM(E123)</f>
        <v>0</v>
      </c>
    </row>
    <row r="123" spans="1:5" ht="63" hidden="1" customHeight="1" x14ac:dyDescent="0.25">
      <c r="A123" s="333" t="s">
        <v>366</v>
      </c>
      <c r="B123" s="251" t="s">
        <v>367</v>
      </c>
      <c r="C123" s="258"/>
      <c r="D123" s="257">
        <f t="shared" si="20"/>
        <v>0</v>
      </c>
      <c r="E123" s="257"/>
    </row>
    <row r="124" spans="1:5" ht="47.25" hidden="1" customHeight="1" x14ac:dyDescent="0.25">
      <c r="A124" s="333" t="s">
        <v>368</v>
      </c>
      <c r="B124" s="251" t="s">
        <v>369</v>
      </c>
      <c r="C124" s="258">
        <f>C125</f>
        <v>0</v>
      </c>
      <c r="D124" s="257">
        <f t="shared" si="20"/>
        <v>0</v>
      </c>
      <c r="E124" s="257">
        <f>E125</f>
        <v>0</v>
      </c>
    </row>
    <row r="125" spans="1:5" ht="63" hidden="1" customHeight="1" x14ac:dyDescent="0.25">
      <c r="A125" s="333" t="s">
        <v>370</v>
      </c>
      <c r="B125" s="251" t="s">
        <v>371</v>
      </c>
      <c r="C125" s="258"/>
      <c r="D125" s="257">
        <f t="shared" si="20"/>
        <v>0</v>
      </c>
      <c r="E125" s="257"/>
    </row>
    <row r="126" spans="1:5" ht="63" hidden="1" customHeight="1" x14ac:dyDescent="0.25">
      <c r="A126" s="333" t="s">
        <v>372</v>
      </c>
      <c r="B126" s="251" t="s">
        <v>373</v>
      </c>
      <c r="C126" s="258">
        <f>C127</f>
        <v>0</v>
      </c>
      <c r="D126" s="257">
        <f t="shared" si="20"/>
        <v>0</v>
      </c>
      <c r="E126" s="257">
        <f>E127</f>
        <v>0</v>
      </c>
    </row>
    <row r="127" spans="1:5" ht="63" hidden="1" customHeight="1" x14ac:dyDescent="0.25">
      <c r="A127" s="333" t="s">
        <v>374</v>
      </c>
      <c r="B127" s="251" t="s">
        <v>375</v>
      </c>
      <c r="C127" s="258"/>
      <c r="D127" s="257">
        <f t="shared" si="20"/>
        <v>0</v>
      </c>
      <c r="E127" s="257"/>
    </row>
    <row r="128" spans="1:5" ht="149.25" hidden="1" customHeight="1" x14ac:dyDescent="0.25">
      <c r="A128" s="333" t="s">
        <v>376</v>
      </c>
      <c r="B128" s="251" t="s">
        <v>377</v>
      </c>
      <c r="C128" s="258">
        <f>C129</f>
        <v>0</v>
      </c>
      <c r="D128" s="257">
        <f t="shared" si="20"/>
        <v>0</v>
      </c>
      <c r="E128" s="257">
        <f>E129</f>
        <v>0</v>
      </c>
    </row>
    <row r="129" spans="1:5" ht="108" hidden="1" customHeight="1" x14ac:dyDescent="0.25">
      <c r="A129" s="333" t="s">
        <v>378</v>
      </c>
      <c r="B129" s="251" t="s">
        <v>379</v>
      </c>
      <c r="C129" s="258">
        <f>C130</f>
        <v>0</v>
      </c>
      <c r="D129" s="257">
        <f t="shared" si="20"/>
        <v>0</v>
      </c>
      <c r="E129" s="257">
        <f>E130</f>
        <v>0</v>
      </c>
    </row>
    <row r="130" spans="1:5" ht="94.5" hidden="1" customHeight="1" x14ac:dyDescent="0.25">
      <c r="A130" s="333" t="s">
        <v>380</v>
      </c>
      <c r="B130" s="251" t="s">
        <v>381</v>
      </c>
      <c r="C130" s="258"/>
      <c r="D130" s="257">
        <f t="shared" si="20"/>
        <v>0</v>
      </c>
      <c r="E130" s="257"/>
    </row>
    <row r="131" spans="1:5" ht="78.75" hidden="1" customHeight="1" x14ac:dyDescent="0.25">
      <c r="A131" s="333" t="s">
        <v>382</v>
      </c>
      <c r="B131" s="251" t="s">
        <v>383</v>
      </c>
      <c r="C131" s="258">
        <f>SUM(C132)</f>
        <v>0</v>
      </c>
      <c r="D131" s="257">
        <f t="shared" si="20"/>
        <v>0</v>
      </c>
      <c r="E131" s="257">
        <f>SUM(E132)</f>
        <v>0</v>
      </c>
    </row>
    <row r="132" spans="1:5" ht="78.75" hidden="1" customHeight="1" x14ac:dyDescent="0.25">
      <c r="A132" s="333" t="s">
        <v>384</v>
      </c>
      <c r="B132" s="251" t="s">
        <v>385</v>
      </c>
      <c r="C132" s="258">
        <f>C133</f>
        <v>0</v>
      </c>
      <c r="D132" s="257">
        <f t="shared" si="20"/>
        <v>0</v>
      </c>
      <c r="E132" s="257">
        <f>E133</f>
        <v>0</v>
      </c>
    </row>
    <row r="133" spans="1:5" ht="63" hidden="1" customHeight="1" x14ac:dyDescent="0.25">
      <c r="A133" s="333" t="s">
        <v>386</v>
      </c>
      <c r="B133" s="251" t="s">
        <v>387</v>
      </c>
      <c r="C133" s="258"/>
      <c r="D133" s="257">
        <f t="shared" si="20"/>
        <v>0</v>
      </c>
      <c r="E133" s="257"/>
    </row>
    <row r="134" spans="1:5" ht="31.5" hidden="1" customHeight="1" x14ac:dyDescent="0.25">
      <c r="A134" s="333" t="s">
        <v>388</v>
      </c>
      <c r="B134" s="251" t="s">
        <v>389</v>
      </c>
      <c r="C134" s="258">
        <f>C135</f>
        <v>0</v>
      </c>
      <c r="D134" s="257">
        <f t="shared" si="20"/>
        <v>0</v>
      </c>
      <c r="E134" s="257">
        <f>E135</f>
        <v>0</v>
      </c>
    </row>
    <row r="135" spans="1:5" ht="47.25" hidden="1" customHeight="1" x14ac:dyDescent="0.25">
      <c r="A135" s="333" t="s">
        <v>390</v>
      </c>
      <c r="B135" s="251" t="s">
        <v>391</v>
      </c>
      <c r="C135" s="258"/>
      <c r="D135" s="257">
        <f t="shared" si="20"/>
        <v>0</v>
      </c>
      <c r="E135" s="257"/>
    </row>
    <row r="136" spans="1:5" ht="47.25" hidden="1" customHeight="1" x14ac:dyDescent="0.25">
      <c r="A136" s="333" t="s">
        <v>392</v>
      </c>
      <c r="B136" s="251" t="s">
        <v>393</v>
      </c>
      <c r="C136" s="258">
        <f>C137</f>
        <v>0</v>
      </c>
      <c r="D136" s="257">
        <f t="shared" si="20"/>
        <v>0</v>
      </c>
      <c r="E136" s="257">
        <f>E137</f>
        <v>0</v>
      </c>
    </row>
    <row r="137" spans="1:5" ht="63" hidden="1" customHeight="1" x14ac:dyDescent="0.25">
      <c r="A137" s="333" t="s">
        <v>394</v>
      </c>
      <c r="B137" s="251" t="s">
        <v>395</v>
      </c>
      <c r="C137" s="258"/>
      <c r="D137" s="257">
        <f t="shared" si="20"/>
        <v>0</v>
      </c>
      <c r="E137" s="257"/>
    </row>
    <row r="138" spans="1:5" ht="47.25" customHeight="1" x14ac:dyDescent="0.25">
      <c r="A138" s="333" t="s">
        <v>396</v>
      </c>
      <c r="B138" s="251" t="s">
        <v>397</v>
      </c>
      <c r="C138" s="258">
        <f>C139</f>
        <v>11805</v>
      </c>
      <c r="D138" s="257">
        <f>E138-C138</f>
        <v>-11805</v>
      </c>
      <c r="E138" s="257">
        <f>E139</f>
        <v>0</v>
      </c>
    </row>
    <row r="139" spans="1:5" ht="63" customHeight="1" x14ac:dyDescent="0.25">
      <c r="A139" s="333" t="s">
        <v>398</v>
      </c>
      <c r="B139" s="251" t="s">
        <v>399</v>
      </c>
      <c r="C139" s="258">
        <v>11805</v>
      </c>
      <c r="D139" s="257">
        <f>E139-C139</f>
        <v>-11805</v>
      </c>
      <c r="E139" s="257"/>
    </row>
    <row r="140" spans="1:5" x14ac:dyDescent="0.25">
      <c r="A140" s="333" t="s">
        <v>400</v>
      </c>
      <c r="B140" s="251" t="s">
        <v>401</v>
      </c>
      <c r="C140" s="258">
        <f>C141</f>
        <v>3121</v>
      </c>
      <c r="D140" s="257">
        <f t="shared" si="20"/>
        <v>672.59999999999991</v>
      </c>
      <c r="E140" s="257">
        <f>E141</f>
        <v>3793.6</v>
      </c>
    </row>
    <row r="141" spans="1:5" x14ac:dyDescent="0.25">
      <c r="A141" s="333" t="s">
        <v>402</v>
      </c>
      <c r="B141" s="251" t="s">
        <v>403</v>
      </c>
      <c r="C141" s="258">
        <f>SUM(C142:C148)</f>
        <v>3121</v>
      </c>
      <c r="D141" s="257">
        <f t="shared" si="20"/>
        <v>672.59999999999991</v>
      </c>
      <c r="E141" s="257">
        <f>SUM(E142:E148)</f>
        <v>3793.6</v>
      </c>
    </row>
    <row r="142" spans="1:5" ht="78.75" hidden="1" customHeight="1" x14ac:dyDescent="0.25">
      <c r="A142" s="334"/>
      <c r="B142" s="262" t="s">
        <v>404</v>
      </c>
      <c r="C142" s="258"/>
      <c r="D142" s="257">
        <f t="shared" si="20"/>
        <v>0</v>
      </c>
      <c r="E142" s="257"/>
    </row>
    <row r="143" spans="1:5" ht="78.75" hidden="1" customHeight="1" x14ac:dyDescent="0.25">
      <c r="A143" s="334"/>
      <c r="B143" s="262" t="s">
        <v>405</v>
      </c>
      <c r="C143" s="258"/>
      <c r="D143" s="257">
        <f t="shared" si="20"/>
        <v>0</v>
      </c>
      <c r="E143" s="257"/>
    </row>
    <row r="144" spans="1:5" ht="78.75" hidden="1" customHeight="1" x14ac:dyDescent="0.25">
      <c r="A144" s="334"/>
      <c r="B144" s="262" t="s">
        <v>406</v>
      </c>
      <c r="C144" s="258"/>
      <c r="D144" s="257">
        <f t="shared" si="20"/>
        <v>0</v>
      </c>
      <c r="E144" s="257"/>
    </row>
    <row r="145" spans="1:6" ht="124.5" hidden="1" customHeight="1" x14ac:dyDescent="0.25">
      <c r="A145" s="334"/>
      <c r="B145" s="263" t="s">
        <v>407</v>
      </c>
      <c r="C145" s="258"/>
      <c r="D145" s="257">
        <f t="shared" si="20"/>
        <v>0</v>
      </c>
      <c r="E145" s="257"/>
    </row>
    <row r="146" spans="1:6" ht="94.5" hidden="1" customHeight="1" x14ac:dyDescent="0.25">
      <c r="A146" s="334"/>
      <c r="B146" s="263" t="s">
        <v>408</v>
      </c>
      <c r="C146" s="258">
        <v>2067</v>
      </c>
      <c r="D146" s="257">
        <f t="shared" si="20"/>
        <v>302</v>
      </c>
      <c r="E146" s="257">
        <v>2369</v>
      </c>
    </row>
    <row r="147" spans="1:6" ht="126" hidden="1" customHeight="1" x14ac:dyDescent="0.25">
      <c r="A147" s="334"/>
      <c r="B147" s="263" t="s">
        <v>407</v>
      </c>
      <c r="C147" s="258">
        <v>1054</v>
      </c>
      <c r="D147" s="257">
        <f t="shared" si="20"/>
        <v>365.5</v>
      </c>
      <c r="E147" s="257">
        <v>1419.5</v>
      </c>
    </row>
    <row r="148" spans="1:6" ht="47.25" hidden="1" customHeight="1" x14ac:dyDescent="0.25">
      <c r="A148" s="334"/>
      <c r="B148" s="263" t="s">
        <v>409</v>
      </c>
      <c r="C148" s="258">
        <v>0</v>
      </c>
      <c r="D148" s="257">
        <f t="shared" si="20"/>
        <v>5.0999999999999996</v>
      </c>
      <c r="E148" s="257">
        <v>5.0999999999999996</v>
      </c>
    </row>
    <row r="149" spans="1:6" ht="31.5" x14ac:dyDescent="0.25">
      <c r="A149" s="333" t="s">
        <v>410</v>
      </c>
      <c r="B149" s="251" t="s">
        <v>411</v>
      </c>
      <c r="C149" s="258">
        <f>C160+C166+C186+C188+C190+C192+C198+C196</f>
        <v>172226.20000000004</v>
      </c>
      <c r="D149" s="258">
        <f t="shared" ref="D149" si="23">D160+D166+D186+D188+D190+D192+D198</f>
        <v>-16088.600000000035</v>
      </c>
      <c r="E149" s="258">
        <f>E160+E166+E186+E188+E190+E192+E198+E196</f>
        <v>156137.60000000001</v>
      </c>
      <c r="F149" s="260"/>
    </row>
    <row r="150" spans="1:6" ht="47.25" hidden="1" customHeight="1" x14ac:dyDescent="0.25">
      <c r="A150" s="333" t="s">
        <v>412</v>
      </c>
      <c r="B150" s="251" t="s">
        <v>413</v>
      </c>
      <c r="C150" s="258">
        <f>C151</f>
        <v>0</v>
      </c>
      <c r="D150" s="257">
        <f t="shared" si="20"/>
        <v>0</v>
      </c>
      <c r="E150" s="257">
        <f>E151</f>
        <v>0</v>
      </c>
    </row>
    <row r="151" spans="1:6" ht="47.25" hidden="1" customHeight="1" x14ac:dyDescent="0.25">
      <c r="A151" s="333" t="s">
        <v>414</v>
      </c>
      <c r="B151" s="251" t="s">
        <v>415</v>
      </c>
      <c r="C151" s="258"/>
      <c r="D151" s="257">
        <f t="shared" si="20"/>
        <v>0</v>
      </c>
      <c r="E151" s="257">
        <v>0</v>
      </c>
    </row>
    <row r="152" spans="1:6" ht="47.25" hidden="1" customHeight="1" x14ac:dyDescent="0.25">
      <c r="A152" s="333" t="s">
        <v>416</v>
      </c>
      <c r="B152" s="251" t="s">
        <v>417</v>
      </c>
      <c r="C152" s="258">
        <f>C153</f>
        <v>0</v>
      </c>
      <c r="D152" s="257">
        <f t="shared" si="20"/>
        <v>0</v>
      </c>
      <c r="E152" s="257">
        <f>E153</f>
        <v>0</v>
      </c>
    </row>
    <row r="153" spans="1:6" ht="47.25" hidden="1" customHeight="1" x14ac:dyDescent="0.25">
      <c r="A153" s="333" t="s">
        <v>418</v>
      </c>
      <c r="B153" s="251" t="s">
        <v>419</v>
      </c>
      <c r="C153" s="258"/>
      <c r="D153" s="257">
        <f t="shared" si="20"/>
        <v>0</v>
      </c>
      <c r="E153" s="257"/>
    </row>
    <row r="154" spans="1:6" ht="63" hidden="1" customHeight="1" x14ac:dyDescent="0.25">
      <c r="A154" s="333" t="s">
        <v>420</v>
      </c>
      <c r="B154" s="251" t="s">
        <v>421</v>
      </c>
      <c r="C154" s="258">
        <f>C155</f>
        <v>0</v>
      </c>
      <c r="D154" s="257">
        <f t="shared" si="20"/>
        <v>0</v>
      </c>
      <c r="E154" s="257">
        <f>E155</f>
        <v>0</v>
      </c>
    </row>
    <row r="155" spans="1:6" ht="63" hidden="1" customHeight="1" x14ac:dyDescent="0.25">
      <c r="A155" s="333" t="s">
        <v>422</v>
      </c>
      <c r="B155" s="251" t="s">
        <v>423</v>
      </c>
      <c r="C155" s="258"/>
      <c r="D155" s="257">
        <f t="shared" si="20"/>
        <v>0</v>
      </c>
      <c r="E155" s="257">
        <v>0</v>
      </c>
    </row>
    <row r="156" spans="1:6" ht="63" hidden="1" customHeight="1" x14ac:dyDescent="0.25">
      <c r="A156" s="333" t="s">
        <v>424</v>
      </c>
      <c r="B156" s="251" t="s">
        <v>425</v>
      </c>
      <c r="C156" s="258">
        <f>SUM(C157)</f>
        <v>0</v>
      </c>
      <c r="D156" s="257">
        <f t="shared" si="20"/>
        <v>0</v>
      </c>
      <c r="E156" s="257">
        <f>SUM(E157)</f>
        <v>0</v>
      </c>
    </row>
    <row r="157" spans="1:6" ht="78.75" hidden="1" customHeight="1" x14ac:dyDescent="0.25">
      <c r="A157" s="333" t="s">
        <v>426</v>
      </c>
      <c r="B157" s="251" t="s">
        <v>427</v>
      </c>
      <c r="C157" s="258"/>
      <c r="D157" s="257">
        <f t="shared" si="20"/>
        <v>0</v>
      </c>
      <c r="E157" s="257"/>
    </row>
    <row r="158" spans="1:6" ht="78.75" hidden="1" customHeight="1" x14ac:dyDescent="0.25">
      <c r="A158" s="333" t="s">
        <v>428</v>
      </c>
      <c r="B158" s="251" t="s">
        <v>429</v>
      </c>
      <c r="C158" s="258">
        <f>C159</f>
        <v>0</v>
      </c>
      <c r="D158" s="257">
        <f t="shared" si="20"/>
        <v>0</v>
      </c>
      <c r="E158" s="257">
        <f>E159</f>
        <v>0</v>
      </c>
    </row>
    <row r="159" spans="1:6" ht="63" hidden="1" customHeight="1" x14ac:dyDescent="0.25">
      <c r="A159" s="333" t="s">
        <v>430</v>
      </c>
      <c r="B159" s="251" t="s">
        <v>431</v>
      </c>
      <c r="C159" s="258"/>
      <c r="D159" s="257">
        <f t="shared" ref="D159:D213" si="24">E159-C159</f>
        <v>0</v>
      </c>
      <c r="E159" s="257">
        <v>0</v>
      </c>
    </row>
    <row r="160" spans="1:6" ht="47.25" x14ac:dyDescent="0.25">
      <c r="A160" s="333" t="s">
        <v>432</v>
      </c>
      <c r="B160" s="251" t="s">
        <v>433</v>
      </c>
      <c r="C160" s="258">
        <f>C161</f>
        <v>505.5</v>
      </c>
      <c r="D160" s="257">
        <f t="shared" si="24"/>
        <v>55.600000000000023</v>
      </c>
      <c r="E160" s="257">
        <f>E161</f>
        <v>561.1</v>
      </c>
      <c r="F160" s="260"/>
    </row>
    <row r="161" spans="1:254" ht="47.25" x14ac:dyDescent="0.25">
      <c r="A161" s="333" t="s">
        <v>434</v>
      </c>
      <c r="B161" s="251" t="s">
        <v>435</v>
      </c>
      <c r="C161" s="258">
        <v>505.5</v>
      </c>
      <c r="D161" s="257">
        <f t="shared" si="24"/>
        <v>55.600000000000023</v>
      </c>
      <c r="E161" s="257">
        <v>561.1</v>
      </c>
    </row>
    <row r="162" spans="1:254" ht="47.25" hidden="1" customHeight="1" x14ac:dyDescent="0.25">
      <c r="A162" s="333" t="s">
        <v>436</v>
      </c>
      <c r="B162" s="251" t="s">
        <v>437</v>
      </c>
      <c r="C162" s="258">
        <f>C163</f>
        <v>0</v>
      </c>
      <c r="D162" s="257">
        <f t="shared" si="24"/>
        <v>0</v>
      </c>
      <c r="E162" s="257">
        <f>E163</f>
        <v>0</v>
      </c>
    </row>
    <row r="163" spans="1:254" ht="47.25" hidden="1" customHeight="1" x14ac:dyDescent="0.25">
      <c r="A163" s="333" t="s">
        <v>438</v>
      </c>
      <c r="B163" s="251" t="s">
        <v>439</v>
      </c>
      <c r="C163" s="258"/>
      <c r="D163" s="257">
        <f t="shared" si="24"/>
        <v>0</v>
      </c>
      <c r="E163" s="257"/>
    </row>
    <row r="164" spans="1:254" ht="63" hidden="1" customHeight="1" x14ac:dyDescent="0.25">
      <c r="A164" s="333" t="s">
        <v>440</v>
      </c>
      <c r="B164" s="251" t="s">
        <v>441</v>
      </c>
      <c r="C164" s="258">
        <f>C165</f>
        <v>0</v>
      </c>
      <c r="D164" s="257">
        <f t="shared" si="24"/>
        <v>0</v>
      </c>
      <c r="E164" s="257">
        <f>E165</f>
        <v>0</v>
      </c>
    </row>
    <row r="165" spans="1:254" ht="47.25" hidden="1" customHeight="1" x14ac:dyDescent="0.25">
      <c r="A165" s="333" t="s">
        <v>442</v>
      </c>
      <c r="B165" s="251" t="s">
        <v>443</v>
      </c>
      <c r="C165" s="258"/>
      <c r="D165" s="257">
        <f t="shared" si="24"/>
        <v>0</v>
      </c>
      <c r="E165" s="257">
        <v>0</v>
      </c>
    </row>
    <row r="166" spans="1:254" ht="47.25" x14ac:dyDescent="0.25">
      <c r="A166" s="333" t="s">
        <v>444</v>
      </c>
      <c r="B166" s="251" t="s">
        <v>445</v>
      </c>
      <c r="C166" s="258">
        <f>C167</f>
        <v>167419.50000000003</v>
      </c>
      <c r="D166" s="257">
        <f t="shared" si="24"/>
        <v>-16089.600000000035</v>
      </c>
      <c r="E166" s="257">
        <f>E167</f>
        <v>151329.9</v>
      </c>
    </row>
    <row r="167" spans="1:254" ht="47.25" x14ac:dyDescent="0.25">
      <c r="A167" s="333" t="s">
        <v>446</v>
      </c>
      <c r="B167" s="251" t="s">
        <v>447</v>
      </c>
      <c r="C167" s="258">
        <f>SUM(C168:C177)</f>
        <v>167419.50000000003</v>
      </c>
      <c r="D167" s="257">
        <f t="shared" si="24"/>
        <v>-16089.600000000035</v>
      </c>
      <c r="E167" s="257">
        <f>SUM(E168:E185)</f>
        <v>151329.9</v>
      </c>
      <c r="F167" s="260"/>
      <c r="G167" s="260"/>
    </row>
    <row r="168" spans="1:254" s="265" customFormat="1" ht="78.75" hidden="1" customHeight="1" x14ac:dyDescent="0.25">
      <c r="A168" s="334"/>
      <c r="B168" s="264" t="s">
        <v>448</v>
      </c>
      <c r="C168" s="258">
        <v>617.20000000000005</v>
      </c>
      <c r="D168" s="257">
        <f t="shared" si="24"/>
        <v>17.399999999999977</v>
      </c>
      <c r="E168" s="257">
        <v>634.6</v>
      </c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  <c r="BJ168" s="247"/>
      <c r="BK168" s="247"/>
      <c r="BL168" s="247"/>
      <c r="BM168" s="247"/>
      <c r="BN168" s="247"/>
      <c r="BO168" s="247"/>
      <c r="BP168" s="247"/>
      <c r="BQ168" s="247"/>
      <c r="BR168" s="247"/>
      <c r="BS168" s="247"/>
      <c r="BT168" s="247"/>
      <c r="BU168" s="247"/>
      <c r="BV168" s="247"/>
      <c r="BW168" s="247"/>
      <c r="BX168" s="247"/>
      <c r="BY168" s="247"/>
      <c r="BZ168" s="247"/>
      <c r="CA168" s="247"/>
      <c r="CB168" s="247"/>
      <c r="CC168" s="247"/>
      <c r="CD168" s="247"/>
      <c r="CE168" s="247"/>
      <c r="CF168" s="247"/>
      <c r="CG168" s="247"/>
      <c r="CH168" s="247"/>
      <c r="CI168" s="247"/>
      <c r="CJ168" s="247"/>
      <c r="CK168" s="247"/>
      <c r="CL168" s="247"/>
      <c r="CM168" s="247"/>
      <c r="CN168" s="247"/>
      <c r="CO168" s="247"/>
      <c r="CP168" s="247"/>
      <c r="CQ168" s="247"/>
      <c r="CR168" s="247"/>
      <c r="CS168" s="247"/>
      <c r="CT168" s="247"/>
      <c r="CU168" s="247"/>
      <c r="CV168" s="247"/>
      <c r="CW168" s="247"/>
      <c r="CX168" s="247"/>
      <c r="CY168" s="247"/>
      <c r="CZ168" s="247"/>
      <c r="DA168" s="247"/>
      <c r="DB168" s="247"/>
      <c r="DC168" s="247"/>
      <c r="DD168" s="247"/>
      <c r="DE168" s="247"/>
      <c r="DF168" s="247"/>
      <c r="DG168" s="247"/>
      <c r="DH168" s="247"/>
      <c r="DI168" s="247"/>
      <c r="DJ168" s="247"/>
      <c r="DK168" s="247"/>
      <c r="DL168" s="247"/>
      <c r="DM168" s="247"/>
      <c r="DN168" s="247"/>
      <c r="DO168" s="247"/>
      <c r="DP168" s="247"/>
      <c r="DQ168" s="247"/>
      <c r="DR168" s="247"/>
      <c r="DS168" s="247"/>
      <c r="DT168" s="247"/>
      <c r="DU168" s="247"/>
      <c r="DV168" s="247"/>
      <c r="DW168" s="247"/>
      <c r="DX168" s="247"/>
      <c r="DY168" s="247"/>
      <c r="DZ168" s="247"/>
      <c r="EA168" s="247"/>
      <c r="EB168" s="247"/>
      <c r="EC168" s="247"/>
      <c r="ED168" s="247"/>
      <c r="EE168" s="247"/>
      <c r="EF168" s="247"/>
      <c r="EG168" s="247"/>
      <c r="EH168" s="247"/>
      <c r="EI168" s="247"/>
      <c r="EJ168" s="247"/>
      <c r="EK168" s="247"/>
      <c r="EL168" s="247"/>
      <c r="EM168" s="247"/>
      <c r="EN168" s="247"/>
      <c r="EO168" s="247"/>
      <c r="EP168" s="247"/>
      <c r="EQ168" s="247"/>
      <c r="ER168" s="247"/>
      <c r="ES168" s="247"/>
      <c r="ET168" s="247"/>
      <c r="EU168" s="247"/>
      <c r="EV168" s="247"/>
      <c r="EW168" s="247"/>
      <c r="EX168" s="247"/>
      <c r="EY168" s="247"/>
      <c r="EZ168" s="247"/>
      <c r="FA168" s="247"/>
      <c r="FB168" s="247"/>
      <c r="FC168" s="247"/>
      <c r="FD168" s="247"/>
      <c r="FE168" s="247"/>
      <c r="FF168" s="247"/>
      <c r="FG168" s="247"/>
      <c r="FH168" s="247"/>
      <c r="FI168" s="247"/>
      <c r="FJ168" s="247"/>
      <c r="FK168" s="247"/>
      <c r="FL168" s="247"/>
      <c r="FM168" s="247"/>
      <c r="FN168" s="247"/>
      <c r="FO168" s="247"/>
      <c r="FP168" s="247"/>
      <c r="FQ168" s="247"/>
      <c r="FR168" s="247"/>
      <c r="FS168" s="247"/>
      <c r="FT168" s="247"/>
      <c r="FU168" s="247"/>
      <c r="FV168" s="247"/>
      <c r="FW168" s="247"/>
      <c r="FX168" s="247"/>
      <c r="FY168" s="247"/>
      <c r="FZ168" s="247"/>
      <c r="GA168" s="247"/>
      <c r="GB168" s="247"/>
      <c r="GC168" s="247"/>
      <c r="GD168" s="247"/>
      <c r="GE168" s="247"/>
      <c r="GF168" s="247"/>
      <c r="GG168" s="247"/>
      <c r="GH168" s="247"/>
      <c r="GI168" s="247"/>
      <c r="GJ168" s="247"/>
      <c r="GK168" s="247"/>
      <c r="GL168" s="247"/>
      <c r="GM168" s="247"/>
      <c r="GN168" s="247"/>
      <c r="GO168" s="247"/>
      <c r="GP168" s="247"/>
      <c r="GQ168" s="247"/>
      <c r="GR168" s="247"/>
      <c r="GS168" s="247"/>
      <c r="GT168" s="247"/>
      <c r="GU168" s="247"/>
      <c r="GV168" s="247"/>
      <c r="GW168" s="247"/>
      <c r="GX168" s="247"/>
      <c r="GY168" s="247"/>
      <c r="GZ168" s="247"/>
      <c r="HA168" s="247"/>
      <c r="HB168" s="247"/>
      <c r="HC168" s="247"/>
      <c r="HD168" s="247"/>
      <c r="HE168" s="247"/>
      <c r="HF168" s="247"/>
      <c r="HG168" s="247"/>
      <c r="HH168" s="247"/>
      <c r="HI168" s="247"/>
      <c r="HJ168" s="247"/>
      <c r="HK168" s="247"/>
      <c r="HL168" s="247"/>
      <c r="HM168" s="247"/>
      <c r="HN168" s="247"/>
      <c r="HO168" s="247"/>
      <c r="HP168" s="247"/>
      <c r="HQ168" s="247"/>
      <c r="HR168" s="247"/>
      <c r="HS168" s="247"/>
      <c r="HT168" s="247"/>
      <c r="HU168" s="247"/>
      <c r="HV168" s="247"/>
      <c r="HW168" s="247"/>
      <c r="HX168" s="247"/>
      <c r="HY168" s="247"/>
      <c r="HZ168" s="247"/>
      <c r="IA168" s="247"/>
      <c r="IB168" s="247"/>
      <c r="IC168" s="247"/>
      <c r="ID168" s="247"/>
      <c r="IE168" s="247"/>
      <c r="IF168" s="247"/>
      <c r="IG168" s="247"/>
      <c r="IH168" s="247"/>
      <c r="II168" s="247"/>
      <c r="IJ168" s="247"/>
      <c r="IK168" s="247"/>
      <c r="IL168" s="247"/>
      <c r="IM168" s="247"/>
      <c r="IN168" s="247"/>
      <c r="IO168" s="247"/>
      <c r="IP168" s="247"/>
      <c r="IQ168" s="247"/>
      <c r="IR168" s="247"/>
      <c r="IS168" s="247"/>
      <c r="IT168" s="247"/>
    </row>
    <row r="169" spans="1:254" s="265" customFormat="1" ht="126" hidden="1" customHeight="1" x14ac:dyDescent="0.25">
      <c r="A169" s="334"/>
      <c r="B169" s="264" t="s">
        <v>449</v>
      </c>
      <c r="C169" s="258">
        <v>765</v>
      </c>
      <c r="D169" s="257">
        <f t="shared" si="24"/>
        <v>-12</v>
      </c>
      <c r="E169" s="257">
        <v>753</v>
      </c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  <c r="BI169" s="247"/>
      <c r="BJ169" s="247"/>
      <c r="BK169" s="247"/>
      <c r="BL169" s="247"/>
      <c r="BM169" s="247"/>
      <c r="BN169" s="247"/>
      <c r="BO169" s="247"/>
      <c r="BP169" s="247"/>
      <c r="BQ169" s="247"/>
      <c r="BR169" s="247"/>
      <c r="BS169" s="247"/>
      <c r="BT169" s="247"/>
      <c r="BU169" s="247"/>
      <c r="BV169" s="247"/>
      <c r="BW169" s="247"/>
      <c r="BX169" s="247"/>
      <c r="BY169" s="247"/>
      <c r="BZ169" s="247"/>
      <c r="CA169" s="247"/>
      <c r="CB169" s="247"/>
      <c r="CC169" s="247"/>
      <c r="CD169" s="247"/>
      <c r="CE169" s="247"/>
      <c r="CF169" s="247"/>
      <c r="CG169" s="247"/>
      <c r="CH169" s="247"/>
      <c r="CI169" s="247"/>
      <c r="CJ169" s="247"/>
      <c r="CK169" s="247"/>
      <c r="CL169" s="247"/>
      <c r="CM169" s="247"/>
      <c r="CN169" s="247"/>
      <c r="CO169" s="247"/>
      <c r="CP169" s="247"/>
      <c r="CQ169" s="247"/>
      <c r="CR169" s="247"/>
      <c r="CS169" s="247"/>
      <c r="CT169" s="247"/>
      <c r="CU169" s="247"/>
      <c r="CV169" s="247"/>
      <c r="CW169" s="247"/>
      <c r="CX169" s="247"/>
      <c r="CY169" s="247"/>
      <c r="CZ169" s="247"/>
      <c r="DA169" s="247"/>
      <c r="DB169" s="247"/>
      <c r="DC169" s="247"/>
      <c r="DD169" s="247"/>
      <c r="DE169" s="247"/>
      <c r="DF169" s="247"/>
      <c r="DG169" s="247"/>
      <c r="DH169" s="247"/>
      <c r="DI169" s="247"/>
      <c r="DJ169" s="247"/>
      <c r="DK169" s="247"/>
      <c r="DL169" s="247"/>
      <c r="DM169" s="247"/>
      <c r="DN169" s="247"/>
      <c r="DO169" s="247"/>
      <c r="DP169" s="247"/>
      <c r="DQ169" s="247"/>
      <c r="DR169" s="247"/>
      <c r="DS169" s="247"/>
      <c r="DT169" s="247"/>
      <c r="DU169" s="247"/>
      <c r="DV169" s="247"/>
      <c r="DW169" s="247"/>
      <c r="DX169" s="247"/>
      <c r="DY169" s="247"/>
      <c r="DZ169" s="247"/>
      <c r="EA169" s="247"/>
      <c r="EB169" s="247"/>
      <c r="EC169" s="247"/>
      <c r="ED169" s="247"/>
      <c r="EE169" s="247"/>
      <c r="EF169" s="247"/>
      <c r="EG169" s="247"/>
      <c r="EH169" s="247"/>
      <c r="EI169" s="247"/>
      <c r="EJ169" s="247"/>
      <c r="EK169" s="247"/>
      <c r="EL169" s="247"/>
      <c r="EM169" s="247"/>
      <c r="EN169" s="247"/>
      <c r="EO169" s="247"/>
      <c r="EP169" s="247"/>
      <c r="EQ169" s="247"/>
      <c r="ER169" s="247"/>
      <c r="ES169" s="247"/>
      <c r="ET169" s="247"/>
      <c r="EU169" s="247"/>
      <c r="EV169" s="247"/>
      <c r="EW169" s="247"/>
      <c r="EX169" s="247"/>
      <c r="EY169" s="247"/>
      <c r="EZ169" s="247"/>
      <c r="FA169" s="247"/>
      <c r="FB169" s="247"/>
      <c r="FC169" s="247"/>
      <c r="FD169" s="247"/>
      <c r="FE169" s="247"/>
      <c r="FF169" s="247"/>
      <c r="FG169" s="247"/>
      <c r="FH169" s="247"/>
      <c r="FI169" s="247"/>
      <c r="FJ169" s="247"/>
      <c r="FK169" s="247"/>
      <c r="FL169" s="247"/>
      <c r="FM169" s="247"/>
      <c r="FN169" s="247"/>
      <c r="FO169" s="247"/>
      <c r="FP169" s="247"/>
      <c r="FQ169" s="247"/>
      <c r="FR169" s="247"/>
      <c r="FS169" s="247"/>
      <c r="FT169" s="247"/>
      <c r="FU169" s="247"/>
      <c r="FV169" s="247"/>
      <c r="FW169" s="247"/>
      <c r="FX169" s="247"/>
      <c r="FY169" s="247"/>
      <c r="FZ169" s="247"/>
      <c r="GA169" s="247"/>
      <c r="GB169" s="247"/>
      <c r="GC169" s="247"/>
      <c r="GD169" s="247"/>
      <c r="GE169" s="247"/>
      <c r="GF169" s="247"/>
      <c r="GG169" s="247"/>
      <c r="GH169" s="247"/>
      <c r="GI169" s="247"/>
      <c r="GJ169" s="247"/>
      <c r="GK169" s="247"/>
      <c r="GL169" s="247"/>
      <c r="GM169" s="247"/>
      <c r="GN169" s="247"/>
      <c r="GO169" s="247"/>
      <c r="GP169" s="247"/>
      <c r="GQ169" s="247"/>
      <c r="GR169" s="247"/>
      <c r="GS169" s="247"/>
      <c r="GT169" s="247"/>
      <c r="GU169" s="247"/>
      <c r="GV169" s="247"/>
      <c r="GW169" s="247"/>
      <c r="GX169" s="247"/>
      <c r="GY169" s="247"/>
      <c r="GZ169" s="247"/>
      <c r="HA169" s="247"/>
      <c r="HB169" s="247"/>
      <c r="HC169" s="247"/>
      <c r="HD169" s="247"/>
      <c r="HE169" s="247"/>
      <c r="HF169" s="247"/>
      <c r="HG169" s="247"/>
      <c r="HH169" s="247"/>
      <c r="HI169" s="247"/>
      <c r="HJ169" s="247"/>
      <c r="HK169" s="247"/>
      <c r="HL169" s="247"/>
      <c r="HM169" s="247"/>
      <c r="HN169" s="247"/>
      <c r="HO169" s="247"/>
      <c r="HP169" s="247"/>
      <c r="HQ169" s="247"/>
      <c r="HR169" s="247"/>
      <c r="HS169" s="247"/>
      <c r="HT169" s="247"/>
      <c r="HU169" s="247"/>
      <c r="HV169" s="247"/>
      <c r="HW169" s="247"/>
      <c r="HX169" s="247"/>
      <c r="HY169" s="247"/>
      <c r="HZ169" s="247"/>
      <c r="IA169" s="247"/>
      <c r="IB169" s="247"/>
      <c r="IC169" s="247"/>
      <c r="ID169" s="247"/>
      <c r="IE169" s="247"/>
      <c r="IF169" s="247"/>
      <c r="IG169" s="247"/>
      <c r="IH169" s="247"/>
      <c r="II169" s="247"/>
      <c r="IJ169" s="247"/>
      <c r="IK169" s="247"/>
      <c r="IL169" s="247"/>
      <c r="IM169" s="247"/>
      <c r="IN169" s="247"/>
      <c r="IO169" s="247"/>
      <c r="IP169" s="247"/>
      <c r="IQ169" s="247"/>
      <c r="IR169" s="247"/>
      <c r="IS169" s="247"/>
      <c r="IT169" s="247"/>
    </row>
    <row r="170" spans="1:254" s="265" customFormat="1" ht="126" hidden="1" customHeight="1" x14ac:dyDescent="0.25">
      <c r="A170" s="334"/>
      <c r="B170" s="264" t="s">
        <v>1062</v>
      </c>
      <c r="C170" s="258">
        <v>6</v>
      </c>
      <c r="D170" s="257">
        <f t="shared" si="24"/>
        <v>15.2</v>
      </c>
      <c r="E170" s="257">
        <v>21.2</v>
      </c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  <c r="BI170" s="247"/>
      <c r="BJ170" s="247"/>
      <c r="BK170" s="247"/>
      <c r="BL170" s="247"/>
      <c r="BM170" s="247"/>
      <c r="BN170" s="247"/>
      <c r="BO170" s="247"/>
      <c r="BP170" s="247"/>
      <c r="BQ170" s="247"/>
      <c r="BR170" s="247"/>
      <c r="BS170" s="247"/>
      <c r="BT170" s="247"/>
      <c r="BU170" s="247"/>
      <c r="BV170" s="247"/>
      <c r="BW170" s="247"/>
      <c r="BX170" s="247"/>
      <c r="BY170" s="247"/>
      <c r="BZ170" s="247"/>
      <c r="CA170" s="247"/>
      <c r="CB170" s="247"/>
      <c r="CC170" s="247"/>
      <c r="CD170" s="247"/>
      <c r="CE170" s="247"/>
      <c r="CF170" s="247"/>
      <c r="CG170" s="247"/>
      <c r="CH170" s="247"/>
      <c r="CI170" s="247"/>
      <c r="CJ170" s="247"/>
      <c r="CK170" s="247"/>
      <c r="CL170" s="247"/>
      <c r="CM170" s="247"/>
      <c r="CN170" s="247"/>
      <c r="CO170" s="247"/>
      <c r="CP170" s="247"/>
      <c r="CQ170" s="247"/>
      <c r="CR170" s="247"/>
      <c r="CS170" s="247"/>
      <c r="CT170" s="247"/>
      <c r="CU170" s="247"/>
      <c r="CV170" s="247"/>
      <c r="CW170" s="247"/>
      <c r="CX170" s="247"/>
      <c r="CY170" s="247"/>
      <c r="CZ170" s="247"/>
      <c r="DA170" s="247"/>
      <c r="DB170" s="247"/>
      <c r="DC170" s="247"/>
      <c r="DD170" s="247"/>
      <c r="DE170" s="247"/>
      <c r="DF170" s="247"/>
      <c r="DG170" s="247"/>
      <c r="DH170" s="247"/>
      <c r="DI170" s="247"/>
      <c r="DJ170" s="247"/>
      <c r="DK170" s="247"/>
      <c r="DL170" s="247"/>
      <c r="DM170" s="247"/>
      <c r="DN170" s="247"/>
      <c r="DO170" s="247"/>
      <c r="DP170" s="247"/>
      <c r="DQ170" s="247"/>
      <c r="DR170" s="247"/>
      <c r="DS170" s="247"/>
      <c r="DT170" s="247"/>
      <c r="DU170" s="247"/>
      <c r="DV170" s="247"/>
      <c r="DW170" s="247"/>
      <c r="DX170" s="247"/>
      <c r="DY170" s="247"/>
      <c r="DZ170" s="247"/>
      <c r="EA170" s="247"/>
      <c r="EB170" s="247"/>
      <c r="EC170" s="247"/>
      <c r="ED170" s="247"/>
      <c r="EE170" s="247"/>
      <c r="EF170" s="247"/>
      <c r="EG170" s="247"/>
      <c r="EH170" s="247"/>
      <c r="EI170" s="247"/>
      <c r="EJ170" s="247"/>
      <c r="EK170" s="247"/>
      <c r="EL170" s="247"/>
      <c r="EM170" s="247"/>
      <c r="EN170" s="247"/>
      <c r="EO170" s="247"/>
      <c r="EP170" s="247"/>
      <c r="EQ170" s="247"/>
      <c r="ER170" s="247"/>
      <c r="ES170" s="247"/>
      <c r="ET170" s="247"/>
      <c r="EU170" s="247"/>
      <c r="EV170" s="247"/>
      <c r="EW170" s="247"/>
      <c r="EX170" s="247"/>
      <c r="EY170" s="247"/>
      <c r="EZ170" s="247"/>
      <c r="FA170" s="247"/>
      <c r="FB170" s="247"/>
      <c r="FC170" s="247"/>
      <c r="FD170" s="247"/>
      <c r="FE170" s="247"/>
      <c r="FF170" s="247"/>
      <c r="FG170" s="247"/>
      <c r="FH170" s="247"/>
      <c r="FI170" s="247"/>
      <c r="FJ170" s="247"/>
      <c r="FK170" s="247"/>
      <c r="FL170" s="247"/>
      <c r="FM170" s="247"/>
      <c r="FN170" s="247"/>
      <c r="FO170" s="247"/>
      <c r="FP170" s="247"/>
      <c r="FQ170" s="247"/>
      <c r="FR170" s="247"/>
      <c r="FS170" s="247"/>
      <c r="FT170" s="247"/>
      <c r="FU170" s="247"/>
      <c r="FV170" s="247"/>
      <c r="FW170" s="247"/>
      <c r="FX170" s="247"/>
      <c r="FY170" s="247"/>
      <c r="FZ170" s="247"/>
      <c r="GA170" s="247"/>
      <c r="GB170" s="247"/>
      <c r="GC170" s="247"/>
      <c r="GD170" s="247"/>
      <c r="GE170" s="247"/>
      <c r="GF170" s="247"/>
      <c r="GG170" s="247"/>
      <c r="GH170" s="247"/>
      <c r="GI170" s="247"/>
      <c r="GJ170" s="247"/>
      <c r="GK170" s="247"/>
      <c r="GL170" s="247"/>
      <c r="GM170" s="247"/>
      <c r="GN170" s="247"/>
      <c r="GO170" s="247"/>
      <c r="GP170" s="247"/>
      <c r="GQ170" s="247"/>
      <c r="GR170" s="247"/>
      <c r="GS170" s="247"/>
      <c r="GT170" s="247"/>
      <c r="GU170" s="247"/>
      <c r="GV170" s="247"/>
      <c r="GW170" s="247"/>
      <c r="GX170" s="247"/>
      <c r="GY170" s="247"/>
      <c r="GZ170" s="247"/>
      <c r="HA170" s="247"/>
      <c r="HB170" s="247"/>
      <c r="HC170" s="247"/>
      <c r="HD170" s="247"/>
      <c r="HE170" s="247"/>
      <c r="HF170" s="247"/>
      <c r="HG170" s="247"/>
      <c r="HH170" s="247"/>
      <c r="HI170" s="247"/>
      <c r="HJ170" s="247"/>
      <c r="HK170" s="247"/>
      <c r="HL170" s="247"/>
      <c r="HM170" s="247"/>
      <c r="HN170" s="247"/>
      <c r="HO170" s="247"/>
      <c r="HP170" s="247"/>
      <c r="HQ170" s="247"/>
      <c r="HR170" s="247"/>
      <c r="HS170" s="247"/>
      <c r="HT170" s="247"/>
      <c r="HU170" s="247"/>
      <c r="HV170" s="247"/>
      <c r="HW170" s="247"/>
      <c r="HX170" s="247"/>
      <c r="HY170" s="247"/>
      <c r="HZ170" s="247"/>
      <c r="IA170" s="247"/>
      <c r="IB170" s="247"/>
      <c r="IC170" s="247"/>
      <c r="ID170" s="247"/>
      <c r="IE170" s="247"/>
      <c r="IF170" s="247"/>
      <c r="IG170" s="247"/>
      <c r="IH170" s="247"/>
      <c r="II170" s="247"/>
      <c r="IJ170" s="247"/>
      <c r="IK170" s="247"/>
      <c r="IL170" s="247"/>
      <c r="IM170" s="247"/>
      <c r="IN170" s="247"/>
      <c r="IO170" s="247"/>
      <c r="IP170" s="247"/>
      <c r="IQ170" s="247"/>
      <c r="IR170" s="247"/>
      <c r="IS170" s="247"/>
      <c r="IT170" s="247"/>
    </row>
    <row r="171" spans="1:254" s="265" customFormat="1" ht="126" hidden="1" customHeight="1" x14ac:dyDescent="0.25">
      <c r="A171" s="334"/>
      <c r="B171" s="264" t="s">
        <v>450</v>
      </c>
      <c r="C171" s="258">
        <v>165748</v>
      </c>
      <c r="D171" s="257">
        <f t="shared" si="24"/>
        <v>-165748</v>
      </c>
      <c r="E171" s="257"/>
      <c r="F171" s="266"/>
      <c r="G171" s="266"/>
      <c r="H171" s="266"/>
      <c r="I171" s="266"/>
      <c r="J171" s="266"/>
      <c r="K171" s="266"/>
      <c r="L171" s="266"/>
      <c r="M171" s="266"/>
      <c r="N171" s="266"/>
      <c r="O171" s="266"/>
      <c r="P171" s="266"/>
      <c r="Q171" s="266"/>
      <c r="R171" s="266"/>
      <c r="S171" s="266"/>
      <c r="T171" s="266"/>
      <c r="U171" s="266"/>
      <c r="V171" s="266"/>
      <c r="W171" s="266"/>
      <c r="X171" s="266"/>
      <c r="Y171" s="266"/>
      <c r="Z171" s="266"/>
      <c r="AA171" s="266"/>
      <c r="AB171" s="266"/>
      <c r="AC171" s="266"/>
      <c r="AD171" s="266"/>
      <c r="AE171" s="266"/>
      <c r="AF171" s="266"/>
      <c r="AG171" s="266"/>
      <c r="AH171" s="266"/>
      <c r="AI171" s="266"/>
      <c r="AJ171" s="266"/>
      <c r="AK171" s="266"/>
      <c r="AL171" s="266"/>
      <c r="AM171" s="266"/>
      <c r="AN171" s="266"/>
      <c r="AO171" s="266"/>
      <c r="AP171" s="266"/>
      <c r="AQ171" s="266"/>
      <c r="AR171" s="266"/>
      <c r="AS171" s="266"/>
      <c r="AT171" s="266"/>
      <c r="AU171" s="266"/>
      <c r="AV171" s="266"/>
      <c r="AW171" s="266"/>
      <c r="AX171" s="266"/>
      <c r="AY171" s="266"/>
      <c r="AZ171" s="266"/>
      <c r="BA171" s="266"/>
      <c r="BB171" s="266"/>
      <c r="BC171" s="266"/>
      <c r="BD171" s="266"/>
      <c r="BE171" s="266"/>
      <c r="BF171" s="266"/>
      <c r="BG171" s="266"/>
      <c r="BH171" s="266"/>
      <c r="BI171" s="266"/>
      <c r="BJ171" s="266"/>
      <c r="BK171" s="266"/>
      <c r="BL171" s="266"/>
      <c r="BM171" s="266"/>
      <c r="BN171" s="266"/>
      <c r="BO171" s="266"/>
      <c r="BP171" s="266"/>
      <c r="BQ171" s="266"/>
      <c r="BR171" s="266"/>
      <c r="BS171" s="266"/>
      <c r="BT171" s="266"/>
      <c r="BU171" s="266"/>
      <c r="BV171" s="266"/>
      <c r="BW171" s="266"/>
      <c r="BX171" s="266"/>
      <c r="BY171" s="266"/>
      <c r="BZ171" s="266"/>
      <c r="CA171" s="266"/>
      <c r="CB171" s="266"/>
      <c r="CC171" s="266"/>
      <c r="CD171" s="266"/>
      <c r="CE171" s="266"/>
      <c r="CF171" s="266"/>
      <c r="CG171" s="266"/>
      <c r="CH171" s="266"/>
      <c r="CI171" s="266"/>
      <c r="CJ171" s="266"/>
      <c r="CK171" s="266"/>
      <c r="CL171" s="266"/>
      <c r="CM171" s="266"/>
      <c r="CN171" s="266"/>
      <c r="CO171" s="266"/>
      <c r="CP171" s="266"/>
      <c r="CQ171" s="266"/>
      <c r="CR171" s="266"/>
      <c r="CS171" s="266"/>
      <c r="CT171" s="266"/>
      <c r="CU171" s="266"/>
      <c r="CV171" s="266"/>
      <c r="CW171" s="266"/>
      <c r="CX171" s="266"/>
      <c r="CY171" s="266"/>
      <c r="CZ171" s="266"/>
      <c r="DA171" s="266"/>
      <c r="DB171" s="266"/>
      <c r="DC171" s="266"/>
      <c r="DD171" s="266"/>
      <c r="DE171" s="266"/>
      <c r="DF171" s="266"/>
      <c r="DG171" s="266"/>
      <c r="DH171" s="266"/>
      <c r="DI171" s="266"/>
      <c r="DJ171" s="266"/>
      <c r="DK171" s="266"/>
      <c r="DL171" s="266"/>
      <c r="DM171" s="266"/>
      <c r="DN171" s="266"/>
      <c r="DO171" s="266"/>
      <c r="DP171" s="266"/>
      <c r="DQ171" s="266"/>
      <c r="DR171" s="266"/>
      <c r="DS171" s="266"/>
      <c r="DT171" s="266"/>
      <c r="DU171" s="266"/>
      <c r="DV171" s="266"/>
      <c r="DW171" s="266"/>
      <c r="DX171" s="266"/>
      <c r="DY171" s="266"/>
      <c r="DZ171" s="266"/>
      <c r="EA171" s="266"/>
      <c r="EB171" s="266"/>
      <c r="EC171" s="266"/>
      <c r="ED171" s="266"/>
      <c r="EE171" s="266"/>
      <c r="EF171" s="266"/>
      <c r="EG171" s="266"/>
      <c r="EH171" s="266"/>
      <c r="EI171" s="266"/>
      <c r="EJ171" s="266"/>
      <c r="EK171" s="266"/>
      <c r="EL171" s="266"/>
      <c r="EM171" s="266"/>
      <c r="EN171" s="266"/>
      <c r="EO171" s="266"/>
      <c r="EP171" s="266"/>
      <c r="EQ171" s="266"/>
      <c r="ER171" s="266"/>
      <c r="ES171" s="266"/>
      <c r="ET171" s="266"/>
      <c r="EU171" s="266"/>
      <c r="EV171" s="266"/>
      <c r="EW171" s="266"/>
      <c r="EX171" s="266"/>
      <c r="EY171" s="266"/>
      <c r="EZ171" s="266"/>
      <c r="FA171" s="266"/>
      <c r="FB171" s="266"/>
      <c r="FC171" s="266"/>
      <c r="FD171" s="266"/>
      <c r="FE171" s="266"/>
      <c r="FF171" s="266"/>
      <c r="FG171" s="266"/>
      <c r="FH171" s="266"/>
      <c r="FI171" s="266"/>
      <c r="FJ171" s="266"/>
      <c r="FK171" s="266"/>
      <c r="FL171" s="266"/>
      <c r="FM171" s="266"/>
      <c r="FN171" s="266"/>
      <c r="FO171" s="266"/>
      <c r="FP171" s="266"/>
      <c r="FQ171" s="266"/>
      <c r="FR171" s="266"/>
      <c r="FS171" s="266"/>
      <c r="FT171" s="266"/>
      <c r="FU171" s="266"/>
      <c r="FV171" s="266"/>
      <c r="FW171" s="266"/>
      <c r="FX171" s="266"/>
      <c r="FY171" s="266"/>
      <c r="FZ171" s="266"/>
      <c r="GA171" s="266"/>
      <c r="GB171" s="266"/>
      <c r="GC171" s="266"/>
      <c r="GD171" s="266"/>
      <c r="GE171" s="266"/>
      <c r="GF171" s="266"/>
      <c r="GG171" s="266"/>
      <c r="GH171" s="266"/>
      <c r="GI171" s="266"/>
      <c r="GJ171" s="266"/>
      <c r="GK171" s="266"/>
      <c r="GL171" s="266"/>
      <c r="GM171" s="266"/>
      <c r="GN171" s="266"/>
      <c r="GO171" s="266"/>
      <c r="GP171" s="266"/>
      <c r="GQ171" s="266"/>
      <c r="GR171" s="266"/>
      <c r="GS171" s="266"/>
      <c r="GT171" s="266"/>
      <c r="GU171" s="266"/>
      <c r="GV171" s="266"/>
      <c r="GW171" s="266"/>
      <c r="GX171" s="266"/>
      <c r="GY171" s="266"/>
      <c r="GZ171" s="266"/>
      <c r="HA171" s="266"/>
      <c r="HB171" s="266"/>
      <c r="HC171" s="266"/>
      <c r="HD171" s="266"/>
      <c r="HE171" s="266"/>
      <c r="HF171" s="266"/>
      <c r="HG171" s="266"/>
      <c r="HH171" s="266"/>
      <c r="HI171" s="266"/>
      <c r="HJ171" s="266"/>
      <c r="HK171" s="266"/>
      <c r="HL171" s="266"/>
      <c r="HM171" s="266"/>
      <c r="HN171" s="266"/>
      <c r="HO171" s="266"/>
      <c r="HP171" s="266"/>
      <c r="HQ171" s="266"/>
      <c r="HR171" s="266"/>
      <c r="HS171" s="266"/>
      <c r="HT171" s="266"/>
      <c r="HU171" s="266"/>
      <c r="HV171" s="266"/>
      <c r="HW171" s="266"/>
      <c r="HX171" s="266"/>
      <c r="HY171" s="266"/>
      <c r="HZ171" s="266"/>
      <c r="IA171" s="266"/>
      <c r="IB171" s="266"/>
      <c r="IC171" s="266"/>
      <c r="ID171" s="266"/>
      <c r="IE171" s="266"/>
      <c r="IF171" s="266"/>
      <c r="IG171" s="266"/>
      <c r="IH171" s="266"/>
      <c r="II171" s="266"/>
      <c r="IJ171" s="266"/>
      <c r="IK171" s="266"/>
      <c r="IL171" s="266"/>
      <c r="IM171" s="266"/>
      <c r="IN171" s="266"/>
      <c r="IO171" s="266"/>
      <c r="IP171" s="266"/>
      <c r="IQ171" s="266"/>
      <c r="IR171" s="266"/>
      <c r="IS171" s="266"/>
      <c r="IT171" s="266"/>
    </row>
    <row r="172" spans="1:254" s="265" customFormat="1" ht="220.5" hidden="1" customHeight="1" x14ac:dyDescent="0.25">
      <c r="A172" s="334"/>
      <c r="B172" s="264" t="s">
        <v>451</v>
      </c>
      <c r="C172" s="258">
        <v>0</v>
      </c>
      <c r="D172" s="257">
        <f t="shared" si="24"/>
        <v>144254.79999999999</v>
      </c>
      <c r="E172" s="257">
        <v>144254.79999999999</v>
      </c>
      <c r="F172" s="266"/>
      <c r="G172" s="266"/>
      <c r="H172" s="266"/>
      <c r="I172" s="266"/>
      <c r="J172" s="266"/>
      <c r="K172" s="266"/>
      <c r="L172" s="266"/>
      <c r="M172" s="266"/>
      <c r="N172" s="266"/>
      <c r="O172" s="266"/>
      <c r="P172" s="266"/>
      <c r="Q172" s="266"/>
      <c r="R172" s="266"/>
      <c r="S172" s="266"/>
      <c r="T172" s="266"/>
      <c r="U172" s="266"/>
      <c r="V172" s="266"/>
      <c r="W172" s="266"/>
      <c r="X172" s="266"/>
      <c r="Y172" s="266"/>
      <c r="Z172" s="266"/>
      <c r="AA172" s="266"/>
      <c r="AB172" s="266"/>
      <c r="AC172" s="266"/>
      <c r="AD172" s="266"/>
      <c r="AE172" s="266"/>
      <c r="AF172" s="266"/>
      <c r="AG172" s="266"/>
      <c r="AH172" s="266"/>
      <c r="AI172" s="266"/>
      <c r="AJ172" s="266"/>
      <c r="AK172" s="266"/>
      <c r="AL172" s="266"/>
      <c r="AM172" s="266"/>
      <c r="AN172" s="266"/>
      <c r="AO172" s="266"/>
      <c r="AP172" s="266"/>
      <c r="AQ172" s="266"/>
      <c r="AR172" s="266"/>
      <c r="AS172" s="266"/>
      <c r="AT172" s="266"/>
      <c r="AU172" s="266"/>
      <c r="AV172" s="266"/>
      <c r="AW172" s="266"/>
      <c r="AX172" s="266"/>
      <c r="AY172" s="266"/>
      <c r="AZ172" s="266"/>
      <c r="BA172" s="266"/>
      <c r="BB172" s="266"/>
      <c r="BC172" s="266"/>
      <c r="BD172" s="266"/>
      <c r="BE172" s="266"/>
      <c r="BF172" s="266"/>
      <c r="BG172" s="266"/>
      <c r="BH172" s="266"/>
      <c r="BI172" s="266"/>
      <c r="BJ172" s="266"/>
      <c r="BK172" s="266"/>
      <c r="BL172" s="266"/>
      <c r="BM172" s="266"/>
      <c r="BN172" s="266"/>
      <c r="BO172" s="266"/>
      <c r="BP172" s="266"/>
      <c r="BQ172" s="266"/>
      <c r="BR172" s="266"/>
      <c r="BS172" s="266"/>
      <c r="BT172" s="266"/>
      <c r="BU172" s="266"/>
      <c r="BV172" s="266"/>
      <c r="BW172" s="266"/>
      <c r="BX172" s="266"/>
      <c r="BY172" s="266"/>
      <c r="BZ172" s="266"/>
      <c r="CA172" s="266"/>
      <c r="CB172" s="266"/>
      <c r="CC172" s="266"/>
      <c r="CD172" s="266"/>
      <c r="CE172" s="266"/>
      <c r="CF172" s="266"/>
      <c r="CG172" s="266"/>
      <c r="CH172" s="266"/>
      <c r="CI172" s="266"/>
      <c r="CJ172" s="266"/>
      <c r="CK172" s="266"/>
      <c r="CL172" s="266"/>
      <c r="CM172" s="266"/>
      <c r="CN172" s="266"/>
      <c r="CO172" s="266"/>
      <c r="CP172" s="266"/>
      <c r="CQ172" s="266"/>
      <c r="CR172" s="266"/>
      <c r="CS172" s="266"/>
      <c r="CT172" s="266"/>
      <c r="CU172" s="266"/>
      <c r="CV172" s="266"/>
      <c r="CW172" s="266"/>
      <c r="CX172" s="266"/>
      <c r="CY172" s="266"/>
      <c r="CZ172" s="266"/>
      <c r="DA172" s="266"/>
      <c r="DB172" s="266"/>
      <c r="DC172" s="266"/>
      <c r="DD172" s="266"/>
      <c r="DE172" s="266"/>
      <c r="DF172" s="266"/>
      <c r="DG172" s="266"/>
      <c r="DH172" s="266"/>
      <c r="DI172" s="266"/>
      <c r="DJ172" s="266"/>
      <c r="DK172" s="266"/>
      <c r="DL172" s="266"/>
      <c r="DM172" s="266"/>
      <c r="DN172" s="266"/>
      <c r="DO172" s="266"/>
      <c r="DP172" s="266"/>
      <c r="DQ172" s="266"/>
      <c r="DR172" s="266"/>
      <c r="DS172" s="266"/>
      <c r="DT172" s="266"/>
      <c r="DU172" s="266"/>
      <c r="DV172" s="266"/>
      <c r="DW172" s="266"/>
      <c r="DX172" s="266"/>
      <c r="DY172" s="266"/>
      <c r="DZ172" s="266"/>
      <c r="EA172" s="266"/>
      <c r="EB172" s="266"/>
      <c r="EC172" s="266"/>
      <c r="ED172" s="266"/>
      <c r="EE172" s="266"/>
      <c r="EF172" s="266"/>
      <c r="EG172" s="266"/>
      <c r="EH172" s="266"/>
      <c r="EI172" s="266"/>
      <c r="EJ172" s="266"/>
      <c r="EK172" s="266"/>
      <c r="EL172" s="266"/>
      <c r="EM172" s="266"/>
      <c r="EN172" s="266"/>
      <c r="EO172" s="266"/>
      <c r="EP172" s="266"/>
      <c r="EQ172" s="266"/>
      <c r="ER172" s="266"/>
      <c r="ES172" s="266"/>
      <c r="ET172" s="266"/>
      <c r="EU172" s="266"/>
      <c r="EV172" s="266"/>
      <c r="EW172" s="266"/>
      <c r="EX172" s="266"/>
      <c r="EY172" s="266"/>
      <c r="EZ172" s="266"/>
      <c r="FA172" s="266"/>
      <c r="FB172" s="266"/>
      <c r="FC172" s="266"/>
      <c r="FD172" s="266"/>
      <c r="FE172" s="266"/>
      <c r="FF172" s="266"/>
      <c r="FG172" s="266"/>
      <c r="FH172" s="266"/>
      <c r="FI172" s="266"/>
      <c r="FJ172" s="266"/>
      <c r="FK172" s="266"/>
      <c r="FL172" s="266"/>
      <c r="FM172" s="266"/>
      <c r="FN172" s="266"/>
      <c r="FO172" s="266"/>
      <c r="FP172" s="266"/>
      <c r="FQ172" s="266"/>
      <c r="FR172" s="266"/>
      <c r="FS172" s="266"/>
      <c r="FT172" s="266"/>
      <c r="FU172" s="266"/>
      <c r="FV172" s="266"/>
      <c r="FW172" s="266"/>
      <c r="FX172" s="266"/>
      <c r="FY172" s="266"/>
      <c r="FZ172" s="266"/>
      <c r="GA172" s="266"/>
      <c r="GB172" s="266"/>
      <c r="GC172" s="266"/>
      <c r="GD172" s="266"/>
      <c r="GE172" s="266"/>
      <c r="GF172" s="266"/>
      <c r="GG172" s="266"/>
      <c r="GH172" s="266"/>
      <c r="GI172" s="266"/>
      <c r="GJ172" s="266"/>
      <c r="GK172" s="266"/>
      <c r="GL172" s="266"/>
      <c r="GM172" s="266"/>
      <c r="GN172" s="266"/>
      <c r="GO172" s="266"/>
      <c r="GP172" s="266"/>
      <c r="GQ172" s="266"/>
      <c r="GR172" s="266"/>
      <c r="GS172" s="266"/>
      <c r="GT172" s="266"/>
      <c r="GU172" s="266"/>
      <c r="GV172" s="266"/>
      <c r="GW172" s="266"/>
      <c r="GX172" s="266"/>
      <c r="GY172" s="266"/>
      <c r="GZ172" s="266"/>
      <c r="HA172" s="266"/>
      <c r="HB172" s="266"/>
      <c r="HC172" s="266"/>
      <c r="HD172" s="266"/>
      <c r="HE172" s="266"/>
      <c r="HF172" s="266"/>
      <c r="HG172" s="266"/>
      <c r="HH172" s="266"/>
      <c r="HI172" s="266"/>
      <c r="HJ172" s="266"/>
      <c r="HK172" s="266"/>
      <c r="HL172" s="266"/>
      <c r="HM172" s="266"/>
      <c r="HN172" s="266"/>
      <c r="HO172" s="266"/>
      <c r="HP172" s="266"/>
      <c r="HQ172" s="266"/>
      <c r="HR172" s="266"/>
      <c r="HS172" s="266"/>
      <c r="HT172" s="266"/>
      <c r="HU172" s="266"/>
      <c r="HV172" s="266"/>
      <c r="HW172" s="266"/>
      <c r="HX172" s="266"/>
      <c r="HY172" s="266"/>
      <c r="HZ172" s="266"/>
      <c r="IA172" s="266"/>
      <c r="IB172" s="266"/>
      <c r="IC172" s="266"/>
      <c r="ID172" s="266"/>
      <c r="IE172" s="266"/>
      <c r="IF172" s="266"/>
      <c r="IG172" s="266"/>
      <c r="IH172" s="266"/>
      <c r="II172" s="266"/>
      <c r="IJ172" s="266"/>
      <c r="IK172" s="266"/>
      <c r="IL172" s="266"/>
      <c r="IM172" s="266"/>
      <c r="IN172" s="266"/>
      <c r="IO172" s="266"/>
      <c r="IP172" s="266"/>
      <c r="IQ172" s="266"/>
      <c r="IR172" s="266"/>
      <c r="IS172" s="266"/>
      <c r="IT172" s="266"/>
    </row>
    <row r="173" spans="1:254" s="265" customFormat="1" ht="113.25" hidden="1" customHeight="1" x14ac:dyDescent="0.25">
      <c r="A173" s="334"/>
      <c r="B173" s="264" t="s">
        <v>452</v>
      </c>
      <c r="C173" s="258">
        <v>20</v>
      </c>
      <c r="D173" s="257">
        <f t="shared" si="24"/>
        <v>-20</v>
      </c>
      <c r="E173" s="257"/>
      <c r="F173" s="266"/>
      <c r="G173" s="266"/>
      <c r="H173" s="266"/>
      <c r="I173" s="266"/>
      <c r="J173" s="266"/>
      <c r="K173" s="266"/>
      <c r="L173" s="266"/>
      <c r="M173" s="266"/>
      <c r="N173" s="266"/>
      <c r="O173" s="266"/>
      <c r="P173" s="266"/>
      <c r="Q173" s="266"/>
      <c r="R173" s="266"/>
      <c r="S173" s="266"/>
      <c r="T173" s="266"/>
      <c r="U173" s="266"/>
      <c r="V173" s="266"/>
      <c r="W173" s="266"/>
      <c r="X173" s="266"/>
      <c r="Y173" s="266"/>
      <c r="Z173" s="266"/>
      <c r="AA173" s="266"/>
      <c r="AB173" s="266"/>
      <c r="AC173" s="266"/>
      <c r="AD173" s="266"/>
      <c r="AE173" s="266"/>
      <c r="AF173" s="266"/>
      <c r="AG173" s="266"/>
      <c r="AH173" s="266"/>
      <c r="AI173" s="266"/>
      <c r="AJ173" s="266"/>
      <c r="AK173" s="266"/>
      <c r="AL173" s="266"/>
      <c r="AM173" s="266"/>
      <c r="AN173" s="266"/>
      <c r="AO173" s="266"/>
      <c r="AP173" s="266"/>
      <c r="AQ173" s="266"/>
      <c r="AR173" s="266"/>
      <c r="AS173" s="266"/>
      <c r="AT173" s="266"/>
      <c r="AU173" s="266"/>
      <c r="AV173" s="266"/>
      <c r="AW173" s="266"/>
      <c r="AX173" s="266"/>
      <c r="AY173" s="266"/>
      <c r="AZ173" s="266"/>
      <c r="BA173" s="266"/>
      <c r="BB173" s="266"/>
      <c r="BC173" s="266"/>
      <c r="BD173" s="266"/>
      <c r="BE173" s="266"/>
      <c r="BF173" s="266"/>
      <c r="BG173" s="266"/>
      <c r="BH173" s="266"/>
      <c r="BI173" s="266"/>
      <c r="BJ173" s="266"/>
      <c r="BK173" s="266"/>
      <c r="BL173" s="266"/>
      <c r="BM173" s="266"/>
      <c r="BN173" s="266"/>
      <c r="BO173" s="266"/>
      <c r="BP173" s="266"/>
      <c r="BQ173" s="266"/>
      <c r="BR173" s="266"/>
      <c r="BS173" s="266"/>
      <c r="BT173" s="266"/>
      <c r="BU173" s="266"/>
      <c r="BV173" s="266"/>
      <c r="BW173" s="266"/>
      <c r="BX173" s="266"/>
      <c r="BY173" s="266"/>
      <c r="BZ173" s="266"/>
      <c r="CA173" s="266"/>
      <c r="CB173" s="266"/>
      <c r="CC173" s="266"/>
      <c r="CD173" s="266"/>
      <c r="CE173" s="266"/>
      <c r="CF173" s="266"/>
      <c r="CG173" s="266"/>
      <c r="CH173" s="266"/>
      <c r="CI173" s="266"/>
      <c r="CJ173" s="266"/>
      <c r="CK173" s="266"/>
      <c r="CL173" s="266"/>
      <c r="CM173" s="266"/>
      <c r="CN173" s="266"/>
      <c r="CO173" s="266"/>
      <c r="CP173" s="266"/>
      <c r="CQ173" s="266"/>
      <c r="CR173" s="266"/>
      <c r="CS173" s="266"/>
      <c r="CT173" s="266"/>
      <c r="CU173" s="266"/>
      <c r="CV173" s="266"/>
      <c r="CW173" s="266"/>
      <c r="CX173" s="266"/>
      <c r="CY173" s="266"/>
      <c r="CZ173" s="266"/>
      <c r="DA173" s="266"/>
      <c r="DB173" s="266"/>
      <c r="DC173" s="266"/>
      <c r="DD173" s="266"/>
      <c r="DE173" s="266"/>
      <c r="DF173" s="266"/>
      <c r="DG173" s="266"/>
      <c r="DH173" s="266"/>
      <c r="DI173" s="266"/>
      <c r="DJ173" s="266"/>
      <c r="DK173" s="266"/>
      <c r="DL173" s="266"/>
      <c r="DM173" s="266"/>
      <c r="DN173" s="266"/>
      <c r="DO173" s="266"/>
      <c r="DP173" s="266"/>
      <c r="DQ173" s="266"/>
      <c r="DR173" s="266"/>
      <c r="DS173" s="266"/>
      <c r="DT173" s="266"/>
      <c r="DU173" s="266"/>
      <c r="DV173" s="266"/>
      <c r="DW173" s="266"/>
      <c r="DX173" s="266"/>
      <c r="DY173" s="266"/>
      <c r="DZ173" s="266"/>
      <c r="EA173" s="266"/>
      <c r="EB173" s="266"/>
      <c r="EC173" s="266"/>
      <c r="ED173" s="266"/>
      <c r="EE173" s="266"/>
      <c r="EF173" s="266"/>
      <c r="EG173" s="266"/>
      <c r="EH173" s="266"/>
      <c r="EI173" s="266"/>
      <c r="EJ173" s="266"/>
      <c r="EK173" s="266"/>
      <c r="EL173" s="266"/>
      <c r="EM173" s="266"/>
      <c r="EN173" s="266"/>
      <c r="EO173" s="266"/>
      <c r="EP173" s="266"/>
      <c r="EQ173" s="266"/>
      <c r="ER173" s="266"/>
      <c r="ES173" s="266"/>
      <c r="ET173" s="266"/>
      <c r="EU173" s="266"/>
      <c r="EV173" s="266"/>
      <c r="EW173" s="266"/>
      <c r="EX173" s="266"/>
      <c r="EY173" s="266"/>
      <c r="EZ173" s="266"/>
      <c r="FA173" s="266"/>
      <c r="FB173" s="266"/>
      <c r="FC173" s="266"/>
      <c r="FD173" s="266"/>
      <c r="FE173" s="266"/>
      <c r="FF173" s="266"/>
      <c r="FG173" s="266"/>
      <c r="FH173" s="266"/>
      <c r="FI173" s="266"/>
      <c r="FJ173" s="266"/>
      <c r="FK173" s="266"/>
      <c r="FL173" s="266"/>
      <c r="FM173" s="266"/>
      <c r="FN173" s="266"/>
      <c r="FO173" s="266"/>
      <c r="FP173" s="266"/>
      <c r="FQ173" s="266"/>
      <c r="FR173" s="266"/>
      <c r="FS173" s="266"/>
      <c r="FT173" s="266"/>
      <c r="FU173" s="266"/>
      <c r="FV173" s="266"/>
      <c r="FW173" s="266"/>
      <c r="FX173" s="266"/>
      <c r="FY173" s="266"/>
      <c r="FZ173" s="266"/>
      <c r="GA173" s="266"/>
      <c r="GB173" s="266"/>
      <c r="GC173" s="266"/>
      <c r="GD173" s="266"/>
      <c r="GE173" s="266"/>
      <c r="GF173" s="266"/>
      <c r="GG173" s="266"/>
      <c r="GH173" s="266"/>
      <c r="GI173" s="266"/>
      <c r="GJ173" s="266"/>
      <c r="GK173" s="266"/>
      <c r="GL173" s="266"/>
      <c r="GM173" s="266"/>
      <c r="GN173" s="266"/>
      <c r="GO173" s="266"/>
      <c r="GP173" s="266"/>
      <c r="GQ173" s="266"/>
      <c r="GR173" s="266"/>
      <c r="GS173" s="266"/>
      <c r="GT173" s="266"/>
      <c r="GU173" s="266"/>
      <c r="GV173" s="266"/>
      <c r="GW173" s="266"/>
      <c r="GX173" s="266"/>
      <c r="GY173" s="266"/>
      <c r="GZ173" s="266"/>
      <c r="HA173" s="266"/>
      <c r="HB173" s="266"/>
      <c r="HC173" s="266"/>
      <c r="HD173" s="266"/>
      <c r="HE173" s="266"/>
      <c r="HF173" s="266"/>
      <c r="HG173" s="266"/>
      <c r="HH173" s="266"/>
      <c r="HI173" s="266"/>
      <c r="HJ173" s="266"/>
      <c r="HK173" s="266"/>
      <c r="HL173" s="266"/>
      <c r="HM173" s="266"/>
      <c r="HN173" s="266"/>
      <c r="HO173" s="266"/>
      <c r="HP173" s="266"/>
      <c r="HQ173" s="266"/>
      <c r="HR173" s="266"/>
      <c r="HS173" s="266"/>
      <c r="HT173" s="266"/>
      <c r="HU173" s="266"/>
      <c r="HV173" s="266"/>
      <c r="HW173" s="266"/>
      <c r="HX173" s="266"/>
      <c r="HY173" s="266"/>
      <c r="HZ173" s="266"/>
      <c r="IA173" s="266"/>
      <c r="IB173" s="266"/>
      <c r="IC173" s="266"/>
      <c r="ID173" s="266"/>
      <c r="IE173" s="266"/>
      <c r="IF173" s="266"/>
      <c r="IG173" s="266"/>
      <c r="IH173" s="266"/>
      <c r="II173" s="266"/>
      <c r="IJ173" s="266"/>
      <c r="IK173" s="266"/>
      <c r="IL173" s="266"/>
      <c r="IM173" s="266"/>
      <c r="IN173" s="266"/>
      <c r="IO173" s="266"/>
      <c r="IP173" s="266"/>
      <c r="IQ173" s="266"/>
      <c r="IR173" s="266"/>
      <c r="IS173" s="266"/>
      <c r="IT173" s="266"/>
    </row>
    <row r="174" spans="1:254" s="265" customFormat="1" ht="94.5" hidden="1" customHeight="1" x14ac:dyDescent="0.25">
      <c r="A174" s="334"/>
      <c r="B174" s="264" t="s">
        <v>453</v>
      </c>
      <c r="C174" s="258">
        <v>51</v>
      </c>
      <c r="D174" s="257">
        <f t="shared" si="24"/>
        <v>-51</v>
      </c>
      <c r="E174" s="257"/>
      <c r="F174" s="266"/>
      <c r="G174" s="266"/>
      <c r="H174" s="266"/>
      <c r="I174" s="266"/>
      <c r="J174" s="266"/>
      <c r="K174" s="266"/>
      <c r="L174" s="266"/>
      <c r="M174" s="266"/>
      <c r="N174" s="266"/>
      <c r="O174" s="266"/>
      <c r="P174" s="266"/>
      <c r="Q174" s="266"/>
      <c r="R174" s="266"/>
      <c r="S174" s="266"/>
      <c r="T174" s="266"/>
      <c r="U174" s="266"/>
      <c r="V174" s="266"/>
      <c r="W174" s="266"/>
      <c r="X174" s="266"/>
      <c r="Y174" s="266"/>
      <c r="Z174" s="266"/>
      <c r="AA174" s="266"/>
      <c r="AB174" s="266"/>
      <c r="AC174" s="266"/>
      <c r="AD174" s="266"/>
      <c r="AE174" s="266"/>
      <c r="AF174" s="266"/>
      <c r="AG174" s="266"/>
      <c r="AH174" s="266"/>
      <c r="AI174" s="266"/>
      <c r="AJ174" s="266"/>
      <c r="AK174" s="266"/>
      <c r="AL174" s="266"/>
      <c r="AM174" s="266"/>
      <c r="AN174" s="266"/>
      <c r="AO174" s="266"/>
      <c r="AP174" s="266"/>
      <c r="AQ174" s="266"/>
      <c r="AR174" s="266"/>
      <c r="AS174" s="266"/>
      <c r="AT174" s="266"/>
      <c r="AU174" s="266"/>
      <c r="AV174" s="266"/>
      <c r="AW174" s="266"/>
      <c r="AX174" s="266"/>
      <c r="AY174" s="266"/>
      <c r="AZ174" s="266"/>
      <c r="BA174" s="266"/>
      <c r="BB174" s="266"/>
      <c r="BC174" s="266"/>
      <c r="BD174" s="266"/>
      <c r="BE174" s="266"/>
      <c r="BF174" s="266"/>
      <c r="BG174" s="266"/>
      <c r="BH174" s="266"/>
      <c r="BI174" s="266"/>
      <c r="BJ174" s="266"/>
      <c r="BK174" s="266"/>
      <c r="BL174" s="266"/>
      <c r="BM174" s="266"/>
      <c r="BN174" s="266"/>
      <c r="BO174" s="266"/>
      <c r="BP174" s="266"/>
      <c r="BQ174" s="266"/>
      <c r="BR174" s="266"/>
      <c r="BS174" s="266"/>
      <c r="BT174" s="266"/>
      <c r="BU174" s="266"/>
      <c r="BV174" s="266"/>
      <c r="BW174" s="266"/>
      <c r="BX174" s="266"/>
      <c r="BY174" s="266"/>
      <c r="BZ174" s="266"/>
      <c r="CA174" s="266"/>
      <c r="CB174" s="266"/>
      <c r="CC174" s="266"/>
      <c r="CD174" s="266"/>
      <c r="CE174" s="266"/>
      <c r="CF174" s="266"/>
      <c r="CG174" s="266"/>
      <c r="CH174" s="266"/>
      <c r="CI174" s="266"/>
      <c r="CJ174" s="266"/>
      <c r="CK174" s="266"/>
      <c r="CL174" s="266"/>
      <c r="CM174" s="266"/>
      <c r="CN174" s="266"/>
      <c r="CO174" s="266"/>
      <c r="CP174" s="266"/>
      <c r="CQ174" s="266"/>
      <c r="CR174" s="266"/>
      <c r="CS174" s="266"/>
      <c r="CT174" s="266"/>
      <c r="CU174" s="266"/>
      <c r="CV174" s="266"/>
      <c r="CW174" s="266"/>
      <c r="CX174" s="266"/>
      <c r="CY174" s="266"/>
      <c r="CZ174" s="266"/>
      <c r="DA174" s="266"/>
      <c r="DB174" s="266"/>
      <c r="DC174" s="266"/>
      <c r="DD174" s="266"/>
      <c r="DE174" s="266"/>
      <c r="DF174" s="266"/>
      <c r="DG174" s="266"/>
      <c r="DH174" s="266"/>
      <c r="DI174" s="266"/>
      <c r="DJ174" s="266"/>
      <c r="DK174" s="266"/>
      <c r="DL174" s="266"/>
      <c r="DM174" s="266"/>
      <c r="DN174" s="266"/>
      <c r="DO174" s="266"/>
      <c r="DP174" s="266"/>
      <c r="DQ174" s="266"/>
      <c r="DR174" s="266"/>
      <c r="DS174" s="266"/>
      <c r="DT174" s="266"/>
      <c r="DU174" s="266"/>
      <c r="DV174" s="266"/>
      <c r="DW174" s="266"/>
      <c r="DX174" s="266"/>
      <c r="DY174" s="266"/>
      <c r="DZ174" s="266"/>
      <c r="EA174" s="266"/>
      <c r="EB174" s="266"/>
      <c r="EC174" s="266"/>
      <c r="ED174" s="266"/>
      <c r="EE174" s="266"/>
      <c r="EF174" s="266"/>
      <c r="EG174" s="266"/>
      <c r="EH174" s="266"/>
      <c r="EI174" s="266"/>
      <c r="EJ174" s="266"/>
      <c r="EK174" s="266"/>
      <c r="EL174" s="266"/>
      <c r="EM174" s="266"/>
      <c r="EN174" s="266"/>
      <c r="EO174" s="266"/>
      <c r="EP174" s="266"/>
      <c r="EQ174" s="266"/>
      <c r="ER174" s="266"/>
      <c r="ES174" s="266"/>
      <c r="ET174" s="266"/>
      <c r="EU174" s="266"/>
      <c r="EV174" s="266"/>
      <c r="EW174" s="266"/>
      <c r="EX174" s="266"/>
      <c r="EY174" s="266"/>
      <c r="EZ174" s="266"/>
      <c r="FA174" s="266"/>
      <c r="FB174" s="266"/>
      <c r="FC174" s="266"/>
      <c r="FD174" s="266"/>
      <c r="FE174" s="266"/>
      <c r="FF174" s="266"/>
      <c r="FG174" s="266"/>
      <c r="FH174" s="266"/>
      <c r="FI174" s="266"/>
      <c r="FJ174" s="266"/>
      <c r="FK174" s="266"/>
      <c r="FL174" s="266"/>
      <c r="FM174" s="266"/>
      <c r="FN174" s="266"/>
      <c r="FO174" s="266"/>
      <c r="FP174" s="266"/>
      <c r="FQ174" s="266"/>
      <c r="FR174" s="266"/>
      <c r="FS174" s="266"/>
      <c r="FT174" s="266"/>
      <c r="FU174" s="266"/>
      <c r="FV174" s="266"/>
      <c r="FW174" s="266"/>
      <c r="FX174" s="266"/>
      <c r="FY174" s="266"/>
      <c r="FZ174" s="266"/>
      <c r="GA174" s="266"/>
      <c r="GB174" s="266"/>
      <c r="GC174" s="266"/>
      <c r="GD174" s="266"/>
      <c r="GE174" s="266"/>
      <c r="GF174" s="266"/>
      <c r="GG174" s="266"/>
      <c r="GH174" s="266"/>
      <c r="GI174" s="266"/>
      <c r="GJ174" s="266"/>
      <c r="GK174" s="266"/>
      <c r="GL174" s="266"/>
      <c r="GM174" s="266"/>
      <c r="GN174" s="266"/>
      <c r="GO174" s="266"/>
      <c r="GP174" s="266"/>
      <c r="GQ174" s="266"/>
      <c r="GR174" s="266"/>
      <c r="GS174" s="266"/>
      <c r="GT174" s="266"/>
      <c r="GU174" s="266"/>
      <c r="GV174" s="266"/>
      <c r="GW174" s="266"/>
      <c r="GX174" s="266"/>
      <c r="GY174" s="266"/>
      <c r="GZ174" s="266"/>
      <c r="HA174" s="266"/>
      <c r="HB174" s="266"/>
      <c r="HC174" s="266"/>
      <c r="HD174" s="266"/>
      <c r="HE174" s="266"/>
      <c r="HF174" s="266"/>
      <c r="HG174" s="266"/>
      <c r="HH174" s="266"/>
      <c r="HI174" s="266"/>
      <c r="HJ174" s="266"/>
      <c r="HK174" s="266"/>
      <c r="HL174" s="266"/>
      <c r="HM174" s="266"/>
      <c r="HN174" s="266"/>
      <c r="HO174" s="266"/>
      <c r="HP174" s="266"/>
      <c r="HQ174" s="266"/>
      <c r="HR174" s="266"/>
      <c r="HS174" s="266"/>
      <c r="HT174" s="266"/>
      <c r="HU174" s="266"/>
      <c r="HV174" s="266"/>
      <c r="HW174" s="266"/>
      <c r="HX174" s="266"/>
      <c r="HY174" s="266"/>
      <c r="HZ174" s="266"/>
      <c r="IA174" s="266"/>
      <c r="IB174" s="266"/>
      <c r="IC174" s="266"/>
      <c r="ID174" s="266"/>
      <c r="IE174" s="266"/>
      <c r="IF174" s="266"/>
      <c r="IG174" s="266"/>
      <c r="IH174" s="266"/>
      <c r="II174" s="266"/>
      <c r="IJ174" s="266"/>
      <c r="IK174" s="266"/>
      <c r="IL174" s="266"/>
      <c r="IM174" s="266"/>
      <c r="IN174" s="266"/>
      <c r="IO174" s="266"/>
      <c r="IP174" s="266"/>
      <c r="IQ174" s="266"/>
      <c r="IR174" s="266"/>
      <c r="IS174" s="266"/>
      <c r="IT174" s="266"/>
    </row>
    <row r="175" spans="1:254" s="265" customFormat="1" ht="31.5" hidden="1" customHeight="1" x14ac:dyDescent="0.25">
      <c r="A175" s="334"/>
      <c r="B175" s="264" t="s">
        <v>454</v>
      </c>
      <c r="C175" s="258">
        <v>0.7</v>
      </c>
      <c r="D175" s="257">
        <f t="shared" si="24"/>
        <v>-0.7</v>
      </c>
      <c r="E175" s="257"/>
      <c r="F175" s="266"/>
      <c r="G175" s="266"/>
      <c r="H175" s="266"/>
      <c r="I175" s="266"/>
      <c r="J175" s="266"/>
      <c r="K175" s="266"/>
      <c r="L175" s="266"/>
      <c r="M175" s="266"/>
      <c r="N175" s="266"/>
      <c r="O175" s="266"/>
      <c r="P175" s="266"/>
      <c r="Q175" s="266"/>
      <c r="R175" s="266"/>
      <c r="S175" s="266"/>
      <c r="T175" s="266"/>
      <c r="U175" s="266"/>
      <c r="V175" s="266"/>
      <c r="W175" s="266"/>
      <c r="X175" s="266"/>
      <c r="Y175" s="266"/>
      <c r="Z175" s="266"/>
      <c r="AA175" s="266"/>
      <c r="AB175" s="266"/>
      <c r="AC175" s="266"/>
      <c r="AD175" s="266"/>
      <c r="AE175" s="266"/>
      <c r="AF175" s="266"/>
      <c r="AG175" s="266"/>
      <c r="AH175" s="266"/>
      <c r="AI175" s="266"/>
      <c r="AJ175" s="266"/>
      <c r="AK175" s="266"/>
      <c r="AL175" s="266"/>
      <c r="AM175" s="266"/>
      <c r="AN175" s="266"/>
      <c r="AO175" s="266"/>
      <c r="AP175" s="266"/>
      <c r="AQ175" s="266"/>
      <c r="AR175" s="266"/>
      <c r="AS175" s="266"/>
      <c r="AT175" s="266"/>
      <c r="AU175" s="266"/>
      <c r="AV175" s="266"/>
      <c r="AW175" s="266"/>
      <c r="AX175" s="266"/>
      <c r="AY175" s="266"/>
      <c r="AZ175" s="266"/>
      <c r="BA175" s="266"/>
      <c r="BB175" s="266"/>
      <c r="BC175" s="266"/>
      <c r="BD175" s="266"/>
      <c r="BE175" s="266"/>
      <c r="BF175" s="266"/>
      <c r="BG175" s="266"/>
      <c r="BH175" s="266"/>
      <c r="BI175" s="266"/>
      <c r="BJ175" s="266"/>
      <c r="BK175" s="266"/>
      <c r="BL175" s="266"/>
      <c r="BM175" s="266"/>
      <c r="BN175" s="266"/>
      <c r="BO175" s="266"/>
      <c r="BP175" s="266"/>
      <c r="BQ175" s="266"/>
      <c r="BR175" s="266"/>
      <c r="BS175" s="266"/>
      <c r="BT175" s="266"/>
      <c r="BU175" s="266"/>
      <c r="BV175" s="266"/>
      <c r="BW175" s="266"/>
      <c r="BX175" s="266"/>
      <c r="BY175" s="266"/>
      <c r="BZ175" s="266"/>
      <c r="CA175" s="266"/>
      <c r="CB175" s="266"/>
      <c r="CC175" s="266"/>
      <c r="CD175" s="266"/>
      <c r="CE175" s="266"/>
      <c r="CF175" s="266"/>
      <c r="CG175" s="266"/>
      <c r="CH175" s="266"/>
      <c r="CI175" s="266"/>
      <c r="CJ175" s="266"/>
      <c r="CK175" s="266"/>
      <c r="CL175" s="266"/>
      <c r="CM175" s="266"/>
      <c r="CN175" s="266"/>
      <c r="CO175" s="266"/>
      <c r="CP175" s="266"/>
      <c r="CQ175" s="266"/>
      <c r="CR175" s="266"/>
      <c r="CS175" s="266"/>
      <c r="CT175" s="266"/>
      <c r="CU175" s="266"/>
      <c r="CV175" s="266"/>
      <c r="CW175" s="266"/>
      <c r="CX175" s="266"/>
      <c r="CY175" s="266"/>
      <c r="CZ175" s="266"/>
      <c r="DA175" s="266"/>
      <c r="DB175" s="266"/>
      <c r="DC175" s="266"/>
      <c r="DD175" s="266"/>
      <c r="DE175" s="266"/>
      <c r="DF175" s="266"/>
      <c r="DG175" s="266"/>
      <c r="DH175" s="266"/>
      <c r="DI175" s="266"/>
      <c r="DJ175" s="266"/>
      <c r="DK175" s="266"/>
      <c r="DL175" s="266"/>
      <c r="DM175" s="266"/>
      <c r="DN175" s="266"/>
      <c r="DO175" s="266"/>
      <c r="DP175" s="266"/>
      <c r="DQ175" s="266"/>
      <c r="DR175" s="266"/>
      <c r="DS175" s="266"/>
      <c r="DT175" s="266"/>
      <c r="DU175" s="266"/>
      <c r="DV175" s="266"/>
      <c r="DW175" s="266"/>
      <c r="DX175" s="266"/>
      <c r="DY175" s="266"/>
      <c r="DZ175" s="266"/>
      <c r="EA175" s="266"/>
      <c r="EB175" s="266"/>
      <c r="EC175" s="266"/>
      <c r="ED175" s="266"/>
      <c r="EE175" s="266"/>
      <c r="EF175" s="266"/>
      <c r="EG175" s="266"/>
      <c r="EH175" s="266"/>
      <c r="EI175" s="266"/>
      <c r="EJ175" s="266"/>
      <c r="EK175" s="266"/>
      <c r="EL175" s="266"/>
      <c r="EM175" s="266"/>
      <c r="EN175" s="266"/>
      <c r="EO175" s="266"/>
      <c r="EP175" s="266"/>
      <c r="EQ175" s="266"/>
      <c r="ER175" s="266"/>
      <c r="ES175" s="266"/>
      <c r="ET175" s="266"/>
      <c r="EU175" s="266"/>
      <c r="EV175" s="266"/>
      <c r="EW175" s="266"/>
      <c r="EX175" s="266"/>
      <c r="EY175" s="266"/>
      <c r="EZ175" s="266"/>
      <c r="FA175" s="266"/>
      <c r="FB175" s="266"/>
      <c r="FC175" s="266"/>
      <c r="FD175" s="266"/>
      <c r="FE175" s="266"/>
      <c r="FF175" s="266"/>
      <c r="FG175" s="266"/>
      <c r="FH175" s="266"/>
      <c r="FI175" s="266"/>
      <c r="FJ175" s="266"/>
      <c r="FK175" s="266"/>
      <c r="FL175" s="266"/>
      <c r="FM175" s="266"/>
      <c r="FN175" s="266"/>
      <c r="FO175" s="266"/>
      <c r="FP175" s="266"/>
      <c r="FQ175" s="266"/>
      <c r="FR175" s="266"/>
      <c r="FS175" s="266"/>
      <c r="FT175" s="266"/>
      <c r="FU175" s="266"/>
      <c r="FV175" s="266"/>
      <c r="FW175" s="266"/>
      <c r="FX175" s="266"/>
      <c r="FY175" s="266"/>
      <c r="FZ175" s="266"/>
      <c r="GA175" s="266"/>
      <c r="GB175" s="266"/>
      <c r="GC175" s="266"/>
      <c r="GD175" s="266"/>
      <c r="GE175" s="266"/>
      <c r="GF175" s="266"/>
      <c r="GG175" s="266"/>
      <c r="GH175" s="266"/>
      <c r="GI175" s="266"/>
      <c r="GJ175" s="266"/>
      <c r="GK175" s="266"/>
      <c r="GL175" s="266"/>
      <c r="GM175" s="266"/>
      <c r="GN175" s="266"/>
      <c r="GO175" s="266"/>
      <c r="GP175" s="266"/>
      <c r="GQ175" s="266"/>
      <c r="GR175" s="266"/>
      <c r="GS175" s="266"/>
      <c r="GT175" s="266"/>
      <c r="GU175" s="266"/>
      <c r="GV175" s="266"/>
      <c r="GW175" s="266"/>
      <c r="GX175" s="266"/>
      <c r="GY175" s="266"/>
      <c r="GZ175" s="266"/>
      <c r="HA175" s="266"/>
      <c r="HB175" s="266"/>
      <c r="HC175" s="266"/>
      <c r="HD175" s="266"/>
      <c r="HE175" s="266"/>
      <c r="HF175" s="266"/>
      <c r="HG175" s="266"/>
      <c r="HH175" s="266"/>
      <c r="HI175" s="266"/>
      <c r="HJ175" s="266"/>
      <c r="HK175" s="266"/>
      <c r="HL175" s="266"/>
      <c r="HM175" s="266"/>
      <c r="HN175" s="266"/>
      <c r="HO175" s="266"/>
      <c r="HP175" s="266"/>
      <c r="HQ175" s="266"/>
      <c r="HR175" s="266"/>
      <c r="HS175" s="266"/>
      <c r="HT175" s="266"/>
      <c r="HU175" s="266"/>
      <c r="HV175" s="266"/>
      <c r="HW175" s="266"/>
      <c r="HX175" s="266"/>
      <c r="HY175" s="266"/>
      <c r="HZ175" s="266"/>
      <c r="IA175" s="266"/>
      <c r="IB175" s="266"/>
      <c r="IC175" s="266"/>
      <c r="ID175" s="266"/>
      <c r="IE175" s="266"/>
      <c r="IF175" s="266"/>
      <c r="IG175" s="266"/>
      <c r="IH175" s="266"/>
      <c r="II175" s="266"/>
      <c r="IJ175" s="266"/>
      <c r="IK175" s="266"/>
      <c r="IL175" s="266"/>
      <c r="IM175" s="266"/>
      <c r="IN175" s="266"/>
      <c r="IO175" s="266"/>
      <c r="IP175" s="266"/>
      <c r="IQ175" s="266"/>
      <c r="IR175" s="266"/>
      <c r="IS175" s="266"/>
      <c r="IT175" s="266"/>
    </row>
    <row r="176" spans="1:254" s="265" customFormat="1" ht="31.5" hidden="1" customHeight="1" x14ac:dyDescent="0.25">
      <c r="A176" s="334"/>
      <c r="B176" s="264" t="s">
        <v>455</v>
      </c>
      <c r="C176" s="258">
        <v>0</v>
      </c>
      <c r="D176" s="257">
        <f t="shared" si="24"/>
        <v>0</v>
      </c>
      <c r="E176" s="257"/>
      <c r="F176" s="266"/>
      <c r="G176" s="266"/>
      <c r="H176" s="266"/>
      <c r="I176" s="266"/>
      <c r="J176" s="266"/>
      <c r="K176" s="266"/>
      <c r="L176" s="266"/>
      <c r="M176" s="266"/>
      <c r="N176" s="266"/>
      <c r="O176" s="266"/>
      <c r="P176" s="266"/>
      <c r="Q176" s="266"/>
      <c r="R176" s="266"/>
      <c r="S176" s="266"/>
      <c r="T176" s="266"/>
      <c r="U176" s="266"/>
      <c r="V176" s="266"/>
      <c r="W176" s="266"/>
      <c r="X176" s="266"/>
      <c r="Y176" s="266"/>
      <c r="Z176" s="266"/>
      <c r="AA176" s="266"/>
      <c r="AB176" s="266"/>
      <c r="AC176" s="266"/>
      <c r="AD176" s="266"/>
      <c r="AE176" s="266"/>
      <c r="AF176" s="266"/>
      <c r="AG176" s="266"/>
      <c r="AH176" s="266"/>
      <c r="AI176" s="266"/>
      <c r="AJ176" s="266"/>
      <c r="AK176" s="266"/>
      <c r="AL176" s="266"/>
      <c r="AM176" s="266"/>
      <c r="AN176" s="266"/>
      <c r="AO176" s="266"/>
      <c r="AP176" s="266"/>
      <c r="AQ176" s="266"/>
      <c r="AR176" s="266"/>
      <c r="AS176" s="266"/>
      <c r="AT176" s="266"/>
      <c r="AU176" s="266"/>
      <c r="AV176" s="266"/>
      <c r="AW176" s="266"/>
      <c r="AX176" s="266"/>
      <c r="AY176" s="266"/>
      <c r="AZ176" s="266"/>
      <c r="BA176" s="266"/>
      <c r="BB176" s="266"/>
      <c r="BC176" s="266"/>
      <c r="BD176" s="266"/>
      <c r="BE176" s="266"/>
      <c r="BF176" s="266"/>
      <c r="BG176" s="266"/>
      <c r="BH176" s="266"/>
      <c r="BI176" s="266"/>
      <c r="BJ176" s="266"/>
      <c r="BK176" s="266"/>
      <c r="BL176" s="266"/>
      <c r="BM176" s="266"/>
      <c r="BN176" s="266"/>
      <c r="BO176" s="266"/>
      <c r="BP176" s="266"/>
      <c r="BQ176" s="266"/>
      <c r="BR176" s="266"/>
      <c r="BS176" s="266"/>
      <c r="BT176" s="266"/>
      <c r="BU176" s="266"/>
      <c r="BV176" s="266"/>
      <c r="BW176" s="266"/>
      <c r="BX176" s="266"/>
      <c r="BY176" s="266"/>
      <c r="BZ176" s="266"/>
      <c r="CA176" s="266"/>
      <c r="CB176" s="266"/>
      <c r="CC176" s="266"/>
      <c r="CD176" s="266"/>
      <c r="CE176" s="266"/>
      <c r="CF176" s="266"/>
      <c r="CG176" s="266"/>
      <c r="CH176" s="266"/>
      <c r="CI176" s="266"/>
      <c r="CJ176" s="266"/>
      <c r="CK176" s="266"/>
      <c r="CL176" s="266"/>
      <c r="CM176" s="266"/>
      <c r="CN176" s="266"/>
      <c r="CO176" s="266"/>
      <c r="CP176" s="266"/>
      <c r="CQ176" s="266"/>
      <c r="CR176" s="266"/>
      <c r="CS176" s="266"/>
      <c r="CT176" s="266"/>
      <c r="CU176" s="266"/>
      <c r="CV176" s="266"/>
      <c r="CW176" s="266"/>
      <c r="CX176" s="266"/>
      <c r="CY176" s="266"/>
      <c r="CZ176" s="266"/>
      <c r="DA176" s="266"/>
      <c r="DB176" s="266"/>
      <c r="DC176" s="266"/>
      <c r="DD176" s="266"/>
      <c r="DE176" s="266"/>
      <c r="DF176" s="266"/>
      <c r="DG176" s="266"/>
      <c r="DH176" s="266"/>
      <c r="DI176" s="266"/>
      <c r="DJ176" s="266"/>
      <c r="DK176" s="266"/>
      <c r="DL176" s="266"/>
      <c r="DM176" s="266"/>
      <c r="DN176" s="266"/>
      <c r="DO176" s="266"/>
      <c r="DP176" s="266"/>
      <c r="DQ176" s="266"/>
      <c r="DR176" s="266"/>
      <c r="DS176" s="266"/>
      <c r="DT176" s="266"/>
      <c r="DU176" s="266"/>
      <c r="DV176" s="266"/>
      <c r="DW176" s="266"/>
      <c r="DX176" s="266"/>
      <c r="DY176" s="266"/>
      <c r="DZ176" s="266"/>
      <c r="EA176" s="266"/>
      <c r="EB176" s="266"/>
      <c r="EC176" s="266"/>
      <c r="ED176" s="266"/>
      <c r="EE176" s="266"/>
      <c r="EF176" s="266"/>
      <c r="EG176" s="266"/>
      <c r="EH176" s="266"/>
      <c r="EI176" s="266"/>
      <c r="EJ176" s="266"/>
      <c r="EK176" s="266"/>
      <c r="EL176" s="266"/>
      <c r="EM176" s="266"/>
      <c r="EN176" s="266"/>
      <c r="EO176" s="266"/>
      <c r="EP176" s="266"/>
      <c r="EQ176" s="266"/>
      <c r="ER176" s="266"/>
      <c r="ES176" s="266"/>
      <c r="ET176" s="266"/>
      <c r="EU176" s="266"/>
      <c r="EV176" s="266"/>
      <c r="EW176" s="266"/>
      <c r="EX176" s="266"/>
      <c r="EY176" s="266"/>
      <c r="EZ176" s="266"/>
      <c r="FA176" s="266"/>
      <c r="FB176" s="266"/>
      <c r="FC176" s="266"/>
      <c r="FD176" s="266"/>
      <c r="FE176" s="266"/>
      <c r="FF176" s="266"/>
      <c r="FG176" s="266"/>
      <c r="FH176" s="266"/>
      <c r="FI176" s="266"/>
      <c r="FJ176" s="266"/>
      <c r="FK176" s="266"/>
      <c r="FL176" s="266"/>
      <c r="FM176" s="266"/>
      <c r="FN176" s="266"/>
      <c r="FO176" s="266"/>
      <c r="FP176" s="266"/>
      <c r="FQ176" s="266"/>
      <c r="FR176" s="266"/>
      <c r="FS176" s="266"/>
      <c r="FT176" s="266"/>
      <c r="FU176" s="266"/>
      <c r="FV176" s="266"/>
      <c r="FW176" s="266"/>
      <c r="FX176" s="266"/>
      <c r="FY176" s="266"/>
      <c r="FZ176" s="266"/>
      <c r="GA176" s="266"/>
      <c r="GB176" s="266"/>
      <c r="GC176" s="266"/>
      <c r="GD176" s="266"/>
      <c r="GE176" s="266"/>
      <c r="GF176" s="266"/>
      <c r="GG176" s="266"/>
      <c r="GH176" s="266"/>
      <c r="GI176" s="266"/>
      <c r="GJ176" s="266"/>
      <c r="GK176" s="266"/>
      <c r="GL176" s="266"/>
      <c r="GM176" s="266"/>
      <c r="GN176" s="266"/>
      <c r="GO176" s="266"/>
      <c r="GP176" s="266"/>
      <c r="GQ176" s="266"/>
      <c r="GR176" s="266"/>
      <c r="GS176" s="266"/>
      <c r="GT176" s="266"/>
      <c r="GU176" s="266"/>
      <c r="GV176" s="266"/>
      <c r="GW176" s="266"/>
      <c r="GX176" s="266"/>
      <c r="GY176" s="266"/>
      <c r="GZ176" s="266"/>
      <c r="HA176" s="266"/>
      <c r="HB176" s="266"/>
      <c r="HC176" s="266"/>
      <c r="HD176" s="266"/>
      <c r="HE176" s="266"/>
      <c r="HF176" s="266"/>
      <c r="HG176" s="266"/>
      <c r="HH176" s="266"/>
      <c r="HI176" s="266"/>
      <c r="HJ176" s="266"/>
      <c r="HK176" s="266"/>
      <c r="HL176" s="266"/>
      <c r="HM176" s="266"/>
      <c r="HN176" s="266"/>
      <c r="HO176" s="266"/>
      <c r="HP176" s="266"/>
      <c r="HQ176" s="266"/>
      <c r="HR176" s="266"/>
      <c r="HS176" s="266"/>
      <c r="HT176" s="266"/>
      <c r="HU176" s="266"/>
      <c r="HV176" s="266"/>
      <c r="HW176" s="266"/>
      <c r="HX176" s="266"/>
      <c r="HY176" s="266"/>
      <c r="HZ176" s="266"/>
      <c r="IA176" s="266"/>
      <c r="IB176" s="266"/>
      <c r="IC176" s="266"/>
      <c r="ID176" s="266"/>
      <c r="IE176" s="266"/>
      <c r="IF176" s="266"/>
      <c r="IG176" s="266"/>
      <c r="IH176" s="266"/>
      <c r="II176" s="266"/>
      <c r="IJ176" s="266"/>
      <c r="IK176" s="266"/>
      <c r="IL176" s="266"/>
      <c r="IM176" s="266"/>
      <c r="IN176" s="266"/>
      <c r="IO176" s="266"/>
      <c r="IP176" s="266"/>
      <c r="IQ176" s="266"/>
      <c r="IR176" s="266"/>
      <c r="IS176" s="266"/>
      <c r="IT176" s="266"/>
    </row>
    <row r="177" spans="1:254" s="265" customFormat="1" ht="63" hidden="1" customHeight="1" x14ac:dyDescent="0.25">
      <c r="A177" s="334"/>
      <c r="B177" s="264" t="s">
        <v>456</v>
      </c>
      <c r="C177" s="258">
        <v>211.6</v>
      </c>
      <c r="D177" s="257">
        <f t="shared" si="24"/>
        <v>-211.6</v>
      </c>
      <c r="E177" s="257"/>
      <c r="F177" s="266"/>
      <c r="G177" s="266"/>
      <c r="H177" s="266"/>
      <c r="I177" s="266"/>
      <c r="J177" s="266"/>
      <c r="K177" s="266"/>
      <c r="L177" s="266"/>
      <c r="M177" s="266"/>
      <c r="N177" s="266"/>
      <c r="O177" s="266"/>
      <c r="P177" s="266"/>
      <c r="Q177" s="266"/>
      <c r="R177" s="266"/>
      <c r="S177" s="266"/>
      <c r="T177" s="266"/>
      <c r="U177" s="266"/>
      <c r="V177" s="266"/>
      <c r="W177" s="266"/>
      <c r="X177" s="266"/>
      <c r="Y177" s="266"/>
      <c r="Z177" s="266"/>
      <c r="AA177" s="266"/>
      <c r="AB177" s="266"/>
      <c r="AC177" s="266"/>
      <c r="AD177" s="266"/>
      <c r="AE177" s="266"/>
      <c r="AF177" s="266"/>
      <c r="AG177" s="266"/>
      <c r="AH177" s="266"/>
      <c r="AI177" s="266"/>
      <c r="AJ177" s="266"/>
      <c r="AK177" s="266"/>
      <c r="AL177" s="266"/>
      <c r="AM177" s="266"/>
      <c r="AN177" s="266"/>
      <c r="AO177" s="266"/>
      <c r="AP177" s="266"/>
      <c r="AQ177" s="266"/>
      <c r="AR177" s="266"/>
      <c r="AS177" s="266"/>
      <c r="AT177" s="266"/>
      <c r="AU177" s="266"/>
      <c r="AV177" s="266"/>
      <c r="AW177" s="266"/>
      <c r="AX177" s="266"/>
      <c r="AY177" s="266"/>
      <c r="AZ177" s="266"/>
      <c r="BA177" s="266"/>
      <c r="BB177" s="266"/>
      <c r="BC177" s="266"/>
      <c r="BD177" s="266"/>
      <c r="BE177" s="266"/>
      <c r="BF177" s="266"/>
      <c r="BG177" s="266"/>
      <c r="BH177" s="266"/>
      <c r="BI177" s="266"/>
      <c r="BJ177" s="266"/>
      <c r="BK177" s="266"/>
      <c r="BL177" s="266"/>
      <c r="BM177" s="266"/>
      <c r="BN177" s="266"/>
      <c r="BO177" s="266"/>
      <c r="BP177" s="266"/>
      <c r="BQ177" s="266"/>
      <c r="BR177" s="266"/>
      <c r="BS177" s="266"/>
      <c r="BT177" s="266"/>
      <c r="BU177" s="266"/>
      <c r="BV177" s="266"/>
      <c r="BW177" s="266"/>
      <c r="BX177" s="266"/>
      <c r="BY177" s="266"/>
      <c r="BZ177" s="266"/>
      <c r="CA177" s="266"/>
      <c r="CB177" s="266"/>
      <c r="CC177" s="266"/>
      <c r="CD177" s="266"/>
      <c r="CE177" s="266"/>
      <c r="CF177" s="266"/>
      <c r="CG177" s="266"/>
      <c r="CH177" s="266"/>
      <c r="CI177" s="266"/>
      <c r="CJ177" s="266"/>
      <c r="CK177" s="266"/>
      <c r="CL177" s="266"/>
      <c r="CM177" s="266"/>
      <c r="CN177" s="266"/>
      <c r="CO177" s="266"/>
      <c r="CP177" s="266"/>
      <c r="CQ177" s="266"/>
      <c r="CR177" s="266"/>
      <c r="CS177" s="266"/>
      <c r="CT177" s="266"/>
      <c r="CU177" s="266"/>
      <c r="CV177" s="266"/>
      <c r="CW177" s="266"/>
      <c r="CX177" s="266"/>
      <c r="CY177" s="266"/>
      <c r="CZ177" s="266"/>
      <c r="DA177" s="266"/>
      <c r="DB177" s="266"/>
      <c r="DC177" s="266"/>
      <c r="DD177" s="266"/>
      <c r="DE177" s="266"/>
      <c r="DF177" s="266"/>
      <c r="DG177" s="266"/>
      <c r="DH177" s="266"/>
      <c r="DI177" s="266"/>
      <c r="DJ177" s="266"/>
      <c r="DK177" s="266"/>
      <c r="DL177" s="266"/>
      <c r="DM177" s="266"/>
      <c r="DN177" s="266"/>
      <c r="DO177" s="266"/>
      <c r="DP177" s="266"/>
      <c r="DQ177" s="266"/>
      <c r="DR177" s="266"/>
      <c r="DS177" s="266"/>
      <c r="DT177" s="266"/>
      <c r="DU177" s="266"/>
      <c r="DV177" s="266"/>
      <c r="DW177" s="266"/>
      <c r="DX177" s="266"/>
      <c r="DY177" s="266"/>
      <c r="DZ177" s="266"/>
      <c r="EA177" s="266"/>
      <c r="EB177" s="266"/>
      <c r="EC177" s="266"/>
      <c r="ED177" s="266"/>
      <c r="EE177" s="266"/>
      <c r="EF177" s="266"/>
      <c r="EG177" s="266"/>
      <c r="EH177" s="266"/>
      <c r="EI177" s="266"/>
      <c r="EJ177" s="266"/>
      <c r="EK177" s="266"/>
      <c r="EL177" s="266"/>
      <c r="EM177" s="266"/>
      <c r="EN177" s="266"/>
      <c r="EO177" s="266"/>
      <c r="EP177" s="266"/>
      <c r="EQ177" s="266"/>
      <c r="ER177" s="266"/>
      <c r="ES177" s="266"/>
      <c r="ET177" s="266"/>
      <c r="EU177" s="266"/>
      <c r="EV177" s="266"/>
      <c r="EW177" s="266"/>
      <c r="EX177" s="266"/>
      <c r="EY177" s="266"/>
      <c r="EZ177" s="266"/>
      <c r="FA177" s="266"/>
      <c r="FB177" s="266"/>
      <c r="FC177" s="266"/>
      <c r="FD177" s="266"/>
      <c r="FE177" s="266"/>
      <c r="FF177" s="266"/>
      <c r="FG177" s="266"/>
      <c r="FH177" s="266"/>
      <c r="FI177" s="266"/>
      <c r="FJ177" s="266"/>
      <c r="FK177" s="266"/>
      <c r="FL177" s="266"/>
      <c r="FM177" s="266"/>
      <c r="FN177" s="266"/>
      <c r="FO177" s="266"/>
      <c r="FP177" s="266"/>
      <c r="FQ177" s="266"/>
      <c r="FR177" s="266"/>
      <c r="FS177" s="266"/>
      <c r="FT177" s="266"/>
      <c r="FU177" s="266"/>
      <c r="FV177" s="266"/>
      <c r="FW177" s="266"/>
      <c r="FX177" s="266"/>
      <c r="FY177" s="266"/>
      <c r="FZ177" s="266"/>
      <c r="GA177" s="266"/>
      <c r="GB177" s="266"/>
      <c r="GC177" s="266"/>
      <c r="GD177" s="266"/>
      <c r="GE177" s="266"/>
      <c r="GF177" s="266"/>
      <c r="GG177" s="266"/>
      <c r="GH177" s="266"/>
      <c r="GI177" s="266"/>
      <c r="GJ177" s="266"/>
      <c r="GK177" s="266"/>
      <c r="GL177" s="266"/>
      <c r="GM177" s="266"/>
      <c r="GN177" s="266"/>
      <c r="GO177" s="266"/>
      <c r="GP177" s="266"/>
      <c r="GQ177" s="266"/>
      <c r="GR177" s="266"/>
      <c r="GS177" s="266"/>
      <c r="GT177" s="266"/>
      <c r="GU177" s="266"/>
      <c r="GV177" s="266"/>
      <c r="GW177" s="266"/>
      <c r="GX177" s="266"/>
      <c r="GY177" s="266"/>
      <c r="GZ177" s="266"/>
      <c r="HA177" s="266"/>
      <c r="HB177" s="266"/>
      <c r="HC177" s="266"/>
      <c r="HD177" s="266"/>
      <c r="HE177" s="266"/>
      <c r="HF177" s="266"/>
      <c r="HG177" s="266"/>
      <c r="HH177" s="266"/>
      <c r="HI177" s="266"/>
      <c r="HJ177" s="266"/>
      <c r="HK177" s="266"/>
      <c r="HL177" s="266"/>
      <c r="HM177" s="266"/>
      <c r="HN177" s="266"/>
      <c r="HO177" s="266"/>
      <c r="HP177" s="266"/>
      <c r="HQ177" s="266"/>
      <c r="HR177" s="266"/>
      <c r="HS177" s="266"/>
      <c r="HT177" s="266"/>
      <c r="HU177" s="266"/>
      <c r="HV177" s="266"/>
      <c r="HW177" s="266"/>
      <c r="HX177" s="266"/>
      <c r="HY177" s="266"/>
      <c r="HZ177" s="266"/>
      <c r="IA177" s="266"/>
      <c r="IB177" s="266"/>
      <c r="IC177" s="266"/>
      <c r="ID177" s="266"/>
      <c r="IE177" s="266"/>
      <c r="IF177" s="266"/>
      <c r="IG177" s="266"/>
      <c r="IH177" s="266"/>
      <c r="II177" s="266"/>
      <c r="IJ177" s="266"/>
      <c r="IK177" s="266"/>
      <c r="IL177" s="266"/>
      <c r="IM177" s="266"/>
      <c r="IN177" s="266"/>
      <c r="IO177" s="266"/>
      <c r="IP177" s="266"/>
      <c r="IQ177" s="266"/>
      <c r="IR177" s="266"/>
      <c r="IS177" s="266"/>
      <c r="IT177" s="266"/>
    </row>
    <row r="178" spans="1:254" s="265" customFormat="1" ht="31.5" hidden="1" customHeight="1" x14ac:dyDescent="0.25">
      <c r="A178" s="334"/>
      <c r="B178" s="264" t="s">
        <v>1063</v>
      </c>
      <c r="C178" s="258">
        <f>C179</f>
        <v>0</v>
      </c>
      <c r="D178" s="257">
        <f t="shared" si="24"/>
        <v>4630</v>
      </c>
      <c r="E178" s="257">
        <v>4630</v>
      </c>
      <c r="F178" s="266"/>
      <c r="G178" s="266"/>
      <c r="H178" s="266"/>
      <c r="I178" s="266"/>
      <c r="J178" s="266"/>
      <c r="K178" s="266"/>
      <c r="L178" s="266"/>
      <c r="M178" s="266"/>
      <c r="N178" s="266"/>
      <c r="O178" s="266"/>
      <c r="P178" s="266"/>
      <c r="Q178" s="266"/>
      <c r="R178" s="266"/>
      <c r="S178" s="266"/>
      <c r="T178" s="266"/>
      <c r="U178" s="266"/>
      <c r="V178" s="266"/>
      <c r="W178" s="266"/>
      <c r="X178" s="266"/>
      <c r="Y178" s="266"/>
      <c r="Z178" s="266"/>
      <c r="AA178" s="266"/>
      <c r="AB178" s="266"/>
      <c r="AC178" s="266"/>
      <c r="AD178" s="266"/>
      <c r="AE178" s="266"/>
      <c r="AF178" s="266"/>
      <c r="AG178" s="266"/>
      <c r="AH178" s="266"/>
      <c r="AI178" s="266"/>
      <c r="AJ178" s="266"/>
      <c r="AK178" s="266"/>
      <c r="AL178" s="266"/>
      <c r="AM178" s="266"/>
      <c r="AN178" s="266"/>
      <c r="AO178" s="266"/>
      <c r="AP178" s="266"/>
      <c r="AQ178" s="266"/>
      <c r="AR178" s="266"/>
      <c r="AS178" s="266"/>
      <c r="AT178" s="266"/>
      <c r="AU178" s="266"/>
      <c r="AV178" s="266"/>
      <c r="AW178" s="266"/>
      <c r="AX178" s="266"/>
      <c r="AY178" s="266"/>
      <c r="AZ178" s="266"/>
      <c r="BA178" s="266"/>
      <c r="BB178" s="266"/>
      <c r="BC178" s="266"/>
      <c r="BD178" s="266"/>
      <c r="BE178" s="266"/>
      <c r="BF178" s="266"/>
      <c r="BG178" s="266"/>
      <c r="BH178" s="266"/>
      <c r="BI178" s="266"/>
      <c r="BJ178" s="266"/>
      <c r="BK178" s="266"/>
      <c r="BL178" s="266"/>
      <c r="BM178" s="266"/>
      <c r="BN178" s="266"/>
      <c r="BO178" s="266"/>
      <c r="BP178" s="266"/>
      <c r="BQ178" s="266"/>
      <c r="BR178" s="266"/>
      <c r="BS178" s="266"/>
      <c r="BT178" s="266"/>
      <c r="BU178" s="266"/>
      <c r="BV178" s="266"/>
      <c r="BW178" s="266"/>
      <c r="BX178" s="266"/>
      <c r="BY178" s="266"/>
      <c r="BZ178" s="266"/>
      <c r="CA178" s="266"/>
      <c r="CB178" s="266"/>
      <c r="CC178" s="266"/>
      <c r="CD178" s="266"/>
      <c r="CE178" s="266"/>
      <c r="CF178" s="266"/>
      <c r="CG178" s="266"/>
      <c r="CH178" s="266"/>
      <c r="CI178" s="266"/>
      <c r="CJ178" s="266"/>
      <c r="CK178" s="266"/>
      <c r="CL178" s="266"/>
      <c r="CM178" s="266"/>
      <c r="CN178" s="266"/>
      <c r="CO178" s="266"/>
      <c r="CP178" s="266"/>
      <c r="CQ178" s="266"/>
      <c r="CR178" s="266"/>
      <c r="CS178" s="266"/>
      <c r="CT178" s="266"/>
      <c r="CU178" s="266"/>
      <c r="CV178" s="266"/>
      <c r="CW178" s="266"/>
      <c r="CX178" s="266"/>
      <c r="CY178" s="266"/>
      <c r="CZ178" s="266"/>
      <c r="DA178" s="266"/>
      <c r="DB178" s="266"/>
      <c r="DC178" s="266"/>
      <c r="DD178" s="266"/>
      <c r="DE178" s="266"/>
      <c r="DF178" s="266"/>
      <c r="DG178" s="266"/>
      <c r="DH178" s="266"/>
      <c r="DI178" s="266"/>
      <c r="DJ178" s="266"/>
      <c r="DK178" s="266"/>
      <c r="DL178" s="266"/>
      <c r="DM178" s="266"/>
      <c r="DN178" s="266"/>
      <c r="DO178" s="266"/>
      <c r="DP178" s="266"/>
      <c r="DQ178" s="266"/>
      <c r="DR178" s="266"/>
      <c r="DS178" s="266"/>
      <c r="DT178" s="266"/>
      <c r="DU178" s="266"/>
      <c r="DV178" s="266"/>
      <c r="DW178" s="266"/>
      <c r="DX178" s="266"/>
      <c r="DY178" s="266"/>
      <c r="DZ178" s="266"/>
      <c r="EA178" s="266"/>
      <c r="EB178" s="266"/>
      <c r="EC178" s="266"/>
      <c r="ED178" s="266"/>
      <c r="EE178" s="266"/>
      <c r="EF178" s="266"/>
      <c r="EG178" s="266"/>
      <c r="EH178" s="266"/>
      <c r="EI178" s="266"/>
      <c r="EJ178" s="266"/>
      <c r="EK178" s="266"/>
      <c r="EL178" s="266"/>
      <c r="EM178" s="266"/>
      <c r="EN178" s="266"/>
      <c r="EO178" s="266"/>
      <c r="EP178" s="266"/>
      <c r="EQ178" s="266"/>
      <c r="ER178" s="266"/>
      <c r="ES178" s="266"/>
      <c r="ET178" s="266"/>
      <c r="EU178" s="266"/>
      <c r="EV178" s="266"/>
      <c r="EW178" s="266"/>
      <c r="EX178" s="266"/>
      <c r="EY178" s="266"/>
      <c r="EZ178" s="266"/>
      <c r="FA178" s="266"/>
      <c r="FB178" s="266"/>
      <c r="FC178" s="266"/>
      <c r="FD178" s="266"/>
      <c r="FE178" s="266"/>
      <c r="FF178" s="266"/>
      <c r="FG178" s="266"/>
      <c r="FH178" s="266"/>
      <c r="FI178" s="266"/>
      <c r="FJ178" s="266"/>
      <c r="FK178" s="266"/>
      <c r="FL178" s="266"/>
      <c r="FM178" s="266"/>
      <c r="FN178" s="266"/>
      <c r="FO178" s="266"/>
      <c r="FP178" s="266"/>
      <c r="FQ178" s="266"/>
      <c r="FR178" s="266"/>
      <c r="FS178" s="266"/>
      <c r="FT178" s="266"/>
      <c r="FU178" s="266"/>
      <c r="FV178" s="266"/>
      <c r="FW178" s="266"/>
      <c r="FX178" s="266"/>
      <c r="FY178" s="266"/>
      <c r="FZ178" s="266"/>
      <c r="GA178" s="266"/>
      <c r="GB178" s="266"/>
      <c r="GC178" s="266"/>
      <c r="GD178" s="266"/>
      <c r="GE178" s="266"/>
      <c r="GF178" s="266"/>
      <c r="GG178" s="266"/>
      <c r="GH178" s="266"/>
      <c r="GI178" s="266"/>
      <c r="GJ178" s="266"/>
      <c r="GK178" s="266"/>
      <c r="GL178" s="266"/>
      <c r="GM178" s="266"/>
      <c r="GN178" s="266"/>
      <c r="GO178" s="266"/>
      <c r="GP178" s="266"/>
      <c r="GQ178" s="266"/>
      <c r="GR178" s="266"/>
      <c r="GS178" s="266"/>
      <c r="GT178" s="266"/>
      <c r="GU178" s="266"/>
      <c r="GV178" s="266"/>
      <c r="GW178" s="266"/>
      <c r="GX178" s="266"/>
      <c r="GY178" s="266"/>
      <c r="GZ178" s="266"/>
      <c r="HA178" s="266"/>
      <c r="HB178" s="266"/>
      <c r="HC178" s="266"/>
      <c r="HD178" s="266"/>
      <c r="HE178" s="266"/>
      <c r="HF178" s="266"/>
      <c r="HG178" s="266"/>
      <c r="HH178" s="266"/>
      <c r="HI178" s="266"/>
      <c r="HJ178" s="266"/>
      <c r="HK178" s="266"/>
      <c r="HL178" s="266"/>
      <c r="HM178" s="266"/>
      <c r="HN178" s="266"/>
      <c r="HO178" s="266"/>
      <c r="HP178" s="266"/>
      <c r="HQ178" s="266"/>
      <c r="HR178" s="266"/>
      <c r="HS178" s="266"/>
      <c r="HT178" s="266"/>
      <c r="HU178" s="266"/>
      <c r="HV178" s="266"/>
      <c r="HW178" s="266"/>
      <c r="HX178" s="266"/>
      <c r="HY178" s="266"/>
      <c r="HZ178" s="266"/>
      <c r="IA178" s="266"/>
      <c r="IB178" s="266"/>
      <c r="IC178" s="266"/>
      <c r="ID178" s="266"/>
      <c r="IE178" s="266"/>
      <c r="IF178" s="266"/>
      <c r="IG178" s="266"/>
      <c r="IH178" s="266"/>
      <c r="II178" s="266"/>
      <c r="IJ178" s="266"/>
      <c r="IK178" s="266"/>
      <c r="IL178" s="266"/>
      <c r="IM178" s="266"/>
      <c r="IN178" s="266"/>
      <c r="IO178" s="266"/>
      <c r="IP178" s="266"/>
      <c r="IQ178" s="266"/>
      <c r="IR178" s="266"/>
      <c r="IS178" s="266"/>
      <c r="IT178" s="266"/>
    </row>
    <row r="179" spans="1:254" s="265" customFormat="1" ht="31.5" hidden="1" customHeight="1" x14ac:dyDescent="0.25">
      <c r="A179" s="334"/>
      <c r="B179" s="264" t="s">
        <v>1064</v>
      </c>
      <c r="C179" s="258">
        <v>0</v>
      </c>
      <c r="D179" s="257">
        <f t="shared" si="24"/>
        <v>53</v>
      </c>
      <c r="E179" s="257">
        <v>53</v>
      </c>
      <c r="F179" s="266"/>
      <c r="G179" s="266"/>
      <c r="H179" s="266"/>
      <c r="I179" s="266"/>
      <c r="J179" s="266"/>
      <c r="K179" s="266"/>
      <c r="L179" s="266"/>
      <c r="M179" s="266"/>
      <c r="N179" s="266"/>
      <c r="O179" s="266"/>
      <c r="P179" s="266"/>
      <c r="Q179" s="266"/>
      <c r="R179" s="266"/>
      <c r="S179" s="266"/>
      <c r="T179" s="266"/>
      <c r="U179" s="266"/>
      <c r="V179" s="266"/>
      <c r="W179" s="266"/>
      <c r="X179" s="266"/>
      <c r="Y179" s="266"/>
      <c r="Z179" s="266"/>
      <c r="AA179" s="266"/>
      <c r="AB179" s="266"/>
      <c r="AC179" s="266"/>
      <c r="AD179" s="266"/>
      <c r="AE179" s="266"/>
      <c r="AF179" s="266"/>
      <c r="AG179" s="266"/>
      <c r="AH179" s="266"/>
      <c r="AI179" s="266"/>
      <c r="AJ179" s="266"/>
      <c r="AK179" s="266"/>
      <c r="AL179" s="266"/>
      <c r="AM179" s="266"/>
      <c r="AN179" s="266"/>
      <c r="AO179" s="266"/>
      <c r="AP179" s="266"/>
      <c r="AQ179" s="266"/>
      <c r="AR179" s="266"/>
      <c r="AS179" s="266"/>
      <c r="AT179" s="266"/>
      <c r="AU179" s="266"/>
      <c r="AV179" s="266"/>
      <c r="AW179" s="266"/>
      <c r="AX179" s="266"/>
      <c r="AY179" s="266"/>
      <c r="AZ179" s="266"/>
      <c r="BA179" s="266"/>
      <c r="BB179" s="266"/>
      <c r="BC179" s="266"/>
      <c r="BD179" s="266"/>
      <c r="BE179" s="266"/>
      <c r="BF179" s="266"/>
      <c r="BG179" s="266"/>
      <c r="BH179" s="266"/>
      <c r="BI179" s="266"/>
      <c r="BJ179" s="266"/>
      <c r="BK179" s="266"/>
      <c r="BL179" s="266"/>
      <c r="BM179" s="266"/>
      <c r="BN179" s="266"/>
      <c r="BO179" s="266"/>
      <c r="BP179" s="266"/>
      <c r="BQ179" s="266"/>
      <c r="BR179" s="266"/>
      <c r="BS179" s="266"/>
      <c r="BT179" s="266"/>
      <c r="BU179" s="266"/>
      <c r="BV179" s="266"/>
      <c r="BW179" s="266"/>
      <c r="BX179" s="266"/>
      <c r="BY179" s="266"/>
      <c r="BZ179" s="266"/>
      <c r="CA179" s="266"/>
      <c r="CB179" s="266"/>
      <c r="CC179" s="266"/>
      <c r="CD179" s="266"/>
      <c r="CE179" s="266"/>
      <c r="CF179" s="266"/>
      <c r="CG179" s="266"/>
      <c r="CH179" s="266"/>
      <c r="CI179" s="266"/>
      <c r="CJ179" s="266"/>
      <c r="CK179" s="266"/>
      <c r="CL179" s="266"/>
      <c r="CM179" s="266"/>
      <c r="CN179" s="266"/>
      <c r="CO179" s="266"/>
      <c r="CP179" s="266"/>
      <c r="CQ179" s="266"/>
      <c r="CR179" s="266"/>
      <c r="CS179" s="266"/>
      <c r="CT179" s="266"/>
      <c r="CU179" s="266"/>
      <c r="CV179" s="266"/>
      <c r="CW179" s="266"/>
      <c r="CX179" s="266"/>
      <c r="CY179" s="266"/>
      <c r="CZ179" s="266"/>
      <c r="DA179" s="266"/>
      <c r="DB179" s="266"/>
      <c r="DC179" s="266"/>
      <c r="DD179" s="266"/>
      <c r="DE179" s="266"/>
      <c r="DF179" s="266"/>
      <c r="DG179" s="266"/>
      <c r="DH179" s="266"/>
      <c r="DI179" s="266"/>
      <c r="DJ179" s="266"/>
      <c r="DK179" s="266"/>
      <c r="DL179" s="266"/>
      <c r="DM179" s="266"/>
      <c r="DN179" s="266"/>
      <c r="DO179" s="266"/>
      <c r="DP179" s="266"/>
      <c r="DQ179" s="266"/>
      <c r="DR179" s="266"/>
      <c r="DS179" s="266"/>
      <c r="DT179" s="266"/>
      <c r="DU179" s="266"/>
      <c r="DV179" s="266"/>
      <c r="DW179" s="266"/>
      <c r="DX179" s="266"/>
      <c r="DY179" s="266"/>
      <c r="DZ179" s="266"/>
      <c r="EA179" s="266"/>
      <c r="EB179" s="266"/>
      <c r="EC179" s="266"/>
      <c r="ED179" s="266"/>
      <c r="EE179" s="266"/>
      <c r="EF179" s="266"/>
      <c r="EG179" s="266"/>
      <c r="EH179" s="266"/>
      <c r="EI179" s="266"/>
      <c r="EJ179" s="266"/>
      <c r="EK179" s="266"/>
      <c r="EL179" s="266"/>
      <c r="EM179" s="266"/>
      <c r="EN179" s="266"/>
      <c r="EO179" s="266"/>
      <c r="EP179" s="266"/>
      <c r="EQ179" s="266"/>
      <c r="ER179" s="266"/>
      <c r="ES179" s="266"/>
      <c r="ET179" s="266"/>
      <c r="EU179" s="266"/>
      <c r="EV179" s="266"/>
      <c r="EW179" s="266"/>
      <c r="EX179" s="266"/>
      <c r="EY179" s="266"/>
      <c r="EZ179" s="266"/>
      <c r="FA179" s="266"/>
      <c r="FB179" s="266"/>
      <c r="FC179" s="266"/>
      <c r="FD179" s="266"/>
      <c r="FE179" s="266"/>
      <c r="FF179" s="266"/>
      <c r="FG179" s="266"/>
      <c r="FH179" s="266"/>
      <c r="FI179" s="266"/>
      <c r="FJ179" s="266"/>
      <c r="FK179" s="266"/>
      <c r="FL179" s="266"/>
      <c r="FM179" s="266"/>
      <c r="FN179" s="266"/>
      <c r="FO179" s="266"/>
      <c r="FP179" s="266"/>
      <c r="FQ179" s="266"/>
      <c r="FR179" s="266"/>
      <c r="FS179" s="266"/>
      <c r="FT179" s="266"/>
      <c r="FU179" s="266"/>
      <c r="FV179" s="266"/>
      <c r="FW179" s="266"/>
      <c r="FX179" s="266"/>
      <c r="FY179" s="266"/>
      <c r="FZ179" s="266"/>
      <c r="GA179" s="266"/>
      <c r="GB179" s="266"/>
      <c r="GC179" s="266"/>
      <c r="GD179" s="266"/>
      <c r="GE179" s="266"/>
      <c r="GF179" s="266"/>
      <c r="GG179" s="266"/>
      <c r="GH179" s="266"/>
      <c r="GI179" s="266"/>
      <c r="GJ179" s="266"/>
      <c r="GK179" s="266"/>
      <c r="GL179" s="266"/>
      <c r="GM179" s="266"/>
      <c r="GN179" s="266"/>
      <c r="GO179" s="266"/>
      <c r="GP179" s="266"/>
      <c r="GQ179" s="266"/>
      <c r="GR179" s="266"/>
      <c r="GS179" s="266"/>
      <c r="GT179" s="266"/>
      <c r="GU179" s="266"/>
      <c r="GV179" s="266"/>
      <c r="GW179" s="266"/>
      <c r="GX179" s="266"/>
      <c r="GY179" s="266"/>
      <c r="GZ179" s="266"/>
      <c r="HA179" s="266"/>
      <c r="HB179" s="266"/>
      <c r="HC179" s="266"/>
      <c r="HD179" s="266"/>
      <c r="HE179" s="266"/>
      <c r="HF179" s="266"/>
      <c r="HG179" s="266"/>
      <c r="HH179" s="266"/>
      <c r="HI179" s="266"/>
      <c r="HJ179" s="266"/>
      <c r="HK179" s="266"/>
      <c r="HL179" s="266"/>
      <c r="HM179" s="266"/>
      <c r="HN179" s="266"/>
      <c r="HO179" s="266"/>
      <c r="HP179" s="266"/>
      <c r="HQ179" s="266"/>
      <c r="HR179" s="266"/>
      <c r="HS179" s="266"/>
      <c r="HT179" s="266"/>
      <c r="HU179" s="266"/>
      <c r="HV179" s="266"/>
      <c r="HW179" s="266"/>
      <c r="HX179" s="266"/>
      <c r="HY179" s="266"/>
      <c r="HZ179" s="266"/>
      <c r="IA179" s="266"/>
      <c r="IB179" s="266"/>
      <c r="IC179" s="266"/>
      <c r="ID179" s="266"/>
      <c r="IE179" s="266"/>
      <c r="IF179" s="266"/>
      <c r="IG179" s="266"/>
      <c r="IH179" s="266"/>
      <c r="II179" s="266"/>
      <c r="IJ179" s="266"/>
      <c r="IK179" s="266"/>
      <c r="IL179" s="266"/>
      <c r="IM179" s="266"/>
      <c r="IN179" s="266"/>
      <c r="IO179" s="266"/>
      <c r="IP179" s="266"/>
      <c r="IQ179" s="266"/>
      <c r="IR179" s="266"/>
      <c r="IS179" s="266"/>
      <c r="IT179" s="266"/>
    </row>
    <row r="180" spans="1:254" s="265" customFormat="1" ht="31.5" hidden="1" customHeight="1" x14ac:dyDescent="0.25">
      <c r="A180" s="334"/>
      <c r="B180" s="264" t="s">
        <v>1065</v>
      </c>
      <c r="C180" s="258">
        <f>C181</f>
        <v>0</v>
      </c>
      <c r="D180" s="257">
        <f t="shared" si="24"/>
        <v>500.6</v>
      </c>
      <c r="E180" s="257">
        <v>500.6</v>
      </c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266"/>
      <c r="Q180" s="266"/>
      <c r="R180" s="266"/>
      <c r="S180" s="266"/>
      <c r="T180" s="266"/>
      <c r="U180" s="266"/>
      <c r="V180" s="266"/>
      <c r="W180" s="266"/>
      <c r="X180" s="266"/>
      <c r="Y180" s="266"/>
      <c r="Z180" s="266"/>
      <c r="AA180" s="266"/>
      <c r="AB180" s="266"/>
      <c r="AC180" s="266"/>
      <c r="AD180" s="266"/>
      <c r="AE180" s="266"/>
      <c r="AF180" s="266"/>
      <c r="AG180" s="266"/>
      <c r="AH180" s="266"/>
      <c r="AI180" s="266"/>
      <c r="AJ180" s="266"/>
      <c r="AK180" s="266"/>
      <c r="AL180" s="266"/>
      <c r="AM180" s="266"/>
      <c r="AN180" s="266"/>
      <c r="AO180" s="266"/>
      <c r="AP180" s="266"/>
      <c r="AQ180" s="266"/>
      <c r="AR180" s="266"/>
      <c r="AS180" s="266"/>
      <c r="AT180" s="266"/>
      <c r="AU180" s="266"/>
      <c r="AV180" s="266"/>
      <c r="AW180" s="266"/>
      <c r="AX180" s="266"/>
      <c r="AY180" s="266"/>
      <c r="AZ180" s="266"/>
      <c r="BA180" s="266"/>
      <c r="BB180" s="266"/>
      <c r="BC180" s="266"/>
      <c r="BD180" s="266"/>
      <c r="BE180" s="266"/>
      <c r="BF180" s="266"/>
      <c r="BG180" s="266"/>
      <c r="BH180" s="266"/>
      <c r="BI180" s="266"/>
      <c r="BJ180" s="266"/>
      <c r="BK180" s="266"/>
      <c r="BL180" s="266"/>
      <c r="BM180" s="266"/>
      <c r="BN180" s="266"/>
      <c r="BO180" s="266"/>
      <c r="BP180" s="266"/>
      <c r="BQ180" s="266"/>
      <c r="BR180" s="266"/>
      <c r="BS180" s="266"/>
      <c r="BT180" s="266"/>
      <c r="BU180" s="266"/>
      <c r="BV180" s="266"/>
      <c r="BW180" s="266"/>
      <c r="BX180" s="266"/>
      <c r="BY180" s="266"/>
      <c r="BZ180" s="266"/>
      <c r="CA180" s="266"/>
      <c r="CB180" s="266"/>
      <c r="CC180" s="266"/>
      <c r="CD180" s="266"/>
      <c r="CE180" s="266"/>
      <c r="CF180" s="266"/>
      <c r="CG180" s="266"/>
      <c r="CH180" s="266"/>
      <c r="CI180" s="266"/>
      <c r="CJ180" s="266"/>
      <c r="CK180" s="266"/>
      <c r="CL180" s="266"/>
      <c r="CM180" s="266"/>
      <c r="CN180" s="266"/>
      <c r="CO180" s="266"/>
      <c r="CP180" s="266"/>
      <c r="CQ180" s="266"/>
      <c r="CR180" s="266"/>
      <c r="CS180" s="266"/>
      <c r="CT180" s="266"/>
      <c r="CU180" s="266"/>
      <c r="CV180" s="266"/>
      <c r="CW180" s="266"/>
      <c r="CX180" s="266"/>
      <c r="CY180" s="266"/>
      <c r="CZ180" s="266"/>
      <c r="DA180" s="266"/>
      <c r="DB180" s="266"/>
      <c r="DC180" s="266"/>
      <c r="DD180" s="266"/>
      <c r="DE180" s="266"/>
      <c r="DF180" s="266"/>
      <c r="DG180" s="266"/>
      <c r="DH180" s="266"/>
      <c r="DI180" s="266"/>
      <c r="DJ180" s="266"/>
      <c r="DK180" s="266"/>
      <c r="DL180" s="266"/>
      <c r="DM180" s="266"/>
      <c r="DN180" s="266"/>
      <c r="DO180" s="266"/>
      <c r="DP180" s="266"/>
      <c r="DQ180" s="266"/>
      <c r="DR180" s="266"/>
      <c r="DS180" s="266"/>
      <c r="DT180" s="266"/>
      <c r="DU180" s="266"/>
      <c r="DV180" s="266"/>
      <c r="DW180" s="266"/>
      <c r="DX180" s="266"/>
      <c r="DY180" s="266"/>
      <c r="DZ180" s="266"/>
      <c r="EA180" s="266"/>
      <c r="EB180" s="266"/>
      <c r="EC180" s="266"/>
      <c r="ED180" s="266"/>
      <c r="EE180" s="266"/>
      <c r="EF180" s="266"/>
      <c r="EG180" s="266"/>
      <c r="EH180" s="266"/>
      <c r="EI180" s="266"/>
      <c r="EJ180" s="266"/>
      <c r="EK180" s="266"/>
      <c r="EL180" s="266"/>
      <c r="EM180" s="266"/>
      <c r="EN180" s="266"/>
      <c r="EO180" s="266"/>
      <c r="EP180" s="266"/>
      <c r="EQ180" s="266"/>
      <c r="ER180" s="266"/>
      <c r="ES180" s="266"/>
      <c r="ET180" s="266"/>
      <c r="EU180" s="266"/>
      <c r="EV180" s="266"/>
      <c r="EW180" s="266"/>
      <c r="EX180" s="266"/>
      <c r="EY180" s="266"/>
      <c r="EZ180" s="266"/>
      <c r="FA180" s="266"/>
      <c r="FB180" s="266"/>
      <c r="FC180" s="266"/>
      <c r="FD180" s="266"/>
      <c r="FE180" s="266"/>
      <c r="FF180" s="266"/>
      <c r="FG180" s="266"/>
      <c r="FH180" s="266"/>
      <c r="FI180" s="266"/>
      <c r="FJ180" s="266"/>
      <c r="FK180" s="266"/>
      <c r="FL180" s="266"/>
      <c r="FM180" s="266"/>
      <c r="FN180" s="266"/>
      <c r="FO180" s="266"/>
      <c r="FP180" s="266"/>
      <c r="FQ180" s="266"/>
      <c r="FR180" s="266"/>
      <c r="FS180" s="266"/>
      <c r="FT180" s="266"/>
      <c r="FU180" s="266"/>
      <c r="FV180" s="266"/>
      <c r="FW180" s="266"/>
      <c r="FX180" s="266"/>
      <c r="FY180" s="266"/>
      <c r="FZ180" s="266"/>
      <c r="GA180" s="266"/>
      <c r="GB180" s="266"/>
      <c r="GC180" s="266"/>
      <c r="GD180" s="266"/>
      <c r="GE180" s="266"/>
      <c r="GF180" s="266"/>
      <c r="GG180" s="266"/>
      <c r="GH180" s="266"/>
      <c r="GI180" s="266"/>
      <c r="GJ180" s="266"/>
      <c r="GK180" s="266"/>
      <c r="GL180" s="266"/>
      <c r="GM180" s="266"/>
      <c r="GN180" s="266"/>
      <c r="GO180" s="266"/>
      <c r="GP180" s="266"/>
      <c r="GQ180" s="266"/>
      <c r="GR180" s="266"/>
      <c r="GS180" s="266"/>
      <c r="GT180" s="266"/>
      <c r="GU180" s="266"/>
      <c r="GV180" s="266"/>
      <c r="GW180" s="266"/>
      <c r="GX180" s="266"/>
      <c r="GY180" s="266"/>
      <c r="GZ180" s="266"/>
      <c r="HA180" s="266"/>
      <c r="HB180" s="266"/>
      <c r="HC180" s="266"/>
      <c r="HD180" s="266"/>
      <c r="HE180" s="266"/>
      <c r="HF180" s="266"/>
      <c r="HG180" s="266"/>
      <c r="HH180" s="266"/>
      <c r="HI180" s="266"/>
      <c r="HJ180" s="266"/>
      <c r="HK180" s="266"/>
      <c r="HL180" s="266"/>
      <c r="HM180" s="266"/>
      <c r="HN180" s="266"/>
      <c r="HO180" s="266"/>
      <c r="HP180" s="266"/>
      <c r="HQ180" s="266"/>
      <c r="HR180" s="266"/>
      <c r="HS180" s="266"/>
      <c r="HT180" s="266"/>
      <c r="HU180" s="266"/>
      <c r="HV180" s="266"/>
      <c r="HW180" s="266"/>
      <c r="HX180" s="266"/>
      <c r="HY180" s="266"/>
      <c r="HZ180" s="266"/>
      <c r="IA180" s="266"/>
      <c r="IB180" s="266"/>
      <c r="IC180" s="266"/>
      <c r="ID180" s="266"/>
      <c r="IE180" s="266"/>
      <c r="IF180" s="266"/>
      <c r="IG180" s="266"/>
      <c r="IH180" s="266"/>
      <c r="II180" s="266"/>
      <c r="IJ180" s="266"/>
      <c r="IK180" s="266"/>
      <c r="IL180" s="266"/>
      <c r="IM180" s="266"/>
      <c r="IN180" s="266"/>
      <c r="IO180" s="266"/>
      <c r="IP180" s="266"/>
      <c r="IQ180" s="266"/>
      <c r="IR180" s="266"/>
      <c r="IS180" s="266"/>
      <c r="IT180" s="266"/>
    </row>
    <row r="181" spans="1:254" s="265" customFormat="1" ht="126" hidden="1" customHeight="1" x14ac:dyDescent="0.25">
      <c r="A181" s="334"/>
      <c r="B181" s="264" t="s">
        <v>457</v>
      </c>
      <c r="C181" s="258">
        <v>0</v>
      </c>
      <c r="D181" s="257">
        <f t="shared" si="24"/>
        <v>53.1</v>
      </c>
      <c r="E181" s="257">
        <v>53.1</v>
      </c>
      <c r="F181" s="266"/>
      <c r="G181" s="266"/>
      <c r="H181" s="266"/>
      <c r="I181" s="266"/>
      <c r="J181" s="266"/>
      <c r="K181" s="266"/>
      <c r="L181" s="266"/>
      <c r="M181" s="266"/>
      <c r="N181" s="266"/>
      <c r="O181" s="266"/>
      <c r="P181" s="266"/>
      <c r="Q181" s="266"/>
      <c r="R181" s="266"/>
      <c r="S181" s="266"/>
      <c r="T181" s="266"/>
      <c r="U181" s="266"/>
      <c r="V181" s="266"/>
      <c r="W181" s="266"/>
      <c r="X181" s="266"/>
      <c r="Y181" s="266"/>
      <c r="Z181" s="266"/>
      <c r="AA181" s="266"/>
      <c r="AB181" s="266"/>
      <c r="AC181" s="266"/>
      <c r="AD181" s="266"/>
      <c r="AE181" s="266"/>
      <c r="AF181" s="266"/>
      <c r="AG181" s="266"/>
      <c r="AH181" s="266"/>
      <c r="AI181" s="266"/>
      <c r="AJ181" s="266"/>
      <c r="AK181" s="266"/>
      <c r="AL181" s="266"/>
      <c r="AM181" s="266"/>
      <c r="AN181" s="266"/>
      <c r="AO181" s="266"/>
      <c r="AP181" s="266"/>
      <c r="AQ181" s="266"/>
      <c r="AR181" s="266"/>
      <c r="AS181" s="266"/>
      <c r="AT181" s="266"/>
      <c r="AU181" s="266"/>
      <c r="AV181" s="266"/>
      <c r="AW181" s="266"/>
      <c r="AX181" s="266"/>
      <c r="AY181" s="266"/>
      <c r="AZ181" s="266"/>
      <c r="BA181" s="266"/>
      <c r="BB181" s="266"/>
      <c r="BC181" s="266"/>
      <c r="BD181" s="266"/>
      <c r="BE181" s="266"/>
      <c r="BF181" s="266"/>
      <c r="BG181" s="266"/>
      <c r="BH181" s="266"/>
      <c r="BI181" s="266"/>
      <c r="BJ181" s="266"/>
      <c r="BK181" s="266"/>
      <c r="BL181" s="266"/>
      <c r="BM181" s="266"/>
      <c r="BN181" s="266"/>
      <c r="BO181" s="266"/>
      <c r="BP181" s="266"/>
      <c r="BQ181" s="266"/>
      <c r="BR181" s="266"/>
      <c r="BS181" s="266"/>
      <c r="BT181" s="266"/>
      <c r="BU181" s="266"/>
      <c r="BV181" s="266"/>
      <c r="BW181" s="266"/>
      <c r="BX181" s="266"/>
      <c r="BY181" s="266"/>
      <c r="BZ181" s="266"/>
      <c r="CA181" s="266"/>
      <c r="CB181" s="266"/>
      <c r="CC181" s="266"/>
      <c r="CD181" s="266"/>
      <c r="CE181" s="266"/>
      <c r="CF181" s="266"/>
      <c r="CG181" s="266"/>
      <c r="CH181" s="266"/>
      <c r="CI181" s="266"/>
      <c r="CJ181" s="266"/>
      <c r="CK181" s="266"/>
      <c r="CL181" s="266"/>
      <c r="CM181" s="266"/>
      <c r="CN181" s="266"/>
      <c r="CO181" s="266"/>
      <c r="CP181" s="266"/>
      <c r="CQ181" s="266"/>
      <c r="CR181" s="266"/>
      <c r="CS181" s="266"/>
      <c r="CT181" s="266"/>
      <c r="CU181" s="266"/>
      <c r="CV181" s="266"/>
      <c r="CW181" s="266"/>
      <c r="CX181" s="266"/>
      <c r="CY181" s="266"/>
      <c r="CZ181" s="266"/>
      <c r="DA181" s="266"/>
      <c r="DB181" s="266"/>
      <c r="DC181" s="266"/>
      <c r="DD181" s="266"/>
      <c r="DE181" s="266"/>
      <c r="DF181" s="266"/>
      <c r="DG181" s="266"/>
      <c r="DH181" s="266"/>
      <c r="DI181" s="266"/>
      <c r="DJ181" s="266"/>
      <c r="DK181" s="266"/>
      <c r="DL181" s="266"/>
      <c r="DM181" s="266"/>
      <c r="DN181" s="266"/>
      <c r="DO181" s="266"/>
      <c r="DP181" s="266"/>
      <c r="DQ181" s="266"/>
      <c r="DR181" s="266"/>
      <c r="DS181" s="266"/>
      <c r="DT181" s="266"/>
      <c r="DU181" s="266"/>
      <c r="DV181" s="266"/>
      <c r="DW181" s="266"/>
      <c r="DX181" s="266"/>
      <c r="DY181" s="266"/>
      <c r="DZ181" s="266"/>
      <c r="EA181" s="266"/>
      <c r="EB181" s="266"/>
      <c r="EC181" s="266"/>
      <c r="ED181" s="266"/>
      <c r="EE181" s="266"/>
      <c r="EF181" s="266"/>
      <c r="EG181" s="266"/>
      <c r="EH181" s="266"/>
      <c r="EI181" s="266"/>
      <c r="EJ181" s="266"/>
      <c r="EK181" s="266"/>
      <c r="EL181" s="266"/>
      <c r="EM181" s="266"/>
      <c r="EN181" s="266"/>
      <c r="EO181" s="266"/>
      <c r="EP181" s="266"/>
      <c r="EQ181" s="266"/>
      <c r="ER181" s="266"/>
      <c r="ES181" s="266"/>
      <c r="ET181" s="266"/>
      <c r="EU181" s="266"/>
      <c r="EV181" s="266"/>
      <c r="EW181" s="266"/>
      <c r="EX181" s="266"/>
      <c r="EY181" s="266"/>
      <c r="EZ181" s="266"/>
      <c r="FA181" s="266"/>
      <c r="FB181" s="266"/>
      <c r="FC181" s="266"/>
      <c r="FD181" s="266"/>
      <c r="FE181" s="266"/>
      <c r="FF181" s="266"/>
      <c r="FG181" s="266"/>
      <c r="FH181" s="266"/>
      <c r="FI181" s="266"/>
      <c r="FJ181" s="266"/>
      <c r="FK181" s="266"/>
      <c r="FL181" s="266"/>
      <c r="FM181" s="266"/>
      <c r="FN181" s="266"/>
      <c r="FO181" s="266"/>
      <c r="FP181" s="266"/>
      <c r="FQ181" s="266"/>
      <c r="FR181" s="266"/>
      <c r="FS181" s="266"/>
      <c r="FT181" s="266"/>
      <c r="FU181" s="266"/>
      <c r="FV181" s="266"/>
      <c r="FW181" s="266"/>
      <c r="FX181" s="266"/>
      <c r="FY181" s="266"/>
      <c r="FZ181" s="266"/>
      <c r="GA181" s="266"/>
      <c r="GB181" s="266"/>
      <c r="GC181" s="266"/>
      <c r="GD181" s="266"/>
      <c r="GE181" s="266"/>
      <c r="GF181" s="266"/>
      <c r="GG181" s="266"/>
      <c r="GH181" s="266"/>
      <c r="GI181" s="266"/>
      <c r="GJ181" s="266"/>
      <c r="GK181" s="266"/>
      <c r="GL181" s="266"/>
      <c r="GM181" s="266"/>
      <c r="GN181" s="266"/>
      <c r="GO181" s="266"/>
      <c r="GP181" s="266"/>
      <c r="GQ181" s="266"/>
      <c r="GR181" s="266"/>
      <c r="GS181" s="266"/>
      <c r="GT181" s="266"/>
      <c r="GU181" s="266"/>
      <c r="GV181" s="266"/>
      <c r="GW181" s="266"/>
      <c r="GX181" s="266"/>
      <c r="GY181" s="266"/>
      <c r="GZ181" s="266"/>
      <c r="HA181" s="266"/>
      <c r="HB181" s="266"/>
      <c r="HC181" s="266"/>
      <c r="HD181" s="266"/>
      <c r="HE181" s="266"/>
      <c r="HF181" s="266"/>
      <c r="HG181" s="266"/>
      <c r="HH181" s="266"/>
      <c r="HI181" s="266"/>
      <c r="HJ181" s="266"/>
      <c r="HK181" s="266"/>
      <c r="HL181" s="266"/>
      <c r="HM181" s="266"/>
      <c r="HN181" s="266"/>
      <c r="HO181" s="266"/>
      <c r="HP181" s="266"/>
      <c r="HQ181" s="266"/>
      <c r="HR181" s="266"/>
      <c r="HS181" s="266"/>
      <c r="HT181" s="266"/>
      <c r="HU181" s="266"/>
      <c r="HV181" s="266"/>
      <c r="HW181" s="266"/>
      <c r="HX181" s="266"/>
      <c r="HY181" s="266"/>
      <c r="HZ181" s="266"/>
      <c r="IA181" s="266"/>
      <c r="IB181" s="266"/>
      <c r="IC181" s="266"/>
      <c r="ID181" s="266"/>
      <c r="IE181" s="266"/>
      <c r="IF181" s="266"/>
      <c r="IG181" s="266"/>
      <c r="IH181" s="266"/>
      <c r="II181" s="266"/>
      <c r="IJ181" s="266"/>
      <c r="IK181" s="266"/>
      <c r="IL181" s="266"/>
      <c r="IM181" s="266"/>
      <c r="IN181" s="266"/>
      <c r="IO181" s="266"/>
      <c r="IP181" s="266"/>
      <c r="IQ181" s="266"/>
      <c r="IR181" s="266"/>
      <c r="IS181" s="266"/>
      <c r="IT181" s="266"/>
    </row>
    <row r="182" spans="1:254" s="265" customFormat="1" ht="141.75" hidden="1" customHeight="1" x14ac:dyDescent="0.25">
      <c r="A182" s="334"/>
      <c r="B182" s="264" t="s">
        <v>458</v>
      </c>
      <c r="C182" s="258">
        <f>C183</f>
        <v>1712.3</v>
      </c>
      <c r="D182" s="257">
        <f t="shared" si="24"/>
        <v>-1711.7</v>
      </c>
      <c r="E182" s="257">
        <v>0.6</v>
      </c>
      <c r="F182" s="266"/>
      <c r="G182" s="266"/>
      <c r="H182" s="266"/>
      <c r="I182" s="266"/>
      <c r="J182" s="266"/>
      <c r="K182" s="266"/>
      <c r="L182" s="266"/>
      <c r="M182" s="266"/>
      <c r="N182" s="266"/>
      <c r="O182" s="266"/>
      <c r="P182" s="266"/>
      <c r="Q182" s="266"/>
      <c r="R182" s="266"/>
      <c r="S182" s="266"/>
      <c r="T182" s="266"/>
      <c r="U182" s="266"/>
      <c r="V182" s="266"/>
      <c r="W182" s="266"/>
      <c r="X182" s="266"/>
      <c r="Y182" s="266"/>
      <c r="Z182" s="266"/>
      <c r="AA182" s="266"/>
      <c r="AB182" s="266"/>
      <c r="AC182" s="266"/>
      <c r="AD182" s="266"/>
      <c r="AE182" s="266"/>
      <c r="AF182" s="266"/>
      <c r="AG182" s="266"/>
      <c r="AH182" s="266"/>
      <c r="AI182" s="266"/>
      <c r="AJ182" s="266"/>
      <c r="AK182" s="266"/>
      <c r="AL182" s="266"/>
      <c r="AM182" s="266"/>
      <c r="AN182" s="266"/>
      <c r="AO182" s="266"/>
      <c r="AP182" s="266"/>
      <c r="AQ182" s="266"/>
      <c r="AR182" s="266"/>
      <c r="AS182" s="266"/>
      <c r="AT182" s="266"/>
      <c r="AU182" s="266"/>
      <c r="AV182" s="266"/>
      <c r="AW182" s="266"/>
      <c r="AX182" s="266"/>
      <c r="AY182" s="266"/>
      <c r="AZ182" s="266"/>
      <c r="BA182" s="266"/>
      <c r="BB182" s="266"/>
      <c r="BC182" s="266"/>
      <c r="BD182" s="266"/>
      <c r="BE182" s="266"/>
      <c r="BF182" s="266"/>
      <c r="BG182" s="266"/>
      <c r="BH182" s="266"/>
      <c r="BI182" s="266"/>
      <c r="BJ182" s="266"/>
      <c r="BK182" s="266"/>
      <c r="BL182" s="266"/>
      <c r="BM182" s="266"/>
      <c r="BN182" s="266"/>
      <c r="BO182" s="266"/>
      <c r="BP182" s="266"/>
      <c r="BQ182" s="266"/>
      <c r="BR182" s="266"/>
      <c r="BS182" s="266"/>
      <c r="BT182" s="266"/>
      <c r="BU182" s="266"/>
      <c r="BV182" s="266"/>
      <c r="BW182" s="266"/>
      <c r="BX182" s="266"/>
      <c r="BY182" s="266"/>
      <c r="BZ182" s="266"/>
      <c r="CA182" s="266"/>
      <c r="CB182" s="266"/>
      <c r="CC182" s="266"/>
      <c r="CD182" s="266"/>
      <c r="CE182" s="266"/>
      <c r="CF182" s="266"/>
      <c r="CG182" s="266"/>
      <c r="CH182" s="266"/>
      <c r="CI182" s="266"/>
      <c r="CJ182" s="266"/>
      <c r="CK182" s="266"/>
      <c r="CL182" s="266"/>
      <c r="CM182" s="266"/>
      <c r="CN182" s="266"/>
      <c r="CO182" s="266"/>
      <c r="CP182" s="266"/>
      <c r="CQ182" s="266"/>
      <c r="CR182" s="266"/>
      <c r="CS182" s="266"/>
      <c r="CT182" s="266"/>
      <c r="CU182" s="266"/>
      <c r="CV182" s="266"/>
      <c r="CW182" s="266"/>
      <c r="CX182" s="266"/>
      <c r="CY182" s="266"/>
      <c r="CZ182" s="266"/>
      <c r="DA182" s="266"/>
      <c r="DB182" s="266"/>
      <c r="DC182" s="266"/>
      <c r="DD182" s="266"/>
      <c r="DE182" s="266"/>
      <c r="DF182" s="266"/>
      <c r="DG182" s="266"/>
      <c r="DH182" s="266"/>
      <c r="DI182" s="266"/>
      <c r="DJ182" s="266"/>
      <c r="DK182" s="266"/>
      <c r="DL182" s="266"/>
      <c r="DM182" s="266"/>
      <c r="DN182" s="266"/>
      <c r="DO182" s="266"/>
      <c r="DP182" s="266"/>
      <c r="DQ182" s="266"/>
      <c r="DR182" s="266"/>
      <c r="DS182" s="266"/>
      <c r="DT182" s="266"/>
      <c r="DU182" s="266"/>
      <c r="DV182" s="266"/>
      <c r="DW182" s="266"/>
      <c r="DX182" s="266"/>
      <c r="DY182" s="266"/>
      <c r="DZ182" s="266"/>
      <c r="EA182" s="266"/>
      <c r="EB182" s="266"/>
      <c r="EC182" s="266"/>
      <c r="ED182" s="266"/>
      <c r="EE182" s="266"/>
      <c r="EF182" s="266"/>
      <c r="EG182" s="266"/>
      <c r="EH182" s="266"/>
      <c r="EI182" s="266"/>
      <c r="EJ182" s="266"/>
      <c r="EK182" s="266"/>
      <c r="EL182" s="266"/>
      <c r="EM182" s="266"/>
      <c r="EN182" s="266"/>
      <c r="EO182" s="266"/>
      <c r="EP182" s="266"/>
      <c r="EQ182" s="266"/>
      <c r="ER182" s="266"/>
      <c r="ES182" s="266"/>
      <c r="ET182" s="266"/>
      <c r="EU182" s="266"/>
      <c r="EV182" s="266"/>
      <c r="EW182" s="266"/>
      <c r="EX182" s="266"/>
      <c r="EY182" s="266"/>
      <c r="EZ182" s="266"/>
      <c r="FA182" s="266"/>
      <c r="FB182" s="266"/>
      <c r="FC182" s="266"/>
      <c r="FD182" s="266"/>
      <c r="FE182" s="266"/>
      <c r="FF182" s="266"/>
      <c r="FG182" s="266"/>
      <c r="FH182" s="266"/>
      <c r="FI182" s="266"/>
      <c r="FJ182" s="266"/>
      <c r="FK182" s="266"/>
      <c r="FL182" s="266"/>
      <c r="FM182" s="266"/>
      <c r="FN182" s="266"/>
      <c r="FO182" s="266"/>
      <c r="FP182" s="266"/>
      <c r="FQ182" s="266"/>
      <c r="FR182" s="266"/>
      <c r="FS182" s="266"/>
      <c r="FT182" s="266"/>
      <c r="FU182" s="266"/>
      <c r="FV182" s="266"/>
      <c r="FW182" s="266"/>
      <c r="FX182" s="266"/>
      <c r="FY182" s="266"/>
      <c r="FZ182" s="266"/>
      <c r="GA182" s="266"/>
      <c r="GB182" s="266"/>
      <c r="GC182" s="266"/>
      <c r="GD182" s="266"/>
      <c r="GE182" s="266"/>
      <c r="GF182" s="266"/>
      <c r="GG182" s="266"/>
      <c r="GH182" s="266"/>
      <c r="GI182" s="266"/>
      <c r="GJ182" s="266"/>
      <c r="GK182" s="266"/>
      <c r="GL182" s="266"/>
      <c r="GM182" s="266"/>
      <c r="GN182" s="266"/>
      <c r="GO182" s="266"/>
      <c r="GP182" s="266"/>
      <c r="GQ182" s="266"/>
      <c r="GR182" s="266"/>
      <c r="GS182" s="266"/>
      <c r="GT182" s="266"/>
      <c r="GU182" s="266"/>
      <c r="GV182" s="266"/>
      <c r="GW182" s="266"/>
      <c r="GX182" s="266"/>
      <c r="GY182" s="266"/>
      <c r="GZ182" s="266"/>
      <c r="HA182" s="266"/>
      <c r="HB182" s="266"/>
      <c r="HC182" s="266"/>
      <c r="HD182" s="266"/>
      <c r="HE182" s="266"/>
      <c r="HF182" s="266"/>
      <c r="HG182" s="266"/>
      <c r="HH182" s="266"/>
      <c r="HI182" s="266"/>
      <c r="HJ182" s="266"/>
      <c r="HK182" s="266"/>
      <c r="HL182" s="266"/>
      <c r="HM182" s="266"/>
      <c r="HN182" s="266"/>
      <c r="HO182" s="266"/>
      <c r="HP182" s="266"/>
      <c r="HQ182" s="266"/>
      <c r="HR182" s="266"/>
      <c r="HS182" s="266"/>
      <c r="HT182" s="266"/>
      <c r="HU182" s="266"/>
      <c r="HV182" s="266"/>
      <c r="HW182" s="266"/>
      <c r="HX182" s="266"/>
      <c r="HY182" s="266"/>
      <c r="HZ182" s="266"/>
      <c r="IA182" s="266"/>
      <c r="IB182" s="266"/>
      <c r="IC182" s="266"/>
      <c r="ID182" s="266"/>
      <c r="IE182" s="266"/>
      <c r="IF182" s="266"/>
      <c r="IG182" s="266"/>
      <c r="IH182" s="266"/>
      <c r="II182" s="266"/>
      <c r="IJ182" s="266"/>
      <c r="IK182" s="266"/>
      <c r="IL182" s="266"/>
      <c r="IM182" s="266"/>
      <c r="IN182" s="266"/>
      <c r="IO182" s="266"/>
      <c r="IP182" s="266"/>
      <c r="IQ182" s="266"/>
      <c r="IR182" s="266"/>
      <c r="IS182" s="266"/>
      <c r="IT182" s="266"/>
    </row>
    <row r="183" spans="1:254" s="265" customFormat="1" ht="110.25" hidden="1" customHeight="1" x14ac:dyDescent="0.25">
      <c r="A183" s="334"/>
      <c r="B183" s="264" t="s">
        <v>459</v>
      </c>
      <c r="C183" s="258">
        <v>1712.3</v>
      </c>
      <c r="D183" s="257">
        <f t="shared" si="24"/>
        <v>-1712.3</v>
      </c>
      <c r="E183" s="257"/>
      <c r="F183" s="266"/>
      <c r="G183" s="266"/>
      <c r="H183" s="266"/>
      <c r="I183" s="266"/>
      <c r="J183" s="266"/>
      <c r="K183" s="266"/>
      <c r="L183" s="266"/>
      <c r="M183" s="266"/>
      <c r="N183" s="266"/>
      <c r="O183" s="266"/>
      <c r="P183" s="266"/>
      <c r="Q183" s="266"/>
      <c r="R183" s="266"/>
      <c r="S183" s="266"/>
      <c r="T183" s="266"/>
      <c r="U183" s="266"/>
      <c r="V183" s="266"/>
      <c r="W183" s="266"/>
      <c r="X183" s="266"/>
      <c r="Y183" s="266"/>
      <c r="Z183" s="266"/>
      <c r="AA183" s="266"/>
      <c r="AB183" s="266"/>
      <c r="AC183" s="266"/>
      <c r="AD183" s="266"/>
      <c r="AE183" s="266"/>
      <c r="AF183" s="266"/>
      <c r="AG183" s="266"/>
      <c r="AH183" s="266"/>
      <c r="AI183" s="266"/>
      <c r="AJ183" s="266"/>
      <c r="AK183" s="266"/>
      <c r="AL183" s="266"/>
      <c r="AM183" s="266"/>
      <c r="AN183" s="266"/>
      <c r="AO183" s="266"/>
      <c r="AP183" s="266"/>
      <c r="AQ183" s="266"/>
      <c r="AR183" s="266"/>
      <c r="AS183" s="266"/>
      <c r="AT183" s="266"/>
      <c r="AU183" s="266"/>
      <c r="AV183" s="266"/>
      <c r="AW183" s="266"/>
      <c r="AX183" s="266"/>
      <c r="AY183" s="266"/>
      <c r="AZ183" s="266"/>
      <c r="BA183" s="266"/>
      <c r="BB183" s="266"/>
      <c r="BC183" s="266"/>
      <c r="BD183" s="266"/>
      <c r="BE183" s="266"/>
      <c r="BF183" s="266"/>
      <c r="BG183" s="266"/>
      <c r="BH183" s="266"/>
      <c r="BI183" s="266"/>
      <c r="BJ183" s="266"/>
      <c r="BK183" s="266"/>
      <c r="BL183" s="266"/>
      <c r="BM183" s="266"/>
      <c r="BN183" s="266"/>
      <c r="BO183" s="266"/>
      <c r="BP183" s="266"/>
      <c r="BQ183" s="266"/>
      <c r="BR183" s="266"/>
      <c r="BS183" s="266"/>
      <c r="BT183" s="266"/>
      <c r="BU183" s="266"/>
      <c r="BV183" s="266"/>
      <c r="BW183" s="266"/>
      <c r="BX183" s="266"/>
      <c r="BY183" s="266"/>
      <c r="BZ183" s="266"/>
      <c r="CA183" s="266"/>
      <c r="CB183" s="266"/>
      <c r="CC183" s="266"/>
      <c r="CD183" s="266"/>
      <c r="CE183" s="266"/>
      <c r="CF183" s="266"/>
      <c r="CG183" s="266"/>
      <c r="CH183" s="266"/>
      <c r="CI183" s="266"/>
      <c r="CJ183" s="266"/>
      <c r="CK183" s="266"/>
      <c r="CL183" s="266"/>
      <c r="CM183" s="266"/>
      <c r="CN183" s="266"/>
      <c r="CO183" s="266"/>
      <c r="CP183" s="266"/>
      <c r="CQ183" s="266"/>
      <c r="CR183" s="266"/>
      <c r="CS183" s="266"/>
      <c r="CT183" s="266"/>
      <c r="CU183" s="266"/>
      <c r="CV183" s="266"/>
      <c r="CW183" s="266"/>
      <c r="CX183" s="266"/>
      <c r="CY183" s="266"/>
      <c r="CZ183" s="266"/>
      <c r="DA183" s="266"/>
      <c r="DB183" s="266"/>
      <c r="DC183" s="266"/>
      <c r="DD183" s="266"/>
      <c r="DE183" s="266"/>
      <c r="DF183" s="266"/>
      <c r="DG183" s="266"/>
      <c r="DH183" s="266"/>
      <c r="DI183" s="266"/>
      <c r="DJ183" s="266"/>
      <c r="DK183" s="266"/>
      <c r="DL183" s="266"/>
      <c r="DM183" s="266"/>
      <c r="DN183" s="266"/>
      <c r="DO183" s="266"/>
      <c r="DP183" s="266"/>
      <c r="DQ183" s="266"/>
      <c r="DR183" s="266"/>
      <c r="DS183" s="266"/>
      <c r="DT183" s="266"/>
      <c r="DU183" s="266"/>
      <c r="DV183" s="266"/>
      <c r="DW183" s="266"/>
      <c r="DX183" s="266"/>
      <c r="DY183" s="266"/>
      <c r="DZ183" s="266"/>
      <c r="EA183" s="266"/>
      <c r="EB183" s="266"/>
      <c r="EC183" s="266"/>
      <c r="ED183" s="266"/>
      <c r="EE183" s="266"/>
      <c r="EF183" s="266"/>
      <c r="EG183" s="266"/>
      <c r="EH183" s="266"/>
      <c r="EI183" s="266"/>
      <c r="EJ183" s="266"/>
      <c r="EK183" s="266"/>
      <c r="EL183" s="266"/>
      <c r="EM183" s="266"/>
      <c r="EN183" s="266"/>
      <c r="EO183" s="266"/>
      <c r="EP183" s="266"/>
      <c r="EQ183" s="266"/>
      <c r="ER183" s="266"/>
      <c r="ES183" s="266"/>
      <c r="ET183" s="266"/>
      <c r="EU183" s="266"/>
      <c r="EV183" s="266"/>
      <c r="EW183" s="266"/>
      <c r="EX183" s="266"/>
      <c r="EY183" s="266"/>
      <c r="EZ183" s="266"/>
      <c r="FA183" s="266"/>
      <c r="FB183" s="266"/>
      <c r="FC183" s="266"/>
      <c r="FD183" s="266"/>
      <c r="FE183" s="266"/>
      <c r="FF183" s="266"/>
      <c r="FG183" s="266"/>
      <c r="FH183" s="266"/>
      <c r="FI183" s="266"/>
      <c r="FJ183" s="266"/>
      <c r="FK183" s="266"/>
      <c r="FL183" s="266"/>
      <c r="FM183" s="266"/>
      <c r="FN183" s="266"/>
      <c r="FO183" s="266"/>
      <c r="FP183" s="266"/>
      <c r="FQ183" s="266"/>
      <c r="FR183" s="266"/>
      <c r="FS183" s="266"/>
      <c r="FT183" s="266"/>
      <c r="FU183" s="266"/>
      <c r="FV183" s="266"/>
      <c r="FW183" s="266"/>
      <c r="FX183" s="266"/>
      <c r="FY183" s="266"/>
      <c r="FZ183" s="266"/>
      <c r="GA183" s="266"/>
      <c r="GB183" s="266"/>
      <c r="GC183" s="266"/>
      <c r="GD183" s="266"/>
      <c r="GE183" s="266"/>
      <c r="GF183" s="266"/>
      <c r="GG183" s="266"/>
      <c r="GH183" s="266"/>
      <c r="GI183" s="266"/>
      <c r="GJ183" s="266"/>
      <c r="GK183" s="266"/>
      <c r="GL183" s="266"/>
      <c r="GM183" s="266"/>
      <c r="GN183" s="266"/>
      <c r="GO183" s="266"/>
      <c r="GP183" s="266"/>
      <c r="GQ183" s="266"/>
      <c r="GR183" s="266"/>
      <c r="GS183" s="266"/>
      <c r="GT183" s="266"/>
      <c r="GU183" s="266"/>
      <c r="GV183" s="266"/>
      <c r="GW183" s="266"/>
      <c r="GX183" s="266"/>
      <c r="GY183" s="266"/>
      <c r="GZ183" s="266"/>
      <c r="HA183" s="266"/>
      <c r="HB183" s="266"/>
      <c r="HC183" s="266"/>
      <c r="HD183" s="266"/>
      <c r="HE183" s="266"/>
      <c r="HF183" s="266"/>
      <c r="HG183" s="266"/>
      <c r="HH183" s="266"/>
      <c r="HI183" s="266"/>
      <c r="HJ183" s="266"/>
      <c r="HK183" s="266"/>
      <c r="HL183" s="266"/>
      <c r="HM183" s="266"/>
      <c r="HN183" s="266"/>
      <c r="HO183" s="266"/>
      <c r="HP183" s="266"/>
      <c r="HQ183" s="266"/>
      <c r="HR183" s="266"/>
      <c r="HS183" s="266"/>
      <c r="HT183" s="266"/>
      <c r="HU183" s="266"/>
      <c r="HV183" s="266"/>
      <c r="HW183" s="266"/>
      <c r="HX183" s="266"/>
      <c r="HY183" s="266"/>
      <c r="HZ183" s="266"/>
      <c r="IA183" s="266"/>
      <c r="IB183" s="266"/>
      <c r="IC183" s="266"/>
      <c r="ID183" s="266"/>
      <c r="IE183" s="266"/>
      <c r="IF183" s="266"/>
      <c r="IG183" s="266"/>
      <c r="IH183" s="266"/>
      <c r="II183" s="266"/>
      <c r="IJ183" s="266"/>
      <c r="IK183" s="266"/>
      <c r="IL183" s="266"/>
      <c r="IM183" s="266"/>
      <c r="IN183" s="266"/>
      <c r="IO183" s="266"/>
      <c r="IP183" s="266"/>
      <c r="IQ183" s="266"/>
      <c r="IR183" s="266"/>
      <c r="IS183" s="266"/>
      <c r="IT183" s="266"/>
    </row>
    <row r="184" spans="1:254" s="265" customFormat="1" ht="141.75" hidden="1" customHeight="1" x14ac:dyDescent="0.25">
      <c r="A184" s="334"/>
      <c r="B184" s="264" t="s">
        <v>1066</v>
      </c>
      <c r="C184" s="258">
        <f>C186</f>
        <v>0</v>
      </c>
      <c r="D184" s="257">
        <f t="shared" si="24"/>
        <v>213.8</v>
      </c>
      <c r="E184" s="257">
        <v>213.8</v>
      </c>
      <c r="F184" s="266"/>
      <c r="G184" s="266"/>
      <c r="H184" s="266"/>
      <c r="I184" s="266"/>
      <c r="J184" s="266"/>
      <c r="K184" s="266"/>
      <c r="L184" s="266"/>
      <c r="M184" s="266"/>
      <c r="N184" s="266"/>
      <c r="O184" s="266"/>
      <c r="P184" s="266"/>
      <c r="Q184" s="266"/>
      <c r="R184" s="266"/>
      <c r="S184" s="266"/>
      <c r="T184" s="266"/>
      <c r="U184" s="266"/>
      <c r="V184" s="266"/>
      <c r="W184" s="266"/>
      <c r="X184" s="266"/>
      <c r="Y184" s="266"/>
      <c r="Z184" s="266"/>
      <c r="AA184" s="266"/>
      <c r="AB184" s="266"/>
      <c r="AC184" s="266"/>
      <c r="AD184" s="266"/>
      <c r="AE184" s="266"/>
      <c r="AF184" s="266"/>
      <c r="AG184" s="266"/>
      <c r="AH184" s="266"/>
      <c r="AI184" s="266"/>
      <c r="AJ184" s="266"/>
      <c r="AK184" s="266"/>
      <c r="AL184" s="266"/>
      <c r="AM184" s="266"/>
      <c r="AN184" s="266"/>
      <c r="AO184" s="266"/>
      <c r="AP184" s="266"/>
      <c r="AQ184" s="266"/>
      <c r="AR184" s="266"/>
      <c r="AS184" s="266"/>
      <c r="AT184" s="266"/>
      <c r="AU184" s="266"/>
      <c r="AV184" s="266"/>
      <c r="AW184" s="266"/>
      <c r="AX184" s="266"/>
      <c r="AY184" s="266"/>
      <c r="AZ184" s="266"/>
      <c r="BA184" s="266"/>
      <c r="BB184" s="266"/>
      <c r="BC184" s="266"/>
      <c r="BD184" s="266"/>
      <c r="BE184" s="266"/>
      <c r="BF184" s="266"/>
      <c r="BG184" s="266"/>
      <c r="BH184" s="266"/>
      <c r="BI184" s="266"/>
      <c r="BJ184" s="266"/>
      <c r="BK184" s="266"/>
      <c r="BL184" s="266"/>
      <c r="BM184" s="266"/>
      <c r="BN184" s="266"/>
      <c r="BO184" s="266"/>
      <c r="BP184" s="266"/>
      <c r="BQ184" s="266"/>
      <c r="BR184" s="266"/>
      <c r="BS184" s="266"/>
      <c r="BT184" s="266"/>
      <c r="BU184" s="266"/>
      <c r="BV184" s="266"/>
      <c r="BW184" s="266"/>
      <c r="BX184" s="266"/>
      <c r="BY184" s="266"/>
      <c r="BZ184" s="266"/>
      <c r="CA184" s="266"/>
      <c r="CB184" s="266"/>
      <c r="CC184" s="266"/>
      <c r="CD184" s="266"/>
      <c r="CE184" s="266"/>
      <c r="CF184" s="266"/>
      <c r="CG184" s="266"/>
      <c r="CH184" s="266"/>
      <c r="CI184" s="266"/>
      <c r="CJ184" s="266"/>
      <c r="CK184" s="266"/>
      <c r="CL184" s="266"/>
      <c r="CM184" s="266"/>
      <c r="CN184" s="266"/>
      <c r="CO184" s="266"/>
      <c r="CP184" s="266"/>
      <c r="CQ184" s="266"/>
      <c r="CR184" s="266"/>
      <c r="CS184" s="266"/>
      <c r="CT184" s="266"/>
      <c r="CU184" s="266"/>
      <c r="CV184" s="266"/>
      <c r="CW184" s="266"/>
      <c r="CX184" s="266"/>
      <c r="CY184" s="266"/>
      <c r="CZ184" s="266"/>
      <c r="DA184" s="266"/>
      <c r="DB184" s="266"/>
      <c r="DC184" s="266"/>
      <c r="DD184" s="266"/>
      <c r="DE184" s="266"/>
      <c r="DF184" s="266"/>
      <c r="DG184" s="266"/>
      <c r="DH184" s="266"/>
      <c r="DI184" s="266"/>
      <c r="DJ184" s="266"/>
      <c r="DK184" s="266"/>
      <c r="DL184" s="266"/>
      <c r="DM184" s="266"/>
      <c r="DN184" s="266"/>
      <c r="DO184" s="266"/>
      <c r="DP184" s="266"/>
      <c r="DQ184" s="266"/>
      <c r="DR184" s="266"/>
      <c r="DS184" s="266"/>
      <c r="DT184" s="266"/>
      <c r="DU184" s="266"/>
      <c r="DV184" s="266"/>
      <c r="DW184" s="266"/>
      <c r="DX184" s="266"/>
      <c r="DY184" s="266"/>
      <c r="DZ184" s="266"/>
      <c r="EA184" s="266"/>
      <c r="EB184" s="266"/>
      <c r="EC184" s="266"/>
      <c r="ED184" s="266"/>
      <c r="EE184" s="266"/>
      <c r="EF184" s="266"/>
      <c r="EG184" s="266"/>
      <c r="EH184" s="266"/>
      <c r="EI184" s="266"/>
      <c r="EJ184" s="266"/>
      <c r="EK184" s="266"/>
      <c r="EL184" s="266"/>
      <c r="EM184" s="266"/>
      <c r="EN184" s="266"/>
      <c r="EO184" s="266"/>
      <c r="EP184" s="266"/>
      <c r="EQ184" s="266"/>
      <c r="ER184" s="266"/>
      <c r="ES184" s="266"/>
      <c r="ET184" s="266"/>
      <c r="EU184" s="266"/>
      <c r="EV184" s="266"/>
      <c r="EW184" s="266"/>
      <c r="EX184" s="266"/>
      <c r="EY184" s="266"/>
      <c r="EZ184" s="266"/>
      <c r="FA184" s="266"/>
      <c r="FB184" s="266"/>
      <c r="FC184" s="266"/>
      <c r="FD184" s="266"/>
      <c r="FE184" s="266"/>
      <c r="FF184" s="266"/>
      <c r="FG184" s="266"/>
      <c r="FH184" s="266"/>
      <c r="FI184" s="266"/>
      <c r="FJ184" s="266"/>
      <c r="FK184" s="266"/>
      <c r="FL184" s="266"/>
      <c r="FM184" s="266"/>
      <c r="FN184" s="266"/>
      <c r="FO184" s="266"/>
      <c r="FP184" s="266"/>
      <c r="FQ184" s="266"/>
      <c r="FR184" s="266"/>
      <c r="FS184" s="266"/>
      <c r="FT184" s="266"/>
      <c r="FU184" s="266"/>
      <c r="FV184" s="266"/>
      <c r="FW184" s="266"/>
      <c r="FX184" s="266"/>
      <c r="FY184" s="266"/>
      <c r="FZ184" s="266"/>
      <c r="GA184" s="266"/>
      <c r="GB184" s="266"/>
      <c r="GC184" s="266"/>
      <c r="GD184" s="266"/>
      <c r="GE184" s="266"/>
      <c r="GF184" s="266"/>
      <c r="GG184" s="266"/>
      <c r="GH184" s="266"/>
      <c r="GI184" s="266"/>
      <c r="GJ184" s="266"/>
      <c r="GK184" s="266"/>
      <c r="GL184" s="266"/>
      <c r="GM184" s="266"/>
      <c r="GN184" s="266"/>
      <c r="GO184" s="266"/>
      <c r="GP184" s="266"/>
      <c r="GQ184" s="266"/>
      <c r="GR184" s="266"/>
      <c r="GS184" s="266"/>
      <c r="GT184" s="266"/>
      <c r="GU184" s="266"/>
      <c r="GV184" s="266"/>
      <c r="GW184" s="266"/>
      <c r="GX184" s="266"/>
      <c r="GY184" s="266"/>
      <c r="GZ184" s="266"/>
      <c r="HA184" s="266"/>
      <c r="HB184" s="266"/>
      <c r="HC184" s="266"/>
      <c r="HD184" s="266"/>
      <c r="HE184" s="266"/>
      <c r="HF184" s="266"/>
      <c r="HG184" s="266"/>
      <c r="HH184" s="266"/>
      <c r="HI184" s="266"/>
      <c r="HJ184" s="266"/>
      <c r="HK184" s="266"/>
      <c r="HL184" s="266"/>
      <c r="HM184" s="266"/>
      <c r="HN184" s="266"/>
      <c r="HO184" s="266"/>
      <c r="HP184" s="266"/>
      <c r="HQ184" s="266"/>
      <c r="HR184" s="266"/>
      <c r="HS184" s="266"/>
      <c r="HT184" s="266"/>
      <c r="HU184" s="266"/>
      <c r="HV184" s="266"/>
      <c r="HW184" s="266"/>
      <c r="HX184" s="266"/>
      <c r="HY184" s="266"/>
      <c r="HZ184" s="266"/>
      <c r="IA184" s="266"/>
      <c r="IB184" s="266"/>
      <c r="IC184" s="266"/>
      <c r="ID184" s="266"/>
      <c r="IE184" s="266"/>
      <c r="IF184" s="266"/>
      <c r="IG184" s="266"/>
      <c r="IH184" s="266"/>
      <c r="II184" s="266"/>
      <c r="IJ184" s="266"/>
      <c r="IK184" s="266"/>
      <c r="IL184" s="266"/>
      <c r="IM184" s="266"/>
      <c r="IN184" s="266"/>
      <c r="IO184" s="266"/>
      <c r="IP184" s="266"/>
      <c r="IQ184" s="266"/>
      <c r="IR184" s="266"/>
      <c r="IS184" s="266"/>
      <c r="IT184" s="266"/>
    </row>
    <row r="185" spans="1:254" s="265" customFormat="1" ht="78.75" hidden="1" customHeight="1" x14ac:dyDescent="0.25">
      <c r="A185" s="334"/>
      <c r="B185" s="264" t="s">
        <v>1067</v>
      </c>
      <c r="C185" s="258"/>
      <c r="D185" s="257"/>
      <c r="E185" s="257">
        <v>215.2</v>
      </c>
      <c r="F185" s="266"/>
      <c r="G185" s="266"/>
      <c r="H185" s="266"/>
      <c r="I185" s="266"/>
      <c r="J185" s="266"/>
      <c r="K185" s="266"/>
      <c r="L185" s="266"/>
      <c r="M185" s="266"/>
      <c r="N185" s="266"/>
      <c r="O185" s="266"/>
      <c r="P185" s="266"/>
      <c r="Q185" s="266"/>
      <c r="R185" s="266"/>
      <c r="S185" s="266"/>
      <c r="T185" s="266"/>
      <c r="U185" s="266"/>
      <c r="V185" s="266"/>
      <c r="W185" s="266"/>
      <c r="X185" s="266"/>
      <c r="Y185" s="266"/>
      <c r="Z185" s="266"/>
      <c r="AA185" s="266"/>
      <c r="AB185" s="266"/>
      <c r="AC185" s="266"/>
      <c r="AD185" s="266"/>
      <c r="AE185" s="266"/>
      <c r="AF185" s="266"/>
      <c r="AG185" s="266"/>
      <c r="AH185" s="266"/>
      <c r="AI185" s="266"/>
      <c r="AJ185" s="266"/>
      <c r="AK185" s="266"/>
      <c r="AL185" s="266"/>
      <c r="AM185" s="266"/>
      <c r="AN185" s="266"/>
      <c r="AO185" s="266"/>
      <c r="AP185" s="266"/>
      <c r="AQ185" s="266"/>
      <c r="AR185" s="266"/>
      <c r="AS185" s="266"/>
      <c r="AT185" s="266"/>
      <c r="AU185" s="266"/>
      <c r="AV185" s="266"/>
      <c r="AW185" s="266"/>
      <c r="AX185" s="266"/>
      <c r="AY185" s="266"/>
      <c r="AZ185" s="266"/>
      <c r="BA185" s="266"/>
      <c r="BB185" s="266"/>
      <c r="BC185" s="266"/>
      <c r="BD185" s="266"/>
      <c r="BE185" s="266"/>
      <c r="BF185" s="266"/>
      <c r="BG185" s="266"/>
      <c r="BH185" s="266"/>
      <c r="BI185" s="266"/>
      <c r="BJ185" s="266"/>
      <c r="BK185" s="266"/>
      <c r="BL185" s="266"/>
      <c r="BM185" s="266"/>
      <c r="BN185" s="266"/>
      <c r="BO185" s="266"/>
      <c r="BP185" s="266"/>
      <c r="BQ185" s="266"/>
      <c r="BR185" s="266"/>
      <c r="BS185" s="266"/>
      <c r="BT185" s="266"/>
      <c r="BU185" s="266"/>
      <c r="BV185" s="266"/>
      <c r="BW185" s="266"/>
      <c r="BX185" s="266"/>
      <c r="BY185" s="266"/>
      <c r="BZ185" s="266"/>
      <c r="CA185" s="266"/>
      <c r="CB185" s="266"/>
      <c r="CC185" s="266"/>
      <c r="CD185" s="266"/>
      <c r="CE185" s="266"/>
      <c r="CF185" s="266"/>
      <c r="CG185" s="266"/>
      <c r="CH185" s="266"/>
      <c r="CI185" s="266"/>
      <c r="CJ185" s="266"/>
      <c r="CK185" s="266"/>
      <c r="CL185" s="266"/>
      <c r="CM185" s="266"/>
      <c r="CN185" s="266"/>
      <c r="CO185" s="266"/>
      <c r="CP185" s="266"/>
      <c r="CQ185" s="266"/>
      <c r="CR185" s="266"/>
      <c r="CS185" s="266"/>
      <c r="CT185" s="266"/>
      <c r="CU185" s="266"/>
      <c r="CV185" s="266"/>
      <c r="CW185" s="266"/>
      <c r="CX185" s="266"/>
      <c r="CY185" s="266"/>
      <c r="CZ185" s="266"/>
      <c r="DA185" s="266"/>
      <c r="DB185" s="266"/>
      <c r="DC185" s="266"/>
      <c r="DD185" s="266"/>
      <c r="DE185" s="266"/>
      <c r="DF185" s="266"/>
      <c r="DG185" s="266"/>
      <c r="DH185" s="266"/>
      <c r="DI185" s="266"/>
      <c r="DJ185" s="266"/>
      <c r="DK185" s="266"/>
      <c r="DL185" s="266"/>
      <c r="DM185" s="266"/>
      <c r="DN185" s="266"/>
      <c r="DO185" s="266"/>
      <c r="DP185" s="266"/>
      <c r="DQ185" s="266"/>
      <c r="DR185" s="266"/>
      <c r="DS185" s="266"/>
      <c r="DT185" s="266"/>
      <c r="DU185" s="266"/>
      <c r="DV185" s="266"/>
      <c r="DW185" s="266"/>
      <c r="DX185" s="266"/>
      <c r="DY185" s="266"/>
      <c r="DZ185" s="266"/>
      <c r="EA185" s="266"/>
      <c r="EB185" s="266"/>
      <c r="EC185" s="266"/>
      <c r="ED185" s="266"/>
      <c r="EE185" s="266"/>
      <c r="EF185" s="266"/>
      <c r="EG185" s="266"/>
      <c r="EH185" s="266"/>
      <c r="EI185" s="266"/>
      <c r="EJ185" s="266"/>
      <c r="EK185" s="266"/>
      <c r="EL185" s="266"/>
      <c r="EM185" s="266"/>
      <c r="EN185" s="266"/>
      <c r="EO185" s="266"/>
      <c r="EP185" s="266"/>
      <c r="EQ185" s="266"/>
      <c r="ER185" s="266"/>
      <c r="ES185" s="266"/>
      <c r="ET185" s="266"/>
      <c r="EU185" s="266"/>
      <c r="EV185" s="266"/>
      <c r="EW185" s="266"/>
      <c r="EX185" s="266"/>
      <c r="EY185" s="266"/>
      <c r="EZ185" s="266"/>
      <c r="FA185" s="266"/>
      <c r="FB185" s="266"/>
      <c r="FC185" s="266"/>
      <c r="FD185" s="266"/>
      <c r="FE185" s="266"/>
      <c r="FF185" s="266"/>
      <c r="FG185" s="266"/>
      <c r="FH185" s="266"/>
      <c r="FI185" s="266"/>
      <c r="FJ185" s="266"/>
      <c r="FK185" s="266"/>
      <c r="FL185" s="266"/>
      <c r="FM185" s="266"/>
      <c r="FN185" s="266"/>
      <c r="FO185" s="266"/>
      <c r="FP185" s="266"/>
      <c r="FQ185" s="266"/>
      <c r="FR185" s="266"/>
      <c r="FS185" s="266"/>
      <c r="FT185" s="266"/>
      <c r="FU185" s="266"/>
      <c r="FV185" s="266"/>
      <c r="FW185" s="266"/>
      <c r="FX185" s="266"/>
      <c r="FY185" s="266"/>
      <c r="FZ185" s="266"/>
      <c r="GA185" s="266"/>
      <c r="GB185" s="266"/>
      <c r="GC185" s="266"/>
      <c r="GD185" s="266"/>
      <c r="GE185" s="266"/>
      <c r="GF185" s="266"/>
      <c r="GG185" s="266"/>
      <c r="GH185" s="266"/>
      <c r="GI185" s="266"/>
      <c r="GJ185" s="266"/>
      <c r="GK185" s="266"/>
      <c r="GL185" s="266"/>
      <c r="GM185" s="266"/>
      <c r="GN185" s="266"/>
      <c r="GO185" s="266"/>
      <c r="GP185" s="266"/>
      <c r="GQ185" s="266"/>
      <c r="GR185" s="266"/>
      <c r="GS185" s="266"/>
      <c r="GT185" s="266"/>
      <c r="GU185" s="266"/>
      <c r="GV185" s="266"/>
      <c r="GW185" s="266"/>
      <c r="GX185" s="266"/>
      <c r="GY185" s="266"/>
      <c r="GZ185" s="266"/>
      <c r="HA185" s="266"/>
      <c r="HB185" s="266"/>
      <c r="HC185" s="266"/>
      <c r="HD185" s="266"/>
      <c r="HE185" s="266"/>
      <c r="HF185" s="266"/>
      <c r="HG185" s="266"/>
      <c r="HH185" s="266"/>
      <c r="HI185" s="266"/>
      <c r="HJ185" s="266"/>
      <c r="HK185" s="266"/>
      <c r="HL185" s="266"/>
      <c r="HM185" s="266"/>
      <c r="HN185" s="266"/>
      <c r="HO185" s="266"/>
      <c r="HP185" s="266"/>
      <c r="HQ185" s="266"/>
      <c r="HR185" s="266"/>
      <c r="HS185" s="266"/>
      <c r="HT185" s="266"/>
      <c r="HU185" s="266"/>
      <c r="HV185" s="266"/>
      <c r="HW185" s="266"/>
      <c r="HX185" s="266"/>
      <c r="HY185" s="266"/>
      <c r="HZ185" s="266"/>
      <c r="IA185" s="266"/>
      <c r="IB185" s="266"/>
      <c r="IC185" s="266"/>
      <c r="ID185" s="266"/>
      <c r="IE185" s="266"/>
      <c r="IF185" s="266"/>
      <c r="IG185" s="266"/>
      <c r="IH185" s="266"/>
      <c r="II185" s="266"/>
      <c r="IJ185" s="266"/>
      <c r="IK185" s="266"/>
      <c r="IL185" s="266"/>
      <c r="IM185" s="266"/>
      <c r="IN185" s="266"/>
      <c r="IO185" s="266"/>
      <c r="IP185" s="266"/>
      <c r="IQ185" s="266"/>
      <c r="IR185" s="266"/>
      <c r="IS185" s="266"/>
      <c r="IT185" s="266"/>
    </row>
    <row r="186" spans="1:254" ht="78.75" hidden="1" customHeight="1" x14ac:dyDescent="0.25">
      <c r="A186" s="333" t="s">
        <v>461</v>
      </c>
      <c r="B186" s="251" t="s">
        <v>462</v>
      </c>
      <c r="C186" s="258">
        <f>C187</f>
        <v>0</v>
      </c>
      <c r="D186" s="257">
        <f t="shared" si="24"/>
        <v>0</v>
      </c>
      <c r="E186" s="257">
        <f>E187</f>
        <v>0</v>
      </c>
      <c r="F186" s="266"/>
      <c r="G186" s="266"/>
      <c r="H186" s="266"/>
      <c r="I186" s="266"/>
      <c r="J186" s="266"/>
      <c r="K186" s="266"/>
      <c r="L186" s="266"/>
      <c r="M186" s="266"/>
      <c r="N186" s="266"/>
      <c r="O186" s="266"/>
      <c r="P186" s="266"/>
      <c r="Q186" s="266"/>
      <c r="R186" s="266"/>
      <c r="S186" s="266"/>
      <c r="T186" s="266"/>
      <c r="U186" s="266"/>
      <c r="V186" s="266"/>
      <c r="W186" s="266"/>
      <c r="X186" s="266"/>
      <c r="Y186" s="266"/>
      <c r="Z186" s="266"/>
      <c r="AA186" s="266"/>
      <c r="AB186" s="266"/>
      <c r="AC186" s="266"/>
      <c r="AD186" s="266"/>
      <c r="AE186" s="266"/>
      <c r="AF186" s="266"/>
      <c r="AG186" s="266"/>
      <c r="AH186" s="266"/>
      <c r="AI186" s="266"/>
      <c r="AJ186" s="266"/>
      <c r="AK186" s="266"/>
      <c r="AL186" s="266"/>
      <c r="AM186" s="266"/>
      <c r="AN186" s="266"/>
      <c r="AO186" s="266"/>
      <c r="AP186" s="266"/>
      <c r="AQ186" s="266"/>
      <c r="AR186" s="266"/>
      <c r="AS186" s="266"/>
      <c r="AT186" s="266"/>
      <c r="AU186" s="266"/>
      <c r="AV186" s="266"/>
      <c r="AW186" s="266"/>
      <c r="AX186" s="266"/>
      <c r="AY186" s="266"/>
      <c r="AZ186" s="266"/>
      <c r="BA186" s="266"/>
      <c r="BB186" s="266"/>
      <c r="BC186" s="266"/>
      <c r="BD186" s="266"/>
      <c r="BE186" s="266"/>
      <c r="BF186" s="266"/>
      <c r="BG186" s="266"/>
      <c r="BH186" s="266"/>
      <c r="BI186" s="266"/>
      <c r="BJ186" s="266"/>
      <c r="BK186" s="266"/>
      <c r="BL186" s="266"/>
      <c r="BM186" s="266"/>
      <c r="BN186" s="266"/>
      <c r="BO186" s="266"/>
      <c r="BP186" s="266"/>
      <c r="BQ186" s="266"/>
      <c r="BR186" s="266"/>
      <c r="BS186" s="266"/>
      <c r="BT186" s="266"/>
      <c r="BU186" s="266"/>
      <c r="BV186" s="266"/>
      <c r="BW186" s="266"/>
      <c r="BX186" s="266"/>
      <c r="BY186" s="266"/>
      <c r="BZ186" s="266"/>
      <c r="CA186" s="266"/>
      <c r="CB186" s="266"/>
      <c r="CC186" s="266"/>
      <c r="CD186" s="266"/>
      <c r="CE186" s="266"/>
      <c r="CF186" s="266"/>
      <c r="CG186" s="266"/>
      <c r="CH186" s="266"/>
      <c r="CI186" s="266"/>
      <c r="CJ186" s="266"/>
      <c r="CK186" s="266"/>
      <c r="CL186" s="266"/>
      <c r="CM186" s="266"/>
      <c r="CN186" s="266"/>
      <c r="CO186" s="266"/>
      <c r="CP186" s="266"/>
      <c r="CQ186" s="266"/>
      <c r="CR186" s="266"/>
      <c r="CS186" s="266"/>
      <c r="CT186" s="266"/>
      <c r="CU186" s="266"/>
      <c r="CV186" s="266"/>
      <c r="CW186" s="266"/>
      <c r="CX186" s="266"/>
      <c r="CY186" s="266"/>
      <c r="CZ186" s="266"/>
      <c r="DA186" s="266"/>
      <c r="DB186" s="266"/>
      <c r="DC186" s="266"/>
      <c r="DD186" s="266"/>
      <c r="DE186" s="266"/>
      <c r="DF186" s="266"/>
      <c r="DG186" s="266"/>
      <c r="DH186" s="266"/>
      <c r="DI186" s="266"/>
      <c r="DJ186" s="266"/>
      <c r="DK186" s="266"/>
      <c r="DL186" s="266"/>
      <c r="DM186" s="266"/>
      <c r="DN186" s="266"/>
      <c r="DO186" s="266"/>
      <c r="DP186" s="266"/>
      <c r="DQ186" s="266"/>
      <c r="DR186" s="266"/>
      <c r="DS186" s="266"/>
      <c r="DT186" s="266"/>
      <c r="DU186" s="266"/>
      <c r="DV186" s="266"/>
      <c r="DW186" s="266"/>
      <c r="DX186" s="266"/>
      <c r="DY186" s="266"/>
      <c r="DZ186" s="266"/>
      <c r="EA186" s="266"/>
      <c r="EB186" s="266"/>
      <c r="EC186" s="266"/>
      <c r="ED186" s="266"/>
      <c r="EE186" s="266"/>
      <c r="EF186" s="266"/>
      <c r="EG186" s="266"/>
      <c r="EH186" s="266"/>
      <c r="EI186" s="266"/>
      <c r="EJ186" s="266"/>
      <c r="EK186" s="266"/>
      <c r="EL186" s="266"/>
      <c r="EM186" s="266"/>
      <c r="EN186" s="266"/>
      <c r="EO186" s="266"/>
      <c r="EP186" s="266"/>
      <c r="EQ186" s="266"/>
      <c r="ER186" s="266"/>
      <c r="ES186" s="266"/>
      <c r="ET186" s="266"/>
      <c r="EU186" s="266"/>
      <c r="EV186" s="266"/>
      <c r="EW186" s="266"/>
      <c r="EX186" s="266"/>
      <c r="EY186" s="266"/>
      <c r="EZ186" s="266"/>
      <c r="FA186" s="266"/>
      <c r="FB186" s="266"/>
      <c r="FC186" s="266"/>
      <c r="FD186" s="266"/>
      <c r="FE186" s="266"/>
      <c r="FF186" s="266"/>
      <c r="FG186" s="266"/>
      <c r="FH186" s="266"/>
      <c r="FI186" s="266"/>
      <c r="FJ186" s="266"/>
      <c r="FK186" s="266"/>
      <c r="FL186" s="266"/>
      <c r="FM186" s="266"/>
      <c r="FN186" s="266"/>
      <c r="FO186" s="266"/>
      <c r="FP186" s="266"/>
      <c r="FQ186" s="266"/>
      <c r="FR186" s="266"/>
      <c r="FS186" s="266"/>
      <c r="FT186" s="266"/>
      <c r="FU186" s="266"/>
      <c r="FV186" s="266"/>
      <c r="FW186" s="266"/>
      <c r="FX186" s="266"/>
      <c r="FY186" s="266"/>
      <c r="FZ186" s="266"/>
      <c r="GA186" s="266"/>
      <c r="GB186" s="266"/>
      <c r="GC186" s="266"/>
      <c r="GD186" s="266"/>
      <c r="GE186" s="266"/>
      <c r="GF186" s="266"/>
      <c r="GG186" s="266"/>
      <c r="GH186" s="266"/>
      <c r="GI186" s="266"/>
      <c r="GJ186" s="266"/>
      <c r="GK186" s="266"/>
      <c r="GL186" s="266"/>
      <c r="GM186" s="266"/>
      <c r="GN186" s="266"/>
      <c r="GO186" s="266"/>
      <c r="GP186" s="266"/>
      <c r="GQ186" s="266"/>
      <c r="GR186" s="266"/>
      <c r="GS186" s="266"/>
      <c r="GT186" s="266"/>
      <c r="GU186" s="266"/>
      <c r="GV186" s="266"/>
      <c r="GW186" s="266"/>
      <c r="GX186" s="266"/>
      <c r="GY186" s="266"/>
      <c r="GZ186" s="266"/>
      <c r="HA186" s="266"/>
      <c r="HB186" s="266"/>
      <c r="HC186" s="266"/>
      <c r="HD186" s="266"/>
      <c r="HE186" s="266"/>
      <c r="HF186" s="266"/>
      <c r="HG186" s="266"/>
      <c r="HH186" s="266"/>
      <c r="HI186" s="266"/>
      <c r="HJ186" s="266"/>
      <c r="HK186" s="266"/>
      <c r="HL186" s="266"/>
      <c r="HM186" s="266"/>
      <c r="HN186" s="266"/>
      <c r="HO186" s="266"/>
      <c r="HP186" s="266"/>
      <c r="HQ186" s="266"/>
      <c r="HR186" s="266"/>
      <c r="HS186" s="266"/>
      <c r="HT186" s="266"/>
      <c r="HU186" s="266"/>
      <c r="HV186" s="266"/>
      <c r="HW186" s="266"/>
      <c r="HX186" s="266"/>
      <c r="HY186" s="266"/>
      <c r="HZ186" s="266"/>
      <c r="IA186" s="266"/>
      <c r="IB186" s="266"/>
      <c r="IC186" s="266"/>
      <c r="ID186" s="266"/>
      <c r="IE186" s="266"/>
      <c r="IF186" s="266"/>
      <c r="IG186" s="266"/>
      <c r="IH186" s="266"/>
      <c r="II186" s="266"/>
      <c r="IJ186" s="266"/>
      <c r="IK186" s="266"/>
      <c r="IL186" s="266"/>
      <c r="IM186" s="266"/>
      <c r="IN186" s="266"/>
      <c r="IO186" s="266"/>
      <c r="IP186" s="266"/>
      <c r="IQ186" s="266"/>
      <c r="IR186" s="266"/>
      <c r="IS186" s="266"/>
      <c r="IT186" s="266"/>
    </row>
    <row r="187" spans="1:254" ht="63" hidden="1" customHeight="1" x14ac:dyDescent="0.25">
      <c r="A187" s="333" t="s">
        <v>463</v>
      </c>
      <c r="B187" s="251" t="s">
        <v>464</v>
      </c>
      <c r="C187" s="258"/>
      <c r="D187" s="257">
        <f t="shared" si="24"/>
        <v>0</v>
      </c>
      <c r="E187" s="257"/>
      <c r="F187" s="266"/>
      <c r="G187" s="266"/>
      <c r="H187" s="266"/>
      <c r="I187" s="266"/>
      <c r="J187" s="266"/>
      <c r="K187" s="266"/>
      <c r="L187" s="266"/>
      <c r="M187" s="266"/>
      <c r="N187" s="266"/>
      <c r="O187" s="266"/>
      <c r="P187" s="266"/>
      <c r="Q187" s="266"/>
      <c r="R187" s="266"/>
      <c r="S187" s="266"/>
      <c r="T187" s="266"/>
      <c r="U187" s="266"/>
      <c r="V187" s="266"/>
      <c r="W187" s="266"/>
      <c r="X187" s="266"/>
      <c r="Y187" s="266"/>
      <c r="Z187" s="266"/>
      <c r="AA187" s="266"/>
      <c r="AB187" s="266"/>
      <c r="AC187" s="266"/>
      <c r="AD187" s="266"/>
      <c r="AE187" s="266"/>
      <c r="AF187" s="266"/>
      <c r="AG187" s="266"/>
      <c r="AH187" s="266"/>
      <c r="AI187" s="266"/>
      <c r="AJ187" s="266"/>
      <c r="AK187" s="266"/>
      <c r="AL187" s="266"/>
      <c r="AM187" s="266"/>
      <c r="AN187" s="266"/>
      <c r="AO187" s="266"/>
      <c r="AP187" s="266"/>
      <c r="AQ187" s="266"/>
      <c r="AR187" s="266"/>
      <c r="AS187" s="266"/>
      <c r="AT187" s="266"/>
      <c r="AU187" s="266"/>
      <c r="AV187" s="266"/>
      <c r="AW187" s="266"/>
      <c r="AX187" s="266"/>
      <c r="AY187" s="266"/>
      <c r="AZ187" s="266"/>
      <c r="BA187" s="266"/>
      <c r="BB187" s="266"/>
      <c r="BC187" s="266"/>
      <c r="BD187" s="266"/>
      <c r="BE187" s="266"/>
      <c r="BF187" s="266"/>
      <c r="BG187" s="266"/>
      <c r="BH187" s="266"/>
      <c r="BI187" s="266"/>
      <c r="BJ187" s="266"/>
      <c r="BK187" s="266"/>
      <c r="BL187" s="266"/>
      <c r="BM187" s="266"/>
      <c r="BN187" s="266"/>
      <c r="BO187" s="266"/>
      <c r="BP187" s="266"/>
      <c r="BQ187" s="266"/>
      <c r="BR187" s="266"/>
      <c r="BS187" s="266"/>
      <c r="BT187" s="266"/>
      <c r="BU187" s="266"/>
      <c r="BV187" s="266"/>
      <c r="BW187" s="266"/>
      <c r="BX187" s="266"/>
      <c r="BY187" s="266"/>
      <c r="BZ187" s="266"/>
      <c r="CA187" s="266"/>
      <c r="CB187" s="266"/>
      <c r="CC187" s="266"/>
      <c r="CD187" s="266"/>
      <c r="CE187" s="266"/>
      <c r="CF187" s="266"/>
      <c r="CG187" s="266"/>
      <c r="CH187" s="266"/>
      <c r="CI187" s="266"/>
      <c r="CJ187" s="266"/>
      <c r="CK187" s="266"/>
      <c r="CL187" s="266"/>
      <c r="CM187" s="266"/>
      <c r="CN187" s="266"/>
      <c r="CO187" s="266"/>
      <c r="CP187" s="266"/>
      <c r="CQ187" s="266"/>
      <c r="CR187" s="266"/>
      <c r="CS187" s="266"/>
      <c r="CT187" s="266"/>
      <c r="CU187" s="266"/>
      <c r="CV187" s="266"/>
      <c r="CW187" s="266"/>
      <c r="CX187" s="266"/>
      <c r="CY187" s="266"/>
      <c r="CZ187" s="266"/>
      <c r="DA187" s="266"/>
      <c r="DB187" s="266"/>
      <c r="DC187" s="266"/>
      <c r="DD187" s="266"/>
      <c r="DE187" s="266"/>
      <c r="DF187" s="266"/>
      <c r="DG187" s="266"/>
      <c r="DH187" s="266"/>
      <c r="DI187" s="266"/>
      <c r="DJ187" s="266"/>
      <c r="DK187" s="266"/>
      <c r="DL187" s="266"/>
      <c r="DM187" s="266"/>
      <c r="DN187" s="266"/>
      <c r="DO187" s="266"/>
      <c r="DP187" s="266"/>
      <c r="DQ187" s="266"/>
      <c r="DR187" s="266"/>
      <c r="DS187" s="266"/>
      <c r="DT187" s="266"/>
      <c r="DU187" s="266"/>
      <c r="DV187" s="266"/>
      <c r="DW187" s="266"/>
      <c r="DX187" s="266"/>
      <c r="DY187" s="266"/>
      <c r="DZ187" s="266"/>
      <c r="EA187" s="266"/>
      <c r="EB187" s="266"/>
      <c r="EC187" s="266"/>
      <c r="ED187" s="266"/>
      <c r="EE187" s="266"/>
      <c r="EF187" s="266"/>
      <c r="EG187" s="266"/>
      <c r="EH187" s="266"/>
      <c r="EI187" s="266"/>
      <c r="EJ187" s="266"/>
      <c r="EK187" s="266"/>
      <c r="EL187" s="266"/>
      <c r="EM187" s="266"/>
      <c r="EN187" s="266"/>
      <c r="EO187" s="266"/>
      <c r="EP187" s="266"/>
      <c r="EQ187" s="266"/>
      <c r="ER187" s="266"/>
      <c r="ES187" s="266"/>
      <c r="ET187" s="266"/>
      <c r="EU187" s="266"/>
      <c r="EV187" s="266"/>
      <c r="EW187" s="266"/>
      <c r="EX187" s="266"/>
      <c r="EY187" s="266"/>
      <c r="EZ187" s="266"/>
      <c r="FA187" s="266"/>
      <c r="FB187" s="266"/>
      <c r="FC187" s="266"/>
      <c r="FD187" s="266"/>
      <c r="FE187" s="266"/>
      <c r="FF187" s="266"/>
      <c r="FG187" s="266"/>
      <c r="FH187" s="266"/>
      <c r="FI187" s="266"/>
      <c r="FJ187" s="266"/>
      <c r="FK187" s="266"/>
      <c r="FL187" s="266"/>
      <c r="FM187" s="266"/>
      <c r="FN187" s="266"/>
      <c r="FO187" s="266"/>
      <c r="FP187" s="266"/>
      <c r="FQ187" s="266"/>
      <c r="FR187" s="266"/>
      <c r="FS187" s="266"/>
      <c r="FT187" s="266"/>
      <c r="FU187" s="266"/>
      <c r="FV187" s="266"/>
      <c r="FW187" s="266"/>
      <c r="FX187" s="266"/>
      <c r="FY187" s="266"/>
      <c r="FZ187" s="266"/>
      <c r="GA187" s="266"/>
      <c r="GB187" s="266"/>
      <c r="GC187" s="266"/>
      <c r="GD187" s="266"/>
      <c r="GE187" s="266"/>
      <c r="GF187" s="266"/>
      <c r="GG187" s="266"/>
      <c r="GH187" s="266"/>
      <c r="GI187" s="266"/>
      <c r="GJ187" s="266"/>
      <c r="GK187" s="266"/>
      <c r="GL187" s="266"/>
      <c r="GM187" s="266"/>
      <c r="GN187" s="266"/>
      <c r="GO187" s="266"/>
      <c r="GP187" s="266"/>
      <c r="GQ187" s="266"/>
      <c r="GR187" s="266"/>
      <c r="GS187" s="266"/>
      <c r="GT187" s="266"/>
      <c r="GU187" s="266"/>
      <c r="GV187" s="266"/>
      <c r="GW187" s="266"/>
      <c r="GX187" s="266"/>
      <c r="GY187" s="266"/>
      <c r="GZ187" s="266"/>
      <c r="HA187" s="266"/>
      <c r="HB187" s="266"/>
      <c r="HC187" s="266"/>
      <c r="HD187" s="266"/>
      <c r="HE187" s="266"/>
      <c r="HF187" s="266"/>
      <c r="HG187" s="266"/>
      <c r="HH187" s="266"/>
      <c r="HI187" s="266"/>
      <c r="HJ187" s="266"/>
      <c r="HK187" s="266"/>
      <c r="HL187" s="266"/>
      <c r="HM187" s="266"/>
      <c r="HN187" s="266"/>
      <c r="HO187" s="266"/>
      <c r="HP187" s="266"/>
      <c r="HQ187" s="266"/>
      <c r="HR187" s="266"/>
      <c r="HS187" s="266"/>
      <c r="HT187" s="266"/>
      <c r="HU187" s="266"/>
      <c r="HV187" s="266"/>
      <c r="HW187" s="266"/>
      <c r="HX187" s="266"/>
      <c r="HY187" s="266"/>
      <c r="HZ187" s="266"/>
      <c r="IA187" s="266"/>
      <c r="IB187" s="266"/>
      <c r="IC187" s="266"/>
      <c r="ID187" s="266"/>
      <c r="IE187" s="266"/>
      <c r="IF187" s="266"/>
      <c r="IG187" s="266"/>
      <c r="IH187" s="266"/>
      <c r="II187" s="266"/>
      <c r="IJ187" s="266"/>
      <c r="IK187" s="266"/>
      <c r="IL187" s="266"/>
      <c r="IM187" s="266"/>
      <c r="IN187" s="266"/>
      <c r="IO187" s="266"/>
      <c r="IP187" s="266"/>
      <c r="IQ187" s="266"/>
      <c r="IR187" s="266"/>
      <c r="IS187" s="266"/>
      <c r="IT187" s="266"/>
    </row>
    <row r="188" spans="1:254" ht="63" hidden="1" customHeight="1" x14ac:dyDescent="0.25">
      <c r="A188" s="333" t="s">
        <v>465</v>
      </c>
      <c r="B188" s="251" t="s">
        <v>466</v>
      </c>
      <c r="C188" s="258">
        <f>C189</f>
        <v>0</v>
      </c>
      <c r="D188" s="258">
        <f t="shared" ref="D188:E188" si="25">D189</f>
        <v>0</v>
      </c>
      <c r="E188" s="258">
        <f t="shared" si="25"/>
        <v>0</v>
      </c>
      <c r="F188" s="266"/>
      <c r="G188" s="266"/>
      <c r="H188" s="266"/>
      <c r="I188" s="266"/>
      <c r="J188" s="266"/>
      <c r="K188" s="266"/>
      <c r="L188" s="266"/>
      <c r="M188" s="266"/>
      <c r="N188" s="266"/>
      <c r="O188" s="266"/>
      <c r="P188" s="266"/>
      <c r="Q188" s="266"/>
      <c r="R188" s="266"/>
      <c r="S188" s="266"/>
      <c r="T188" s="266"/>
      <c r="U188" s="266"/>
      <c r="V188" s="266"/>
      <c r="W188" s="266"/>
      <c r="X188" s="266"/>
      <c r="Y188" s="266"/>
      <c r="Z188" s="266"/>
      <c r="AA188" s="266"/>
      <c r="AB188" s="266"/>
      <c r="AC188" s="266"/>
      <c r="AD188" s="266"/>
      <c r="AE188" s="266"/>
      <c r="AF188" s="266"/>
      <c r="AG188" s="266"/>
      <c r="AH188" s="266"/>
      <c r="AI188" s="266"/>
      <c r="AJ188" s="266"/>
      <c r="AK188" s="266"/>
      <c r="AL188" s="266"/>
      <c r="AM188" s="266"/>
      <c r="AN188" s="266"/>
      <c r="AO188" s="266"/>
      <c r="AP188" s="266"/>
      <c r="AQ188" s="266"/>
      <c r="AR188" s="266"/>
      <c r="AS188" s="266"/>
      <c r="AT188" s="266"/>
      <c r="AU188" s="266"/>
      <c r="AV188" s="266"/>
      <c r="AW188" s="266"/>
      <c r="AX188" s="266"/>
      <c r="AY188" s="266"/>
      <c r="AZ188" s="266"/>
      <c r="BA188" s="266"/>
      <c r="BB188" s="266"/>
      <c r="BC188" s="266"/>
      <c r="BD188" s="266"/>
      <c r="BE188" s="266"/>
      <c r="BF188" s="266"/>
      <c r="BG188" s="266"/>
      <c r="BH188" s="266"/>
      <c r="BI188" s="266"/>
      <c r="BJ188" s="266"/>
      <c r="BK188" s="266"/>
      <c r="BL188" s="266"/>
      <c r="BM188" s="266"/>
      <c r="BN188" s="266"/>
      <c r="BO188" s="266"/>
      <c r="BP188" s="266"/>
      <c r="BQ188" s="266"/>
      <c r="BR188" s="266"/>
      <c r="BS188" s="266"/>
      <c r="BT188" s="266"/>
      <c r="BU188" s="266"/>
      <c r="BV188" s="266"/>
      <c r="BW188" s="266"/>
      <c r="BX188" s="266"/>
      <c r="BY188" s="266"/>
      <c r="BZ188" s="266"/>
      <c r="CA188" s="266"/>
      <c r="CB188" s="266"/>
      <c r="CC188" s="266"/>
      <c r="CD188" s="266"/>
      <c r="CE188" s="266"/>
      <c r="CF188" s="266"/>
      <c r="CG188" s="266"/>
      <c r="CH188" s="266"/>
      <c r="CI188" s="266"/>
      <c r="CJ188" s="266"/>
      <c r="CK188" s="266"/>
      <c r="CL188" s="266"/>
      <c r="CM188" s="266"/>
      <c r="CN188" s="266"/>
      <c r="CO188" s="266"/>
      <c r="CP188" s="266"/>
      <c r="CQ188" s="266"/>
      <c r="CR188" s="266"/>
      <c r="CS188" s="266"/>
      <c r="CT188" s="266"/>
      <c r="CU188" s="266"/>
      <c r="CV188" s="266"/>
      <c r="CW188" s="266"/>
      <c r="CX188" s="266"/>
      <c r="CY188" s="266"/>
      <c r="CZ188" s="266"/>
      <c r="DA188" s="266"/>
      <c r="DB188" s="266"/>
      <c r="DC188" s="266"/>
      <c r="DD188" s="266"/>
      <c r="DE188" s="266"/>
      <c r="DF188" s="266"/>
      <c r="DG188" s="266"/>
      <c r="DH188" s="266"/>
      <c r="DI188" s="266"/>
      <c r="DJ188" s="266"/>
      <c r="DK188" s="266"/>
      <c r="DL188" s="266"/>
      <c r="DM188" s="266"/>
      <c r="DN188" s="266"/>
      <c r="DO188" s="266"/>
      <c r="DP188" s="266"/>
      <c r="DQ188" s="266"/>
      <c r="DR188" s="266"/>
      <c r="DS188" s="266"/>
      <c r="DT188" s="266"/>
      <c r="DU188" s="266"/>
      <c r="DV188" s="266"/>
      <c r="DW188" s="266"/>
      <c r="DX188" s="266"/>
      <c r="DY188" s="266"/>
      <c r="DZ188" s="266"/>
      <c r="EA188" s="266"/>
      <c r="EB188" s="266"/>
      <c r="EC188" s="266"/>
      <c r="ED188" s="266"/>
      <c r="EE188" s="266"/>
      <c r="EF188" s="266"/>
      <c r="EG188" s="266"/>
      <c r="EH188" s="266"/>
      <c r="EI188" s="266"/>
      <c r="EJ188" s="266"/>
      <c r="EK188" s="266"/>
      <c r="EL188" s="266"/>
      <c r="EM188" s="266"/>
      <c r="EN188" s="266"/>
      <c r="EO188" s="266"/>
      <c r="EP188" s="266"/>
      <c r="EQ188" s="266"/>
      <c r="ER188" s="266"/>
      <c r="ES188" s="266"/>
      <c r="ET188" s="266"/>
      <c r="EU188" s="266"/>
      <c r="EV188" s="266"/>
      <c r="EW188" s="266"/>
      <c r="EX188" s="266"/>
      <c r="EY188" s="266"/>
      <c r="EZ188" s="266"/>
      <c r="FA188" s="266"/>
      <c r="FB188" s="266"/>
      <c r="FC188" s="266"/>
      <c r="FD188" s="266"/>
      <c r="FE188" s="266"/>
      <c r="FF188" s="266"/>
      <c r="FG188" s="266"/>
      <c r="FH188" s="266"/>
      <c r="FI188" s="266"/>
      <c r="FJ188" s="266"/>
      <c r="FK188" s="266"/>
      <c r="FL188" s="266"/>
      <c r="FM188" s="266"/>
      <c r="FN188" s="266"/>
      <c r="FO188" s="266"/>
      <c r="FP188" s="266"/>
      <c r="FQ188" s="266"/>
      <c r="FR188" s="266"/>
      <c r="FS188" s="266"/>
      <c r="FT188" s="266"/>
      <c r="FU188" s="266"/>
      <c r="FV188" s="266"/>
      <c r="FW188" s="266"/>
      <c r="FX188" s="266"/>
      <c r="FY188" s="266"/>
      <c r="FZ188" s="266"/>
      <c r="GA188" s="266"/>
      <c r="GB188" s="266"/>
      <c r="GC188" s="266"/>
      <c r="GD188" s="266"/>
      <c r="GE188" s="266"/>
      <c r="GF188" s="266"/>
      <c r="GG188" s="266"/>
      <c r="GH188" s="266"/>
      <c r="GI188" s="266"/>
      <c r="GJ188" s="266"/>
      <c r="GK188" s="266"/>
      <c r="GL188" s="266"/>
      <c r="GM188" s="266"/>
      <c r="GN188" s="266"/>
      <c r="GO188" s="266"/>
      <c r="GP188" s="266"/>
      <c r="GQ188" s="266"/>
      <c r="GR188" s="266"/>
      <c r="GS188" s="266"/>
      <c r="GT188" s="266"/>
      <c r="GU188" s="266"/>
      <c r="GV188" s="266"/>
      <c r="GW188" s="266"/>
      <c r="GX188" s="266"/>
      <c r="GY188" s="266"/>
      <c r="GZ188" s="266"/>
      <c r="HA188" s="266"/>
      <c r="HB188" s="266"/>
      <c r="HC188" s="266"/>
      <c r="HD188" s="266"/>
      <c r="HE188" s="266"/>
      <c r="HF188" s="266"/>
      <c r="HG188" s="266"/>
      <c r="HH188" s="266"/>
      <c r="HI188" s="266"/>
      <c r="HJ188" s="266"/>
      <c r="HK188" s="266"/>
      <c r="HL188" s="266"/>
      <c r="HM188" s="266"/>
      <c r="HN188" s="266"/>
      <c r="HO188" s="266"/>
      <c r="HP188" s="266"/>
      <c r="HQ188" s="266"/>
      <c r="HR188" s="266"/>
      <c r="HS188" s="266"/>
      <c r="HT188" s="266"/>
      <c r="HU188" s="266"/>
      <c r="HV188" s="266"/>
      <c r="HW188" s="266"/>
      <c r="HX188" s="266"/>
      <c r="HY188" s="266"/>
      <c r="HZ188" s="266"/>
      <c r="IA188" s="266"/>
      <c r="IB188" s="266"/>
      <c r="IC188" s="266"/>
      <c r="ID188" s="266"/>
      <c r="IE188" s="266"/>
      <c r="IF188" s="266"/>
      <c r="IG188" s="266"/>
      <c r="IH188" s="266"/>
      <c r="II188" s="266"/>
      <c r="IJ188" s="266"/>
      <c r="IK188" s="266"/>
      <c r="IL188" s="266"/>
      <c r="IM188" s="266"/>
      <c r="IN188" s="266"/>
      <c r="IO188" s="266"/>
      <c r="IP188" s="266"/>
      <c r="IQ188" s="266"/>
      <c r="IR188" s="266"/>
      <c r="IS188" s="266"/>
      <c r="IT188" s="266"/>
    </row>
    <row r="189" spans="1:254" ht="63" hidden="1" x14ac:dyDescent="0.25">
      <c r="A189" s="333" t="s">
        <v>467</v>
      </c>
      <c r="B189" s="251" t="s">
        <v>468</v>
      </c>
      <c r="C189" s="258">
        <v>0</v>
      </c>
      <c r="D189" s="257">
        <f t="shared" si="24"/>
        <v>0</v>
      </c>
      <c r="E189" s="257"/>
    </row>
    <row r="190" spans="1:254" ht="94.5" x14ac:dyDescent="0.25">
      <c r="A190" s="333" t="s">
        <v>469</v>
      </c>
      <c r="B190" s="251" t="s">
        <v>470</v>
      </c>
      <c r="C190" s="258">
        <f>C191</f>
        <v>1712.3</v>
      </c>
      <c r="D190" s="257">
        <f t="shared" si="24"/>
        <v>293.10000000000014</v>
      </c>
      <c r="E190" s="257">
        <f>E191</f>
        <v>2005.4</v>
      </c>
    </row>
    <row r="191" spans="1:254" ht="141.75" x14ac:dyDescent="0.25">
      <c r="A191" s="333" t="s">
        <v>471</v>
      </c>
      <c r="B191" s="251" t="s">
        <v>1058</v>
      </c>
      <c r="C191" s="258">
        <v>1712.3</v>
      </c>
      <c r="D191" s="257">
        <f t="shared" si="24"/>
        <v>293.10000000000014</v>
      </c>
      <c r="E191" s="257">
        <v>2005.4</v>
      </c>
    </row>
    <row r="192" spans="1:254" ht="31.5" x14ac:dyDescent="0.25">
      <c r="A192" s="335" t="s">
        <v>473</v>
      </c>
      <c r="B192" s="251" t="s">
        <v>474</v>
      </c>
      <c r="C192" s="258">
        <f>C193</f>
        <v>1979.7</v>
      </c>
      <c r="D192" s="257">
        <f t="shared" si="24"/>
        <v>-347.70000000000005</v>
      </c>
      <c r="E192" s="257">
        <f>E193</f>
        <v>1632</v>
      </c>
    </row>
    <row r="193" spans="1:5" ht="94.5" customHeight="1" x14ac:dyDescent="0.25">
      <c r="A193" s="335" t="s">
        <v>475</v>
      </c>
      <c r="B193" s="251" t="s">
        <v>766</v>
      </c>
      <c r="C193" s="268">
        <v>1979.7</v>
      </c>
      <c r="D193" s="257">
        <f t="shared" si="24"/>
        <v>-347.70000000000005</v>
      </c>
      <c r="E193" s="257">
        <v>1632</v>
      </c>
    </row>
    <row r="194" spans="1:5" ht="78.75" hidden="1" customHeight="1" x14ac:dyDescent="0.25">
      <c r="A194" s="335" t="s">
        <v>477</v>
      </c>
      <c r="B194" s="251" t="s">
        <v>478</v>
      </c>
      <c r="C194" s="268">
        <f>C195</f>
        <v>0</v>
      </c>
      <c r="D194" s="257">
        <f t="shared" si="24"/>
        <v>0</v>
      </c>
      <c r="E194" s="257">
        <f>E195</f>
        <v>0</v>
      </c>
    </row>
    <row r="195" spans="1:5" ht="63" hidden="1" x14ac:dyDescent="0.25">
      <c r="A195" s="335" t="s">
        <v>479</v>
      </c>
      <c r="B195" s="251" t="s">
        <v>480</v>
      </c>
      <c r="C195" s="268"/>
      <c r="D195" s="257">
        <f t="shared" si="24"/>
        <v>0</v>
      </c>
      <c r="E195" s="257"/>
    </row>
    <row r="196" spans="1:5" ht="110.25" x14ac:dyDescent="0.25">
      <c r="A196" s="335" t="s">
        <v>481</v>
      </c>
      <c r="B196" s="251" t="s">
        <v>482</v>
      </c>
      <c r="C196" s="268">
        <f>C197</f>
        <v>609.20000000000005</v>
      </c>
      <c r="D196" s="257">
        <f t="shared" si="24"/>
        <v>0</v>
      </c>
      <c r="E196" s="257">
        <f>E197</f>
        <v>609.20000000000005</v>
      </c>
    </row>
    <row r="197" spans="1:5" ht="270.75" customHeight="1" x14ac:dyDescent="0.25">
      <c r="A197" s="335" t="s">
        <v>483</v>
      </c>
      <c r="B197" s="251" t="s">
        <v>1059</v>
      </c>
      <c r="C197" s="268">
        <v>609.20000000000005</v>
      </c>
      <c r="D197" s="257">
        <f t="shared" si="24"/>
        <v>0</v>
      </c>
      <c r="E197" s="257">
        <v>609.20000000000005</v>
      </c>
    </row>
    <row r="198" spans="1:5" ht="94.5" hidden="1" customHeight="1" x14ac:dyDescent="0.25">
      <c r="A198" s="335" t="s">
        <v>485</v>
      </c>
      <c r="B198" s="251" t="s">
        <v>486</v>
      </c>
      <c r="C198" s="269">
        <f>C199</f>
        <v>0</v>
      </c>
      <c r="D198" s="257">
        <f t="shared" si="24"/>
        <v>0</v>
      </c>
      <c r="E198" s="257">
        <f>E199</f>
        <v>0</v>
      </c>
    </row>
    <row r="199" spans="1:5" ht="24.75" hidden="1" customHeight="1" x14ac:dyDescent="0.25">
      <c r="A199" s="335" t="s">
        <v>487</v>
      </c>
      <c r="B199" s="251" t="s">
        <v>488</v>
      </c>
      <c r="C199" s="270"/>
      <c r="D199" s="257">
        <f t="shared" si="24"/>
        <v>0</v>
      </c>
      <c r="E199" s="257">
        <v>0</v>
      </c>
    </row>
    <row r="200" spans="1:5" ht="27.75" customHeight="1" x14ac:dyDescent="0.25">
      <c r="A200" s="335" t="s">
        <v>489</v>
      </c>
      <c r="B200" s="251" t="s">
        <v>102</v>
      </c>
      <c r="C200" s="271">
        <f>C203</f>
        <v>90</v>
      </c>
      <c r="D200" s="257">
        <f t="shared" si="24"/>
        <v>0</v>
      </c>
      <c r="E200" s="257">
        <f>E201+E203+E205</f>
        <v>90</v>
      </c>
    </row>
    <row r="201" spans="1:5" ht="78.75" hidden="1" customHeight="1" x14ac:dyDescent="0.25">
      <c r="A201" s="335" t="s">
        <v>490</v>
      </c>
      <c r="B201" s="251" t="s">
        <v>491</v>
      </c>
      <c r="C201" s="270"/>
      <c r="D201" s="257">
        <f t="shared" si="24"/>
        <v>0</v>
      </c>
      <c r="E201" s="257">
        <f>E202</f>
        <v>0</v>
      </c>
    </row>
    <row r="202" spans="1:5" ht="64.5" customHeight="1" x14ac:dyDescent="0.25">
      <c r="A202" s="335" t="s">
        <v>492</v>
      </c>
      <c r="B202" s="251" t="s">
        <v>493</v>
      </c>
      <c r="C202" s="271">
        <f>C203</f>
        <v>90</v>
      </c>
      <c r="D202" s="257">
        <f t="shared" si="24"/>
        <v>-90</v>
      </c>
      <c r="E202" s="257"/>
    </row>
    <row r="203" spans="1:5" ht="79.5" customHeight="1" x14ac:dyDescent="0.25">
      <c r="A203" s="336" t="s">
        <v>494</v>
      </c>
      <c r="B203" s="272" t="s">
        <v>495</v>
      </c>
      <c r="C203" s="271">
        <f>C204</f>
        <v>90</v>
      </c>
      <c r="D203" s="257">
        <f t="shared" si="24"/>
        <v>0</v>
      </c>
      <c r="E203" s="257">
        <f t="shared" ref="E203" si="26">E204</f>
        <v>90</v>
      </c>
    </row>
    <row r="204" spans="1:5" ht="31.5" hidden="1" customHeight="1" x14ac:dyDescent="0.25">
      <c r="A204" s="336" t="s">
        <v>496</v>
      </c>
      <c r="B204" s="272" t="s">
        <v>497</v>
      </c>
      <c r="C204" s="271">
        <v>90</v>
      </c>
      <c r="D204" s="257">
        <f t="shared" si="24"/>
        <v>0</v>
      </c>
      <c r="E204" s="257">
        <v>90</v>
      </c>
    </row>
    <row r="205" spans="1:5" ht="47.25" hidden="1" customHeight="1" x14ac:dyDescent="0.25">
      <c r="A205" s="267" t="s">
        <v>498</v>
      </c>
      <c r="B205" s="251" t="s">
        <v>499</v>
      </c>
      <c r="C205" s="267"/>
      <c r="D205" s="253">
        <f t="shared" si="24"/>
        <v>0</v>
      </c>
      <c r="E205" s="273">
        <f>E206</f>
        <v>0</v>
      </c>
    </row>
    <row r="206" spans="1:5" ht="15.75" hidden="1" customHeight="1" x14ac:dyDescent="0.25">
      <c r="A206" s="267" t="s">
        <v>500</v>
      </c>
      <c r="B206" s="251" t="s">
        <v>501</v>
      </c>
      <c r="C206" s="267"/>
      <c r="D206" s="253">
        <f t="shared" si="24"/>
        <v>0</v>
      </c>
      <c r="E206" s="273"/>
    </row>
    <row r="207" spans="1:5" ht="31.5" hidden="1" customHeight="1" x14ac:dyDescent="0.25">
      <c r="A207" s="267" t="s">
        <v>502</v>
      </c>
      <c r="B207" s="251" t="s">
        <v>503</v>
      </c>
      <c r="C207" s="267"/>
      <c r="D207" s="253">
        <f t="shared" si="24"/>
        <v>0</v>
      </c>
      <c r="E207" s="273">
        <f>SUM(E208)</f>
        <v>0</v>
      </c>
    </row>
    <row r="208" spans="1:5" ht="126" hidden="1" customHeight="1" x14ac:dyDescent="0.25">
      <c r="A208" s="267" t="s">
        <v>504</v>
      </c>
      <c r="B208" s="251" t="s">
        <v>505</v>
      </c>
      <c r="C208" s="267"/>
      <c r="D208" s="253">
        <f t="shared" si="24"/>
        <v>0</v>
      </c>
      <c r="E208" s="273"/>
    </row>
    <row r="209" spans="1:5" ht="78.75" hidden="1" customHeight="1" x14ac:dyDescent="0.25">
      <c r="A209" s="267" t="s">
        <v>506</v>
      </c>
      <c r="B209" s="251" t="s">
        <v>507</v>
      </c>
      <c r="C209" s="267"/>
      <c r="D209" s="253">
        <f t="shared" si="24"/>
        <v>0</v>
      </c>
      <c r="E209" s="273">
        <f>E210</f>
        <v>0</v>
      </c>
    </row>
    <row r="210" spans="1:5" ht="63" hidden="1" customHeight="1" x14ac:dyDescent="0.25">
      <c r="A210" s="267" t="s">
        <v>508</v>
      </c>
      <c r="B210" s="251" t="s">
        <v>509</v>
      </c>
      <c r="C210" s="267"/>
      <c r="D210" s="253">
        <f t="shared" si="24"/>
        <v>0</v>
      </c>
      <c r="E210" s="273"/>
    </row>
    <row r="211" spans="1:5" ht="63" hidden="1" customHeight="1" x14ac:dyDescent="0.25">
      <c r="A211" s="267" t="s">
        <v>510</v>
      </c>
      <c r="B211" s="251" t="s">
        <v>511</v>
      </c>
      <c r="C211" s="267"/>
      <c r="D211" s="253">
        <f t="shared" si="24"/>
        <v>0</v>
      </c>
      <c r="E211" s="273">
        <f>E212</f>
        <v>0</v>
      </c>
    </row>
    <row r="212" spans="1:5" ht="15.75" hidden="1" customHeight="1" x14ac:dyDescent="0.25">
      <c r="A212" s="267" t="s">
        <v>512</v>
      </c>
      <c r="B212" s="251" t="s">
        <v>513</v>
      </c>
      <c r="C212" s="267"/>
      <c r="D212" s="253">
        <f t="shared" si="24"/>
        <v>0</v>
      </c>
      <c r="E212" s="273"/>
    </row>
    <row r="213" spans="1:5" x14ac:dyDescent="0.25">
      <c r="D213" s="253">
        <f t="shared" si="24"/>
        <v>0</v>
      </c>
    </row>
    <row r="214" spans="1:5" x14ac:dyDescent="0.25">
      <c r="A214" s="247"/>
      <c r="B214" s="247"/>
      <c r="C214" s="247"/>
      <c r="D214" s="247"/>
      <c r="E214" s="247"/>
    </row>
    <row r="215" spans="1:5" x14ac:dyDescent="0.25">
      <c r="A215" s="247"/>
      <c r="B215" s="247"/>
      <c r="C215" s="247"/>
      <c r="D215" s="247"/>
      <c r="E215" s="247"/>
    </row>
    <row r="216" spans="1:5" x14ac:dyDescent="0.25">
      <c r="A216" s="247"/>
      <c r="B216" s="247"/>
      <c r="C216" s="247"/>
      <c r="D216" s="247"/>
      <c r="E216" s="247"/>
    </row>
    <row r="217" spans="1:5" x14ac:dyDescent="0.25">
      <c r="A217" s="247"/>
      <c r="B217" s="247"/>
      <c r="C217" s="247"/>
      <c r="D217" s="247"/>
      <c r="E217" s="247"/>
    </row>
    <row r="218" spans="1:5" x14ac:dyDescent="0.25">
      <c r="A218" s="247"/>
      <c r="B218" s="247"/>
      <c r="C218" s="247"/>
      <c r="D218" s="247"/>
      <c r="E218" s="247"/>
    </row>
    <row r="219" spans="1:5" x14ac:dyDescent="0.25">
      <c r="A219" s="247"/>
      <c r="B219" s="247"/>
      <c r="C219" s="247"/>
      <c r="D219" s="247"/>
      <c r="E219" s="247"/>
    </row>
    <row r="220" spans="1:5" x14ac:dyDescent="0.25">
      <c r="A220" s="247"/>
      <c r="B220" s="247"/>
      <c r="C220" s="247"/>
      <c r="D220" s="247"/>
      <c r="E220" s="247"/>
    </row>
    <row r="221" spans="1:5" x14ac:dyDescent="0.25">
      <c r="A221" s="247"/>
      <c r="B221" s="247"/>
      <c r="C221" s="247"/>
      <c r="D221" s="247"/>
      <c r="E221" s="247"/>
    </row>
    <row r="222" spans="1:5" x14ac:dyDescent="0.25">
      <c r="A222" s="247"/>
      <c r="B222" s="247"/>
      <c r="C222" s="247"/>
      <c r="D222" s="247"/>
      <c r="E222" s="247"/>
    </row>
    <row r="223" spans="1:5" x14ac:dyDescent="0.25">
      <c r="A223" s="247"/>
      <c r="B223" s="247"/>
      <c r="C223" s="247"/>
      <c r="D223" s="247"/>
      <c r="E223" s="247"/>
    </row>
    <row r="224" spans="1:5" x14ac:dyDescent="0.25">
      <c r="A224" s="247"/>
      <c r="B224" s="247"/>
      <c r="C224" s="247"/>
      <c r="D224" s="247"/>
      <c r="E224" s="247"/>
    </row>
    <row r="225" spans="1:5" x14ac:dyDescent="0.25">
      <c r="A225" s="247"/>
      <c r="B225" s="247"/>
      <c r="C225" s="247"/>
      <c r="D225" s="247"/>
      <c r="E225" s="247"/>
    </row>
    <row r="226" spans="1:5" x14ac:dyDescent="0.25">
      <c r="A226" s="247"/>
      <c r="B226" s="247"/>
      <c r="C226" s="247"/>
      <c r="D226" s="247"/>
      <c r="E226" s="247"/>
    </row>
    <row r="227" spans="1:5" x14ac:dyDescent="0.25">
      <c r="A227" s="247"/>
      <c r="B227" s="247"/>
      <c r="C227" s="247"/>
      <c r="D227" s="247"/>
      <c r="E227" s="247"/>
    </row>
    <row r="228" spans="1:5" x14ac:dyDescent="0.25">
      <c r="A228" s="247"/>
      <c r="B228" s="247"/>
      <c r="C228" s="247"/>
      <c r="D228" s="247"/>
      <c r="E228" s="247"/>
    </row>
    <row r="229" spans="1:5" x14ac:dyDescent="0.25">
      <c r="A229" s="247"/>
      <c r="B229" s="247"/>
      <c r="C229" s="247"/>
      <c r="D229" s="247"/>
      <c r="E229" s="247"/>
    </row>
    <row r="230" spans="1:5" x14ac:dyDescent="0.25">
      <c r="A230" s="247"/>
      <c r="B230" s="247"/>
      <c r="C230" s="247"/>
      <c r="D230" s="247"/>
      <c r="E230" s="247"/>
    </row>
    <row r="231" spans="1:5" x14ac:dyDescent="0.25">
      <c r="A231" s="247"/>
      <c r="B231" s="247"/>
      <c r="C231" s="247"/>
      <c r="D231" s="247"/>
      <c r="E231" s="247"/>
    </row>
    <row r="232" spans="1:5" x14ac:dyDescent="0.25">
      <c r="A232" s="247"/>
      <c r="B232" s="247"/>
      <c r="C232" s="247"/>
      <c r="D232" s="247"/>
      <c r="E232" s="247"/>
    </row>
    <row r="233" spans="1:5" x14ac:dyDescent="0.25">
      <c r="A233" s="247"/>
      <c r="B233" s="247"/>
      <c r="C233" s="247"/>
      <c r="D233" s="247"/>
      <c r="E233" s="247"/>
    </row>
    <row r="234" spans="1:5" x14ac:dyDescent="0.25">
      <c r="A234" s="247"/>
      <c r="B234" s="247"/>
      <c r="C234" s="247"/>
      <c r="D234" s="247"/>
      <c r="E234" s="247"/>
    </row>
    <row r="235" spans="1:5" x14ac:dyDescent="0.25">
      <c r="A235" s="247"/>
      <c r="B235" s="247"/>
      <c r="C235" s="247"/>
      <c r="D235" s="247"/>
      <c r="E235" s="247"/>
    </row>
    <row r="236" spans="1:5" x14ac:dyDescent="0.25">
      <c r="A236" s="247"/>
      <c r="B236" s="247"/>
      <c r="C236" s="247"/>
      <c r="D236" s="247"/>
      <c r="E236" s="247"/>
    </row>
    <row r="237" spans="1:5" x14ac:dyDescent="0.25">
      <c r="A237" s="247"/>
      <c r="B237" s="247"/>
      <c r="C237" s="247"/>
      <c r="D237" s="247"/>
      <c r="E237" s="247"/>
    </row>
    <row r="238" spans="1:5" x14ac:dyDescent="0.25">
      <c r="A238" s="247"/>
      <c r="B238" s="247"/>
      <c r="C238" s="247"/>
      <c r="D238" s="247"/>
      <c r="E238" s="247"/>
    </row>
    <row r="239" spans="1:5" x14ac:dyDescent="0.25">
      <c r="A239" s="247"/>
      <c r="B239" s="247"/>
      <c r="C239" s="247"/>
      <c r="D239" s="247"/>
      <c r="E239" s="247"/>
    </row>
    <row r="240" spans="1:5" x14ac:dyDescent="0.25">
      <c r="A240" s="247"/>
      <c r="B240" s="247"/>
      <c r="C240" s="247"/>
      <c r="D240" s="247"/>
      <c r="E240" s="247"/>
    </row>
    <row r="241" spans="1:5" x14ac:dyDescent="0.25">
      <c r="A241" s="247"/>
      <c r="B241" s="247"/>
      <c r="C241" s="247"/>
      <c r="D241" s="247"/>
      <c r="E241" s="247"/>
    </row>
    <row r="242" spans="1:5" x14ac:dyDescent="0.25">
      <c r="A242" s="247"/>
      <c r="B242" s="247"/>
      <c r="C242" s="247"/>
      <c r="D242" s="247"/>
      <c r="E242" s="247"/>
    </row>
    <row r="243" spans="1:5" x14ac:dyDescent="0.25">
      <c r="A243" s="247"/>
      <c r="B243" s="247"/>
      <c r="C243" s="247"/>
      <c r="D243" s="247"/>
      <c r="E243" s="247"/>
    </row>
    <row r="244" spans="1:5" x14ac:dyDescent="0.25">
      <c r="A244" s="247"/>
      <c r="B244" s="247"/>
      <c r="C244" s="247"/>
      <c r="D244" s="247"/>
      <c r="E244" s="247"/>
    </row>
    <row r="245" spans="1:5" x14ac:dyDescent="0.25">
      <c r="A245" s="247"/>
      <c r="B245" s="247"/>
      <c r="C245" s="247"/>
      <c r="D245" s="247"/>
      <c r="E245" s="247"/>
    </row>
    <row r="246" spans="1:5" x14ac:dyDescent="0.25">
      <c r="A246" s="247"/>
      <c r="B246" s="247"/>
      <c r="C246" s="247"/>
      <c r="D246" s="247"/>
      <c r="E246" s="247"/>
    </row>
    <row r="247" spans="1:5" x14ac:dyDescent="0.25">
      <c r="A247" s="247"/>
      <c r="B247" s="247"/>
      <c r="C247" s="247"/>
      <c r="D247" s="247"/>
      <c r="E247" s="247"/>
    </row>
    <row r="248" spans="1:5" x14ac:dyDescent="0.25">
      <c r="A248" s="247"/>
      <c r="B248" s="247"/>
      <c r="C248" s="247"/>
      <c r="D248" s="247"/>
      <c r="E248" s="247"/>
    </row>
    <row r="249" spans="1:5" x14ac:dyDescent="0.25">
      <c r="A249" s="247"/>
      <c r="B249" s="247"/>
      <c r="C249" s="247"/>
      <c r="D249" s="247"/>
      <c r="E249" s="247"/>
    </row>
    <row r="250" spans="1:5" x14ac:dyDescent="0.25">
      <c r="A250" s="247"/>
      <c r="B250" s="247"/>
      <c r="C250" s="247"/>
      <c r="D250" s="247"/>
      <c r="E250" s="247"/>
    </row>
    <row r="251" spans="1:5" x14ac:dyDescent="0.25">
      <c r="A251" s="247"/>
      <c r="B251" s="247"/>
      <c r="C251" s="247"/>
      <c r="D251" s="247"/>
      <c r="E251" s="247"/>
    </row>
    <row r="252" spans="1:5" x14ac:dyDescent="0.25">
      <c r="A252" s="247"/>
      <c r="B252" s="247"/>
      <c r="C252" s="247"/>
      <c r="D252" s="247"/>
      <c r="E252" s="247"/>
    </row>
    <row r="253" spans="1:5" x14ac:dyDescent="0.25">
      <c r="A253" s="247"/>
      <c r="B253" s="247"/>
      <c r="C253" s="247"/>
      <c r="D253" s="247"/>
      <c r="E253" s="247"/>
    </row>
    <row r="254" spans="1:5" x14ac:dyDescent="0.25">
      <c r="A254" s="247"/>
      <c r="B254" s="247"/>
      <c r="C254" s="247"/>
      <c r="D254" s="247"/>
      <c r="E254" s="247"/>
    </row>
    <row r="255" spans="1:5" x14ac:dyDescent="0.25">
      <c r="A255" s="247"/>
      <c r="B255" s="247"/>
      <c r="C255" s="247"/>
      <c r="D255" s="247"/>
      <c r="E255" s="247"/>
    </row>
    <row r="256" spans="1:5" x14ac:dyDescent="0.25">
      <c r="A256" s="247"/>
      <c r="B256" s="247"/>
      <c r="C256" s="247"/>
      <c r="D256" s="247"/>
      <c r="E256" s="247"/>
    </row>
    <row r="257" spans="1:5" x14ac:dyDescent="0.25">
      <c r="A257" s="247"/>
      <c r="B257" s="247"/>
      <c r="C257" s="247"/>
      <c r="D257" s="247"/>
      <c r="E257" s="247"/>
    </row>
    <row r="258" spans="1:5" x14ac:dyDescent="0.25">
      <c r="A258" s="247"/>
      <c r="B258" s="247"/>
      <c r="C258" s="247"/>
      <c r="D258" s="247"/>
      <c r="E258" s="247"/>
    </row>
    <row r="259" spans="1:5" x14ac:dyDescent="0.25">
      <c r="A259" s="247"/>
      <c r="B259" s="247"/>
      <c r="C259" s="247"/>
      <c r="D259" s="247"/>
      <c r="E259" s="247"/>
    </row>
    <row r="260" spans="1:5" x14ac:dyDescent="0.25">
      <c r="A260" s="247"/>
      <c r="B260" s="247"/>
      <c r="C260" s="247"/>
      <c r="D260" s="247"/>
      <c r="E260" s="247"/>
    </row>
    <row r="261" spans="1:5" x14ac:dyDescent="0.25">
      <c r="A261" s="247"/>
      <c r="B261" s="247"/>
      <c r="C261" s="247"/>
      <c r="D261" s="247"/>
      <c r="E261" s="247"/>
    </row>
    <row r="262" spans="1:5" x14ac:dyDescent="0.25">
      <c r="A262" s="247"/>
      <c r="B262" s="247"/>
      <c r="C262" s="247"/>
      <c r="D262" s="247"/>
      <c r="E262" s="247"/>
    </row>
    <row r="263" spans="1:5" x14ac:dyDescent="0.25">
      <c r="A263" s="247"/>
      <c r="B263" s="247"/>
      <c r="C263" s="247"/>
      <c r="D263" s="247"/>
      <c r="E263" s="247"/>
    </row>
    <row r="264" spans="1:5" x14ac:dyDescent="0.25">
      <c r="A264" s="247"/>
      <c r="B264" s="247"/>
      <c r="C264" s="247"/>
      <c r="D264" s="247"/>
      <c r="E264" s="247"/>
    </row>
    <row r="265" spans="1:5" x14ac:dyDescent="0.25">
      <c r="A265" s="247"/>
      <c r="B265" s="247"/>
      <c r="C265" s="247"/>
      <c r="D265" s="247"/>
      <c r="E265" s="247"/>
    </row>
    <row r="266" spans="1:5" x14ac:dyDescent="0.25">
      <c r="A266" s="247"/>
      <c r="B266" s="247"/>
      <c r="C266" s="247"/>
      <c r="D266" s="247"/>
      <c r="E266" s="247"/>
    </row>
    <row r="267" spans="1:5" x14ac:dyDescent="0.25">
      <c r="A267" s="247"/>
      <c r="B267" s="247"/>
      <c r="C267" s="247"/>
      <c r="D267" s="247"/>
      <c r="E267" s="247"/>
    </row>
    <row r="268" spans="1:5" x14ac:dyDescent="0.25">
      <c r="A268" s="247"/>
      <c r="B268" s="247"/>
      <c r="C268" s="247"/>
      <c r="D268" s="247"/>
      <c r="E268" s="247"/>
    </row>
    <row r="269" spans="1:5" x14ac:dyDescent="0.25">
      <c r="A269" s="247"/>
      <c r="B269" s="247"/>
      <c r="C269" s="247"/>
      <c r="D269" s="247"/>
      <c r="E269" s="247"/>
    </row>
    <row r="270" spans="1:5" x14ac:dyDescent="0.25">
      <c r="A270" s="247"/>
      <c r="B270" s="247"/>
      <c r="C270" s="247"/>
      <c r="D270" s="247"/>
      <c r="E270" s="247"/>
    </row>
    <row r="271" spans="1:5" x14ac:dyDescent="0.25">
      <c r="A271" s="247"/>
      <c r="B271" s="247"/>
      <c r="C271" s="247"/>
      <c r="D271" s="247"/>
      <c r="E271" s="247"/>
    </row>
    <row r="272" spans="1:5" x14ac:dyDescent="0.25">
      <c r="A272" s="247"/>
      <c r="B272" s="247"/>
      <c r="C272" s="247"/>
      <c r="D272" s="247"/>
      <c r="E272" s="247"/>
    </row>
    <row r="273" spans="1:5" x14ac:dyDescent="0.25">
      <c r="A273" s="247"/>
      <c r="B273" s="247"/>
      <c r="C273" s="247"/>
      <c r="D273" s="247"/>
      <c r="E273" s="247"/>
    </row>
    <row r="274" spans="1:5" x14ac:dyDescent="0.25">
      <c r="A274" s="247"/>
      <c r="B274" s="247"/>
      <c r="C274" s="247"/>
      <c r="D274" s="247"/>
      <c r="E274" s="247"/>
    </row>
    <row r="275" spans="1:5" x14ac:dyDescent="0.25">
      <c r="A275" s="247"/>
      <c r="B275" s="247"/>
      <c r="C275" s="247"/>
      <c r="D275" s="247"/>
      <c r="E275" s="247"/>
    </row>
    <row r="276" spans="1:5" x14ac:dyDescent="0.25">
      <c r="A276" s="247"/>
      <c r="B276" s="247"/>
      <c r="C276" s="247"/>
      <c r="D276" s="247"/>
      <c r="E276" s="247"/>
    </row>
    <row r="277" spans="1:5" x14ac:dyDescent="0.25">
      <c r="A277" s="247"/>
      <c r="B277" s="247"/>
      <c r="C277" s="247"/>
      <c r="D277" s="247"/>
      <c r="E277" s="247"/>
    </row>
    <row r="278" spans="1:5" x14ac:dyDescent="0.25">
      <c r="A278" s="247"/>
      <c r="B278" s="247"/>
      <c r="C278" s="247"/>
      <c r="D278" s="247"/>
      <c r="E278" s="247"/>
    </row>
    <row r="279" spans="1:5" x14ac:dyDescent="0.25">
      <c r="A279" s="247"/>
      <c r="B279" s="247"/>
      <c r="C279" s="247"/>
      <c r="D279" s="247"/>
      <c r="E279" s="247"/>
    </row>
    <row r="280" spans="1:5" x14ac:dyDescent="0.25">
      <c r="A280" s="247"/>
      <c r="B280" s="247"/>
      <c r="C280" s="247"/>
      <c r="D280" s="247"/>
      <c r="E280" s="247"/>
    </row>
    <row r="281" spans="1:5" x14ac:dyDescent="0.25">
      <c r="A281" s="247"/>
      <c r="B281" s="247"/>
      <c r="C281" s="247"/>
      <c r="D281" s="247"/>
      <c r="E281" s="247"/>
    </row>
    <row r="282" spans="1:5" x14ac:dyDescent="0.25">
      <c r="A282" s="247"/>
      <c r="B282" s="247"/>
      <c r="C282" s="247"/>
      <c r="D282" s="247"/>
      <c r="E282" s="247"/>
    </row>
    <row r="283" spans="1:5" x14ac:dyDescent="0.25">
      <c r="A283" s="247"/>
      <c r="B283" s="247"/>
      <c r="C283" s="247"/>
      <c r="D283" s="247"/>
      <c r="E283" s="247"/>
    </row>
    <row r="284" spans="1:5" x14ac:dyDescent="0.25">
      <c r="A284" s="247"/>
      <c r="B284" s="247"/>
      <c r="C284" s="247"/>
      <c r="D284" s="247"/>
      <c r="E284" s="247"/>
    </row>
    <row r="285" spans="1:5" x14ac:dyDescent="0.25">
      <c r="A285" s="247"/>
      <c r="B285" s="247"/>
      <c r="C285" s="247"/>
      <c r="D285" s="247"/>
      <c r="E285" s="247"/>
    </row>
    <row r="286" spans="1:5" x14ac:dyDescent="0.25">
      <c r="A286" s="247"/>
      <c r="B286" s="247"/>
      <c r="C286" s="247"/>
      <c r="D286" s="247"/>
      <c r="E286" s="247"/>
    </row>
    <row r="287" spans="1:5" x14ac:dyDescent="0.25">
      <c r="A287" s="247"/>
      <c r="B287" s="247"/>
      <c r="C287" s="247"/>
      <c r="D287" s="247"/>
      <c r="E287" s="247"/>
    </row>
    <row r="288" spans="1:5" x14ac:dyDescent="0.25">
      <c r="A288" s="247"/>
      <c r="B288" s="247"/>
      <c r="C288" s="247"/>
      <c r="D288" s="247"/>
      <c r="E288" s="247"/>
    </row>
    <row r="289" spans="1:5" x14ac:dyDescent="0.25">
      <c r="A289" s="247"/>
      <c r="B289" s="247"/>
      <c r="C289" s="247"/>
      <c r="D289" s="247"/>
      <c r="E289" s="247"/>
    </row>
    <row r="290" spans="1:5" x14ac:dyDescent="0.25">
      <c r="A290" s="247"/>
      <c r="B290" s="247"/>
      <c r="C290" s="247"/>
      <c r="D290" s="247"/>
      <c r="E290" s="247"/>
    </row>
    <row r="291" spans="1:5" x14ac:dyDescent="0.25">
      <c r="A291" s="247"/>
      <c r="B291" s="247"/>
      <c r="C291" s="247"/>
      <c r="D291" s="247"/>
      <c r="E291" s="247"/>
    </row>
    <row r="292" spans="1:5" x14ac:dyDescent="0.25">
      <c r="A292" s="247"/>
      <c r="B292" s="247"/>
      <c r="C292" s="247"/>
      <c r="D292" s="247"/>
      <c r="E292" s="247"/>
    </row>
    <row r="293" spans="1:5" x14ac:dyDescent="0.25">
      <c r="A293" s="247"/>
      <c r="B293" s="247"/>
      <c r="C293" s="247"/>
      <c r="D293" s="247"/>
      <c r="E293" s="247"/>
    </row>
    <row r="294" spans="1:5" x14ac:dyDescent="0.25">
      <c r="A294" s="247"/>
      <c r="B294" s="247"/>
      <c r="C294" s="247"/>
      <c r="D294" s="247"/>
      <c r="E294" s="247"/>
    </row>
    <row r="295" spans="1:5" x14ac:dyDescent="0.25">
      <c r="A295" s="247"/>
      <c r="B295" s="247"/>
      <c r="C295" s="247"/>
      <c r="D295" s="247"/>
      <c r="E295" s="247"/>
    </row>
    <row r="296" spans="1:5" x14ac:dyDescent="0.25">
      <c r="A296" s="247"/>
      <c r="B296" s="247"/>
      <c r="C296" s="247"/>
      <c r="D296" s="247"/>
      <c r="E296" s="247"/>
    </row>
    <row r="297" spans="1:5" x14ac:dyDescent="0.25">
      <c r="A297" s="247"/>
      <c r="B297" s="247"/>
      <c r="C297" s="247"/>
      <c r="D297" s="247"/>
      <c r="E297" s="247"/>
    </row>
    <row r="298" spans="1:5" x14ac:dyDescent="0.25">
      <c r="A298" s="247"/>
      <c r="B298" s="247"/>
      <c r="C298" s="247"/>
      <c r="D298" s="247"/>
      <c r="E298" s="247"/>
    </row>
    <row r="299" spans="1:5" x14ac:dyDescent="0.25">
      <c r="A299" s="247"/>
      <c r="B299" s="247"/>
      <c r="C299" s="247"/>
      <c r="D299" s="247"/>
      <c r="E299" s="247"/>
    </row>
    <row r="300" spans="1:5" x14ac:dyDescent="0.25">
      <c r="A300" s="247"/>
      <c r="B300" s="247"/>
      <c r="C300" s="247"/>
      <c r="D300" s="247"/>
      <c r="E300" s="247"/>
    </row>
    <row r="301" spans="1:5" x14ac:dyDescent="0.25">
      <c r="A301" s="247"/>
      <c r="B301" s="247"/>
      <c r="C301" s="247"/>
      <c r="D301" s="247"/>
      <c r="E301" s="247"/>
    </row>
    <row r="302" spans="1:5" x14ac:dyDescent="0.25">
      <c r="A302" s="247"/>
      <c r="B302" s="247"/>
      <c r="C302" s="247"/>
      <c r="D302" s="247"/>
      <c r="E302" s="247"/>
    </row>
    <row r="303" spans="1:5" x14ac:dyDescent="0.25">
      <c r="A303" s="247"/>
      <c r="B303" s="247"/>
      <c r="C303" s="247"/>
      <c r="D303" s="247"/>
      <c r="E303" s="247"/>
    </row>
    <row r="304" spans="1:5" x14ac:dyDescent="0.25">
      <c r="A304" s="247"/>
      <c r="B304" s="247"/>
      <c r="C304" s="247"/>
      <c r="D304" s="247"/>
      <c r="E304" s="247"/>
    </row>
    <row r="305" spans="1:5" x14ac:dyDescent="0.25">
      <c r="A305" s="247"/>
      <c r="B305" s="247"/>
      <c r="C305" s="247"/>
      <c r="D305" s="247"/>
      <c r="E305" s="247"/>
    </row>
    <row r="306" spans="1:5" x14ac:dyDescent="0.25">
      <c r="A306" s="247"/>
      <c r="B306" s="247"/>
      <c r="C306" s="247"/>
      <c r="D306" s="247"/>
      <c r="E306" s="247"/>
    </row>
    <row r="307" spans="1:5" x14ac:dyDescent="0.25">
      <c r="A307" s="247"/>
      <c r="B307" s="247"/>
      <c r="C307" s="247"/>
      <c r="D307" s="247"/>
      <c r="E307" s="247"/>
    </row>
    <row r="308" spans="1:5" x14ac:dyDescent="0.25">
      <c r="A308" s="247"/>
      <c r="B308" s="247"/>
      <c r="C308" s="247"/>
      <c r="D308" s="247"/>
      <c r="E308" s="247"/>
    </row>
    <row r="309" spans="1:5" x14ac:dyDescent="0.25">
      <c r="A309" s="247"/>
      <c r="B309" s="247"/>
      <c r="C309" s="247"/>
      <c r="D309" s="247"/>
      <c r="E309" s="247"/>
    </row>
    <row r="310" spans="1:5" x14ac:dyDescent="0.25">
      <c r="A310" s="247"/>
      <c r="B310" s="247"/>
      <c r="C310" s="247"/>
      <c r="D310" s="247"/>
      <c r="E310" s="247"/>
    </row>
    <row r="311" spans="1:5" x14ac:dyDescent="0.25">
      <c r="A311" s="247"/>
      <c r="B311" s="247"/>
      <c r="C311" s="247"/>
      <c r="D311" s="247"/>
      <c r="E311" s="247"/>
    </row>
    <row r="312" spans="1:5" x14ac:dyDescent="0.25">
      <c r="A312" s="247"/>
      <c r="B312" s="247"/>
      <c r="C312" s="247"/>
      <c r="D312" s="247"/>
      <c r="E312" s="247"/>
    </row>
    <row r="313" spans="1:5" x14ac:dyDescent="0.25">
      <c r="A313" s="247"/>
      <c r="B313" s="247"/>
      <c r="C313" s="247"/>
      <c r="D313" s="247"/>
      <c r="E313" s="247"/>
    </row>
    <row r="314" spans="1:5" x14ac:dyDescent="0.25">
      <c r="A314" s="247"/>
      <c r="B314" s="247"/>
      <c r="C314" s="247"/>
      <c r="D314" s="247"/>
      <c r="E314" s="247"/>
    </row>
    <row r="315" spans="1:5" x14ac:dyDescent="0.25">
      <c r="A315" s="247"/>
      <c r="B315" s="247"/>
      <c r="C315" s="247"/>
      <c r="D315" s="247"/>
      <c r="E315" s="247"/>
    </row>
    <row r="316" spans="1:5" x14ac:dyDescent="0.25">
      <c r="A316" s="247"/>
      <c r="B316" s="247"/>
      <c r="C316" s="247"/>
      <c r="D316" s="247"/>
      <c r="E316" s="247"/>
    </row>
    <row r="317" spans="1:5" x14ac:dyDescent="0.25">
      <c r="A317" s="247"/>
      <c r="B317" s="247"/>
      <c r="C317" s="247"/>
      <c r="D317" s="247"/>
      <c r="E317" s="247"/>
    </row>
    <row r="318" spans="1:5" x14ac:dyDescent="0.25">
      <c r="A318" s="247"/>
      <c r="B318" s="247"/>
      <c r="C318" s="247"/>
      <c r="D318" s="247"/>
      <c r="E318" s="247"/>
    </row>
    <row r="319" spans="1:5" x14ac:dyDescent="0.25">
      <c r="A319" s="247"/>
      <c r="B319" s="247"/>
      <c r="C319" s="247"/>
      <c r="D319" s="247"/>
      <c r="E319" s="247"/>
    </row>
    <row r="320" spans="1:5" x14ac:dyDescent="0.25">
      <c r="A320" s="247"/>
      <c r="B320" s="247"/>
      <c r="C320" s="247"/>
      <c r="D320" s="247"/>
      <c r="E320" s="247"/>
    </row>
    <row r="321" spans="1:5" x14ac:dyDescent="0.25">
      <c r="A321" s="247"/>
      <c r="B321" s="247"/>
      <c r="C321" s="247"/>
      <c r="D321" s="247"/>
      <c r="E321" s="247"/>
    </row>
    <row r="322" spans="1:5" x14ac:dyDescent="0.25">
      <c r="A322" s="247"/>
      <c r="B322" s="247"/>
      <c r="C322" s="247"/>
      <c r="D322" s="247"/>
      <c r="E322" s="247"/>
    </row>
    <row r="323" spans="1:5" x14ac:dyDescent="0.25">
      <c r="A323" s="247"/>
      <c r="B323" s="247"/>
      <c r="C323" s="247"/>
      <c r="D323" s="247"/>
      <c r="E323" s="247"/>
    </row>
    <row r="324" spans="1:5" x14ac:dyDescent="0.25">
      <c r="A324" s="247"/>
      <c r="B324" s="247"/>
      <c r="C324" s="247"/>
      <c r="D324" s="247"/>
      <c r="E324" s="247"/>
    </row>
    <row r="325" spans="1:5" x14ac:dyDescent="0.25">
      <c r="A325" s="247"/>
      <c r="B325" s="247"/>
      <c r="C325" s="247"/>
      <c r="D325" s="247"/>
      <c r="E325" s="247"/>
    </row>
    <row r="326" spans="1:5" x14ac:dyDescent="0.25">
      <c r="A326" s="247"/>
      <c r="B326" s="247"/>
      <c r="C326" s="247"/>
      <c r="D326" s="247"/>
      <c r="E326" s="247"/>
    </row>
    <row r="327" spans="1:5" x14ac:dyDescent="0.25">
      <c r="A327" s="247"/>
      <c r="B327" s="247"/>
      <c r="C327" s="247"/>
      <c r="D327" s="247"/>
      <c r="E327" s="247"/>
    </row>
    <row r="328" spans="1:5" x14ac:dyDescent="0.25">
      <c r="A328" s="247"/>
      <c r="B328" s="247"/>
      <c r="C328" s="247"/>
      <c r="D328" s="247"/>
      <c r="E328" s="247"/>
    </row>
    <row r="329" spans="1:5" x14ac:dyDescent="0.25">
      <c r="A329" s="247"/>
      <c r="B329" s="247"/>
      <c r="C329" s="247"/>
      <c r="D329" s="247"/>
      <c r="E329" s="247"/>
    </row>
    <row r="330" spans="1:5" x14ac:dyDescent="0.25">
      <c r="A330" s="247"/>
      <c r="B330" s="247"/>
      <c r="C330" s="247"/>
      <c r="D330" s="247"/>
      <c r="E330" s="247"/>
    </row>
    <row r="331" spans="1:5" x14ac:dyDescent="0.25">
      <c r="A331" s="247"/>
      <c r="B331" s="247"/>
      <c r="C331" s="247"/>
      <c r="D331" s="247"/>
      <c r="E331" s="247"/>
    </row>
    <row r="332" spans="1:5" x14ac:dyDescent="0.25">
      <c r="A332" s="247"/>
      <c r="B332" s="247"/>
      <c r="C332" s="247"/>
      <c r="D332" s="247"/>
      <c r="E332" s="247"/>
    </row>
    <row r="333" spans="1:5" x14ac:dyDescent="0.25">
      <c r="A333" s="247"/>
      <c r="B333" s="247"/>
      <c r="C333" s="247"/>
      <c r="D333" s="247"/>
      <c r="E333" s="247"/>
    </row>
    <row r="334" spans="1:5" x14ac:dyDescent="0.25">
      <c r="A334" s="247"/>
      <c r="B334" s="247"/>
      <c r="C334" s="247"/>
      <c r="D334" s="247"/>
      <c r="E334" s="247"/>
    </row>
    <row r="335" spans="1:5" x14ac:dyDescent="0.25">
      <c r="A335" s="247"/>
      <c r="B335" s="247"/>
      <c r="C335" s="247"/>
      <c r="D335" s="247"/>
      <c r="E335" s="247"/>
    </row>
    <row r="336" spans="1:5" x14ac:dyDescent="0.25">
      <c r="A336" s="247"/>
      <c r="B336" s="247"/>
      <c r="C336" s="247"/>
      <c r="D336" s="247"/>
      <c r="E336" s="247"/>
    </row>
    <row r="337" spans="1:5" x14ac:dyDescent="0.25">
      <c r="A337" s="247"/>
      <c r="B337" s="247"/>
      <c r="C337" s="247"/>
      <c r="D337" s="247"/>
      <c r="E337" s="247"/>
    </row>
    <row r="338" spans="1:5" x14ac:dyDescent="0.25">
      <c r="A338" s="247"/>
      <c r="B338" s="247"/>
      <c r="C338" s="247"/>
      <c r="D338" s="247"/>
      <c r="E338" s="247"/>
    </row>
    <row r="339" spans="1:5" x14ac:dyDescent="0.25">
      <c r="A339" s="247"/>
      <c r="B339" s="247"/>
      <c r="C339" s="247"/>
      <c r="D339" s="247"/>
      <c r="E339" s="247"/>
    </row>
    <row r="340" spans="1:5" x14ac:dyDescent="0.25">
      <c r="A340" s="247"/>
      <c r="B340" s="247"/>
      <c r="C340" s="247"/>
      <c r="D340" s="247"/>
      <c r="E340" s="247"/>
    </row>
    <row r="341" spans="1:5" x14ac:dyDescent="0.25">
      <c r="A341" s="247"/>
      <c r="B341" s="247"/>
      <c r="C341" s="247"/>
      <c r="D341" s="247"/>
      <c r="E341" s="247"/>
    </row>
    <row r="342" spans="1:5" x14ac:dyDescent="0.25">
      <c r="A342" s="247"/>
      <c r="B342" s="247"/>
      <c r="C342" s="247"/>
      <c r="D342" s="247"/>
      <c r="E342" s="247"/>
    </row>
    <row r="343" spans="1:5" x14ac:dyDescent="0.25">
      <c r="A343" s="247"/>
      <c r="B343" s="247"/>
      <c r="C343" s="247"/>
      <c r="D343" s="247"/>
      <c r="E343" s="247"/>
    </row>
    <row r="344" spans="1:5" x14ac:dyDescent="0.25">
      <c r="A344" s="247"/>
      <c r="B344" s="247"/>
      <c r="C344" s="247"/>
      <c r="D344" s="247"/>
      <c r="E344" s="247"/>
    </row>
    <row r="345" spans="1:5" x14ac:dyDescent="0.25">
      <c r="A345" s="247"/>
      <c r="B345" s="247"/>
      <c r="C345" s="247"/>
      <c r="D345" s="247"/>
      <c r="E345" s="247"/>
    </row>
    <row r="346" spans="1:5" x14ac:dyDescent="0.25">
      <c r="A346" s="247"/>
      <c r="B346" s="247"/>
      <c r="C346" s="247"/>
      <c r="D346" s="247"/>
      <c r="E346" s="247"/>
    </row>
    <row r="347" spans="1:5" x14ac:dyDescent="0.25">
      <c r="A347" s="247"/>
      <c r="B347" s="247"/>
      <c r="C347" s="247"/>
      <c r="D347" s="247"/>
      <c r="E347" s="247"/>
    </row>
    <row r="348" spans="1:5" x14ac:dyDescent="0.25">
      <c r="A348" s="247"/>
      <c r="B348" s="247"/>
      <c r="C348" s="247"/>
      <c r="D348" s="247"/>
      <c r="E348" s="247"/>
    </row>
    <row r="349" spans="1:5" x14ac:dyDescent="0.25">
      <c r="A349" s="247"/>
      <c r="B349" s="247"/>
      <c r="C349" s="247"/>
      <c r="D349" s="247"/>
      <c r="E349" s="247"/>
    </row>
    <row r="350" spans="1:5" x14ac:dyDescent="0.25">
      <c r="A350" s="247"/>
      <c r="B350" s="247"/>
      <c r="C350" s="247"/>
      <c r="D350" s="247"/>
      <c r="E350" s="247"/>
    </row>
    <row r="351" spans="1:5" x14ac:dyDescent="0.25">
      <c r="A351" s="247"/>
      <c r="B351" s="247"/>
      <c r="C351" s="247"/>
      <c r="D351" s="247"/>
      <c r="E351" s="247"/>
    </row>
    <row r="352" spans="1:5" x14ac:dyDescent="0.25">
      <c r="A352" s="247"/>
      <c r="B352" s="247"/>
      <c r="C352" s="247"/>
      <c r="D352" s="247"/>
      <c r="E352" s="247"/>
    </row>
    <row r="353" spans="1:5" x14ac:dyDescent="0.25">
      <c r="A353" s="247"/>
      <c r="B353" s="247"/>
      <c r="C353" s="247"/>
      <c r="D353" s="247"/>
      <c r="E353" s="247"/>
    </row>
    <row r="354" spans="1:5" x14ac:dyDescent="0.25">
      <c r="A354" s="247"/>
      <c r="B354" s="247"/>
      <c r="C354" s="247"/>
      <c r="D354" s="247"/>
      <c r="E354" s="247"/>
    </row>
    <row r="355" spans="1:5" x14ac:dyDescent="0.25">
      <c r="A355" s="247"/>
      <c r="B355" s="247"/>
      <c r="C355" s="247"/>
      <c r="D355" s="247"/>
      <c r="E355" s="247"/>
    </row>
    <row r="356" spans="1:5" x14ac:dyDescent="0.25">
      <c r="A356" s="247"/>
      <c r="B356" s="247"/>
      <c r="C356" s="247"/>
      <c r="D356" s="247"/>
      <c r="E356" s="247"/>
    </row>
    <row r="357" spans="1:5" x14ac:dyDescent="0.25">
      <c r="A357" s="247"/>
      <c r="B357" s="247"/>
      <c r="C357" s="247"/>
      <c r="D357" s="247"/>
      <c r="E357" s="247"/>
    </row>
    <row r="358" spans="1:5" x14ac:dyDescent="0.25">
      <c r="A358" s="247"/>
      <c r="B358" s="247"/>
      <c r="C358" s="247"/>
      <c r="D358" s="247"/>
      <c r="E358" s="247"/>
    </row>
    <row r="359" spans="1:5" x14ac:dyDescent="0.25">
      <c r="A359" s="247"/>
      <c r="B359" s="247"/>
      <c r="C359" s="247"/>
      <c r="D359" s="247"/>
      <c r="E359" s="247"/>
    </row>
    <row r="360" spans="1:5" x14ac:dyDescent="0.25">
      <c r="A360" s="247"/>
      <c r="B360" s="247"/>
      <c r="C360" s="247"/>
      <c r="D360" s="247"/>
      <c r="E360" s="247"/>
    </row>
    <row r="361" spans="1:5" x14ac:dyDescent="0.25">
      <c r="A361" s="247"/>
      <c r="B361" s="247"/>
      <c r="C361" s="247"/>
      <c r="D361" s="247"/>
      <c r="E361" s="247"/>
    </row>
    <row r="362" spans="1:5" x14ac:dyDescent="0.25">
      <c r="A362" s="247"/>
      <c r="B362" s="247"/>
      <c r="C362" s="247"/>
      <c r="D362" s="247"/>
      <c r="E362" s="247"/>
    </row>
    <row r="363" spans="1:5" x14ac:dyDescent="0.25">
      <c r="A363" s="247"/>
      <c r="B363" s="247"/>
      <c r="C363" s="247"/>
      <c r="D363" s="247"/>
      <c r="E363" s="247"/>
    </row>
    <row r="364" spans="1:5" x14ac:dyDescent="0.25">
      <c r="A364" s="247"/>
      <c r="B364" s="247"/>
      <c r="C364" s="247"/>
      <c r="D364" s="247"/>
      <c r="E364" s="247"/>
    </row>
    <row r="365" spans="1:5" x14ac:dyDescent="0.25">
      <c r="A365" s="247"/>
      <c r="B365" s="247"/>
      <c r="C365" s="247"/>
      <c r="D365" s="247"/>
      <c r="E365" s="247"/>
    </row>
    <row r="366" spans="1:5" x14ac:dyDescent="0.25">
      <c r="A366" s="247"/>
      <c r="B366" s="247"/>
      <c r="C366" s="247"/>
      <c r="D366" s="247"/>
      <c r="E366" s="247"/>
    </row>
    <row r="367" spans="1:5" x14ac:dyDescent="0.25">
      <c r="A367" s="247"/>
      <c r="B367" s="247"/>
      <c r="C367" s="247"/>
      <c r="D367" s="247"/>
      <c r="E367" s="247"/>
    </row>
    <row r="368" spans="1:5" x14ac:dyDescent="0.25">
      <c r="A368" s="247"/>
      <c r="B368" s="247"/>
      <c r="C368" s="247"/>
      <c r="D368" s="247"/>
      <c r="E368" s="247"/>
    </row>
    <row r="369" spans="1:5" x14ac:dyDescent="0.25">
      <c r="A369" s="247"/>
      <c r="B369" s="247"/>
      <c r="C369" s="247"/>
      <c r="D369" s="247"/>
      <c r="E369" s="247"/>
    </row>
    <row r="370" spans="1:5" x14ac:dyDescent="0.25">
      <c r="A370" s="247"/>
      <c r="B370" s="247"/>
      <c r="C370" s="247"/>
      <c r="D370" s="247"/>
      <c r="E370" s="247"/>
    </row>
    <row r="371" spans="1:5" x14ac:dyDescent="0.25">
      <c r="A371" s="247"/>
      <c r="B371" s="247"/>
      <c r="C371" s="247"/>
      <c r="D371" s="247"/>
      <c r="E371" s="247"/>
    </row>
    <row r="372" spans="1:5" x14ac:dyDescent="0.25">
      <c r="A372" s="247"/>
      <c r="B372" s="247"/>
      <c r="C372" s="247"/>
      <c r="D372" s="247"/>
      <c r="E372" s="247"/>
    </row>
    <row r="373" spans="1:5" x14ac:dyDescent="0.25">
      <c r="A373" s="247"/>
      <c r="B373" s="247"/>
      <c r="C373" s="247"/>
      <c r="D373" s="247"/>
      <c r="E373" s="247"/>
    </row>
    <row r="374" spans="1:5" x14ac:dyDescent="0.25">
      <c r="A374" s="247"/>
      <c r="B374" s="247"/>
      <c r="C374" s="247"/>
      <c r="D374" s="247"/>
      <c r="E374" s="247"/>
    </row>
    <row r="375" spans="1:5" x14ac:dyDescent="0.25">
      <c r="A375" s="247"/>
      <c r="B375" s="247"/>
      <c r="C375" s="247"/>
      <c r="D375" s="247"/>
      <c r="E375" s="247"/>
    </row>
    <row r="376" spans="1:5" x14ac:dyDescent="0.25">
      <c r="A376" s="247"/>
      <c r="B376" s="247"/>
      <c r="C376" s="247"/>
      <c r="D376" s="247"/>
      <c r="E376" s="247"/>
    </row>
    <row r="377" spans="1:5" x14ac:dyDescent="0.25">
      <c r="A377" s="247"/>
      <c r="B377" s="247"/>
      <c r="C377" s="247"/>
      <c r="D377" s="247"/>
      <c r="E377" s="247"/>
    </row>
    <row r="378" spans="1:5" x14ac:dyDescent="0.25">
      <c r="A378" s="247"/>
      <c r="B378" s="247"/>
      <c r="C378" s="247"/>
      <c r="D378" s="247"/>
      <c r="E378" s="247"/>
    </row>
    <row r="379" spans="1:5" x14ac:dyDescent="0.25">
      <c r="A379" s="247"/>
      <c r="B379" s="247"/>
      <c r="C379" s="247"/>
      <c r="D379" s="247"/>
      <c r="E379" s="247"/>
    </row>
    <row r="380" spans="1:5" x14ac:dyDescent="0.25">
      <c r="A380" s="247"/>
      <c r="B380" s="247"/>
      <c r="C380" s="247"/>
      <c r="D380" s="247"/>
      <c r="E380" s="247"/>
    </row>
    <row r="381" spans="1:5" x14ac:dyDescent="0.25">
      <c r="A381" s="247"/>
      <c r="B381" s="247"/>
      <c r="C381" s="247"/>
      <c r="D381" s="247"/>
      <c r="E381" s="247"/>
    </row>
    <row r="382" spans="1:5" x14ac:dyDescent="0.25">
      <c r="A382" s="247"/>
      <c r="B382" s="247"/>
      <c r="C382" s="247"/>
      <c r="D382" s="247"/>
      <c r="E382" s="247"/>
    </row>
    <row r="383" spans="1:5" x14ac:dyDescent="0.25">
      <c r="A383" s="247"/>
      <c r="B383" s="247"/>
      <c r="C383" s="247"/>
      <c r="D383" s="247"/>
      <c r="E383" s="247"/>
    </row>
    <row r="384" spans="1:5" x14ac:dyDescent="0.25">
      <c r="A384" s="247"/>
      <c r="B384" s="247"/>
      <c r="C384" s="247"/>
      <c r="D384" s="247"/>
      <c r="E384" s="247"/>
    </row>
    <row r="385" spans="1:5" x14ac:dyDescent="0.25">
      <c r="A385" s="247"/>
      <c r="B385" s="247"/>
      <c r="C385" s="247"/>
      <c r="D385" s="247"/>
      <c r="E385" s="247"/>
    </row>
    <row r="386" spans="1:5" x14ac:dyDescent="0.25">
      <c r="A386" s="247"/>
      <c r="B386" s="247"/>
      <c r="C386" s="247"/>
      <c r="D386" s="247"/>
      <c r="E386" s="247"/>
    </row>
    <row r="387" spans="1:5" x14ac:dyDescent="0.25">
      <c r="A387" s="247"/>
      <c r="B387" s="247"/>
      <c r="C387" s="247"/>
      <c r="D387" s="247"/>
      <c r="E387" s="247"/>
    </row>
    <row r="388" spans="1:5" x14ac:dyDescent="0.25">
      <c r="A388" s="247"/>
      <c r="B388" s="247"/>
      <c r="C388" s="247"/>
      <c r="D388" s="247"/>
      <c r="E388" s="247"/>
    </row>
    <row r="389" spans="1:5" x14ac:dyDescent="0.25">
      <c r="A389" s="247"/>
      <c r="B389" s="247"/>
      <c r="C389" s="247"/>
      <c r="D389" s="247"/>
      <c r="E389" s="247"/>
    </row>
    <row r="390" spans="1:5" x14ac:dyDescent="0.25">
      <c r="A390" s="247"/>
      <c r="B390" s="247"/>
      <c r="C390" s="247"/>
      <c r="D390" s="247"/>
      <c r="E390" s="247"/>
    </row>
    <row r="391" spans="1:5" x14ac:dyDescent="0.25">
      <c r="A391" s="247"/>
      <c r="B391" s="247"/>
      <c r="C391" s="247"/>
      <c r="D391" s="247"/>
      <c r="E391" s="247"/>
    </row>
    <row r="392" spans="1:5" x14ac:dyDescent="0.25">
      <c r="A392" s="247"/>
      <c r="B392" s="247"/>
      <c r="C392" s="247"/>
      <c r="D392" s="247"/>
      <c r="E392" s="247"/>
    </row>
    <row r="393" spans="1:5" x14ac:dyDescent="0.25">
      <c r="A393" s="247"/>
      <c r="B393" s="247"/>
      <c r="C393" s="247"/>
      <c r="D393" s="247"/>
      <c r="E393" s="247"/>
    </row>
    <row r="394" spans="1:5" x14ac:dyDescent="0.25">
      <c r="A394" s="247"/>
      <c r="B394" s="247"/>
      <c r="C394" s="247"/>
      <c r="D394" s="247"/>
      <c r="E394" s="247"/>
    </row>
    <row r="395" spans="1:5" x14ac:dyDescent="0.25">
      <c r="A395" s="247"/>
      <c r="B395" s="247"/>
      <c r="C395" s="247"/>
      <c r="D395" s="247"/>
      <c r="E395" s="247"/>
    </row>
    <row r="396" spans="1:5" x14ac:dyDescent="0.25">
      <c r="A396" s="247"/>
      <c r="B396" s="247"/>
      <c r="C396" s="247"/>
      <c r="D396" s="247"/>
      <c r="E396" s="247"/>
    </row>
    <row r="397" spans="1:5" x14ac:dyDescent="0.25">
      <c r="A397" s="247"/>
      <c r="B397" s="247"/>
      <c r="C397" s="247"/>
      <c r="D397" s="247"/>
      <c r="E397" s="247"/>
    </row>
    <row r="398" spans="1:5" x14ac:dyDescent="0.25">
      <c r="A398" s="247"/>
      <c r="B398" s="247"/>
      <c r="C398" s="247"/>
      <c r="D398" s="247"/>
      <c r="E398" s="247"/>
    </row>
    <row r="399" spans="1:5" x14ac:dyDescent="0.25">
      <c r="A399" s="247"/>
      <c r="B399" s="247"/>
      <c r="C399" s="247"/>
      <c r="D399" s="247"/>
      <c r="E399" s="247"/>
    </row>
    <row r="400" spans="1:5" x14ac:dyDescent="0.25">
      <c r="A400" s="247"/>
      <c r="B400" s="247"/>
      <c r="C400" s="247"/>
      <c r="D400" s="247"/>
      <c r="E400" s="247"/>
    </row>
    <row r="401" spans="1:5" x14ac:dyDescent="0.25">
      <c r="A401" s="247"/>
      <c r="B401" s="247"/>
      <c r="C401" s="247"/>
      <c r="D401" s="247"/>
      <c r="E401" s="247"/>
    </row>
    <row r="402" spans="1:5" x14ac:dyDescent="0.25">
      <c r="A402" s="247"/>
      <c r="B402" s="247"/>
      <c r="C402" s="247"/>
      <c r="D402" s="247"/>
      <c r="E402" s="247"/>
    </row>
    <row r="403" spans="1:5" x14ac:dyDescent="0.25">
      <c r="A403" s="247"/>
      <c r="B403" s="247"/>
      <c r="C403" s="247"/>
      <c r="D403" s="247"/>
      <c r="E403" s="247"/>
    </row>
    <row r="404" spans="1:5" x14ac:dyDescent="0.25">
      <c r="A404" s="247"/>
      <c r="B404" s="247"/>
      <c r="C404" s="247"/>
      <c r="D404" s="247"/>
      <c r="E404" s="247"/>
    </row>
    <row r="405" spans="1:5" x14ac:dyDescent="0.25">
      <c r="A405" s="247"/>
      <c r="B405" s="247"/>
      <c r="C405" s="247"/>
      <c r="D405" s="247"/>
      <c r="E405" s="247"/>
    </row>
    <row r="406" spans="1:5" x14ac:dyDescent="0.25">
      <c r="A406" s="247"/>
      <c r="B406" s="247"/>
      <c r="C406" s="247"/>
      <c r="D406" s="247"/>
      <c r="E406" s="247"/>
    </row>
    <row r="407" spans="1:5" x14ac:dyDescent="0.25">
      <c r="A407" s="247"/>
      <c r="B407" s="247"/>
      <c r="C407" s="247"/>
      <c r="D407" s="247"/>
      <c r="E407" s="247"/>
    </row>
    <row r="408" spans="1:5" x14ac:dyDescent="0.25">
      <c r="A408" s="247"/>
      <c r="B408" s="247"/>
      <c r="C408" s="247"/>
      <c r="D408" s="247"/>
      <c r="E408" s="247"/>
    </row>
    <row r="409" spans="1:5" x14ac:dyDescent="0.25">
      <c r="A409" s="247"/>
      <c r="B409" s="247"/>
      <c r="C409" s="247"/>
      <c r="D409" s="247"/>
      <c r="E409" s="247"/>
    </row>
    <row r="410" spans="1:5" x14ac:dyDescent="0.25">
      <c r="A410" s="247"/>
      <c r="B410" s="247"/>
      <c r="C410" s="247"/>
      <c r="D410" s="247"/>
      <c r="E410" s="247"/>
    </row>
    <row r="411" spans="1:5" x14ac:dyDescent="0.25">
      <c r="A411" s="247"/>
      <c r="B411" s="247"/>
      <c r="C411" s="247"/>
      <c r="D411" s="247"/>
      <c r="E411" s="247"/>
    </row>
    <row r="412" spans="1:5" x14ac:dyDescent="0.25">
      <c r="A412" s="247"/>
      <c r="B412" s="247"/>
      <c r="C412" s="247"/>
      <c r="D412" s="247"/>
      <c r="E412" s="247"/>
    </row>
    <row r="413" spans="1:5" x14ac:dyDescent="0.25">
      <c r="A413" s="247"/>
      <c r="B413" s="247"/>
      <c r="C413" s="247"/>
      <c r="D413" s="247"/>
      <c r="E413" s="247"/>
    </row>
    <row r="414" spans="1:5" x14ac:dyDescent="0.25">
      <c r="A414" s="247"/>
      <c r="B414" s="247"/>
      <c r="C414" s="247"/>
      <c r="D414" s="247"/>
      <c r="E414" s="247"/>
    </row>
    <row r="415" spans="1:5" x14ac:dyDescent="0.25">
      <c r="A415" s="247"/>
      <c r="B415" s="247"/>
      <c r="C415" s="247"/>
      <c r="D415" s="247"/>
      <c r="E415" s="247"/>
    </row>
    <row r="416" spans="1:5" x14ac:dyDescent="0.25">
      <c r="A416" s="247"/>
      <c r="B416" s="247"/>
      <c r="C416" s="247"/>
      <c r="D416" s="247"/>
      <c r="E416" s="247"/>
    </row>
    <row r="417" spans="1:5" x14ac:dyDescent="0.25">
      <c r="A417" s="247"/>
      <c r="B417" s="247"/>
      <c r="C417" s="247"/>
      <c r="D417" s="247"/>
      <c r="E417" s="247"/>
    </row>
    <row r="418" spans="1:5" x14ac:dyDescent="0.25">
      <c r="A418" s="247"/>
      <c r="B418" s="247"/>
      <c r="C418" s="247"/>
      <c r="D418" s="247"/>
      <c r="E418" s="247"/>
    </row>
    <row r="419" spans="1:5" x14ac:dyDescent="0.25">
      <c r="A419" s="247"/>
      <c r="B419" s="247"/>
      <c r="C419" s="247"/>
      <c r="D419" s="247"/>
      <c r="E419" s="247"/>
    </row>
    <row r="420" spans="1:5" x14ac:dyDescent="0.25">
      <c r="A420" s="247"/>
      <c r="B420" s="247"/>
      <c r="C420" s="247"/>
      <c r="D420" s="247"/>
      <c r="E420" s="247"/>
    </row>
    <row r="421" spans="1:5" x14ac:dyDescent="0.25">
      <c r="A421" s="247"/>
      <c r="B421" s="247"/>
      <c r="C421" s="247"/>
      <c r="D421" s="247"/>
      <c r="E421" s="247"/>
    </row>
    <row r="422" spans="1:5" x14ac:dyDescent="0.25">
      <c r="A422" s="247"/>
      <c r="B422" s="247"/>
      <c r="C422" s="247"/>
      <c r="D422" s="247"/>
      <c r="E422" s="247"/>
    </row>
    <row r="423" spans="1:5" x14ac:dyDescent="0.25">
      <c r="A423" s="247"/>
      <c r="B423" s="247"/>
      <c r="C423" s="247"/>
      <c r="D423" s="247"/>
      <c r="E423" s="247"/>
    </row>
    <row r="424" spans="1:5" x14ac:dyDescent="0.25">
      <c r="A424" s="247"/>
      <c r="B424" s="247"/>
      <c r="C424" s="247"/>
      <c r="D424" s="247"/>
      <c r="E424" s="247"/>
    </row>
    <row r="425" spans="1:5" x14ac:dyDescent="0.25">
      <c r="A425" s="247"/>
      <c r="B425" s="247"/>
      <c r="C425" s="247"/>
      <c r="D425" s="247"/>
      <c r="E425" s="247"/>
    </row>
    <row r="426" spans="1:5" x14ac:dyDescent="0.25">
      <c r="A426" s="247"/>
      <c r="B426" s="247"/>
      <c r="C426" s="247"/>
      <c r="D426" s="247"/>
      <c r="E426" s="247"/>
    </row>
    <row r="427" spans="1:5" x14ac:dyDescent="0.25">
      <c r="A427" s="247"/>
      <c r="B427" s="247"/>
      <c r="C427" s="247"/>
      <c r="D427" s="247"/>
      <c r="E427" s="247"/>
    </row>
    <row r="428" spans="1:5" x14ac:dyDescent="0.25">
      <c r="A428" s="247"/>
      <c r="B428" s="247"/>
      <c r="C428" s="247"/>
      <c r="D428" s="247"/>
      <c r="E428" s="247"/>
    </row>
    <row r="429" spans="1:5" x14ac:dyDescent="0.25">
      <c r="A429" s="247"/>
      <c r="B429" s="247"/>
      <c r="C429" s="247"/>
      <c r="D429" s="247"/>
      <c r="E429" s="247"/>
    </row>
    <row r="430" spans="1:5" x14ac:dyDescent="0.25">
      <c r="A430" s="247"/>
      <c r="B430" s="247"/>
      <c r="C430" s="247"/>
      <c r="D430" s="247"/>
      <c r="E430" s="247"/>
    </row>
    <row r="431" spans="1:5" x14ac:dyDescent="0.25">
      <c r="A431" s="247"/>
      <c r="B431" s="247"/>
      <c r="C431" s="247"/>
      <c r="D431" s="247"/>
      <c r="E431" s="247"/>
    </row>
    <row r="432" spans="1:5" x14ac:dyDescent="0.25">
      <c r="A432" s="247"/>
      <c r="B432" s="247"/>
      <c r="C432" s="247"/>
      <c r="D432" s="247"/>
      <c r="E432" s="247"/>
    </row>
    <row r="433" spans="1:5" x14ac:dyDescent="0.25">
      <c r="A433" s="247"/>
      <c r="B433" s="247"/>
      <c r="C433" s="247"/>
      <c r="D433" s="247"/>
      <c r="E433" s="247"/>
    </row>
    <row r="434" spans="1:5" x14ac:dyDescent="0.25">
      <c r="A434" s="247"/>
      <c r="B434" s="247"/>
      <c r="C434" s="247"/>
      <c r="D434" s="247"/>
      <c r="E434" s="247"/>
    </row>
    <row r="435" spans="1:5" x14ac:dyDescent="0.25">
      <c r="A435" s="247"/>
      <c r="B435" s="247"/>
      <c r="C435" s="247"/>
      <c r="D435" s="247"/>
      <c r="E435" s="247"/>
    </row>
    <row r="436" spans="1:5" x14ac:dyDescent="0.25">
      <c r="A436" s="247"/>
      <c r="B436" s="247"/>
      <c r="C436" s="247"/>
      <c r="D436" s="247"/>
      <c r="E436" s="247"/>
    </row>
    <row r="437" spans="1:5" x14ac:dyDescent="0.25">
      <c r="A437" s="247"/>
      <c r="B437" s="247"/>
      <c r="C437" s="247"/>
      <c r="D437" s="247"/>
      <c r="E437" s="247"/>
    </row>
    <row r="438" spans="1:5" x14ac:dyDescent="0.25">
      <c r="A438" s="247"/>
      <c r="B438" s="247"/>
      <c r="C438" s="247"/>
      <c r="D438" s="247"/>
      <c r="E438" s="247"/>
    </row>
    <row r="439" spans="1:5" x14ac:dyDescent="0.25">
      <c r="A439" s="247"/>
      <c r="B439" s="247"/>
      <c r="C439" s="247"/>
      <c r="D439" s="247"/>
      <c r="E439" s="247"/>
    </row>
    <row r="440" spans="1:5" x14ac:dyDescent="0.25">
      <c r="A440" s="247"/>
      <c r="B440" s="247"/>
      <c r="C440" s="247"/>
      <c r="D440" s="247"/>
      <c r="E440" s="247"/>
    </row>
    <row r="441" spans="1:5" x14ac:dyDescent="0.25">
      <c r="A441" s="247"/>
      <c r="B441" s="247"/>
      <c r="C441" s="247"/>
      <c r="D441" s="247"/>
      <c r="E441" s="247"/>
    </row>
    <row r="442" spans="1:5" x14ac:dyDescent="0.25">
      <c r="A442" s="247"/>
      <c r="B442" s="247"/>
      <c r="C442" s="247"/>
      <c r="D442" s="247"/>
      <c r="E442" s="247"/>
    </row>
    <row r="443" spans="1:5" x14ac:dyDescent="0.25">
      <c r="A443" s="247"/>
      <c r="B443" s="247"/>
      <c r="C443" s="247"/>
      <c r="D443" s="247"/>
      <c r="E443" s="247"/>
    </row>
    <row r="444" spans="1:5" x14ac:dyDescent="0.25">
      <c r="A444" s="247"/>
      <c r="B444" s="247"/>
      <c r="C444" s="247"/>
      <c r="D444" s="247"/>
      <c r="E444" s="247"/>
    </row>
    <row r="445" spans="1:5" x14ac:dyDescent="0.25">
      <c r="A445" s="247"/>
      <c r="B445" s="247"/>
      <c r="C445" s="247"/>
      <c r="D445" s="247"/>
      <c r="E445" s="247"/>
    </row>
    <row r="446" spans="1:5" x14ac:dyDescent="0.25">
      <c r="A446" s="247"/>
      <c r="B446" s="247"/>
      <c r="C446" s="247"/>
      <c r="D446" s="247"/>
      <c r="E446" s="247"/>
    </row>
    <row r="447" spans="1:5" x14ac:dyDescent="0.25">
      <c r="A447" s="247"/>
      <c r="B447" s="247"/>
      <c r="C447" s="247"/>
      <c r="D447" s="247"/>
      <c r="E447" s="247"/>
    </row>
    <row r="448" spans="1:5" x14ac:dyDescent="0.25">
      <c r="A448" s="247"/>
      <c r="B448" s="247"/>
      <c r="C448" s="247"/>
      <c r="D448" s="247"/>
      <c r="E448" s="247"/>
    </row>
    <row r="449" spans="1:5" x14ac:dyDescent="0.25">
      <c r="A449" s="247"/>
      <c r="B449" s="247"/>
      <c r="C449" s="247"/>
      <c r="D449" s="247"/>
      <c r="E449" s="247"/>
    </row>
    <row r="450" spans="1:5" x14ac:dyDescent="0.25">
      <c r="A450" s="247"/>
      <c r="B450" s="247"/>
      <c r="C450" s="247"/>
      <c r="D450" s="247"/>
      <c r="E450" s="247"/>
    </row>
    <row r="451" spans="1:5" x14ac:dyDescent="0.25">
      <c r="A451" s="247"/>
      <c r="B451" s="247"/>
      <c r="C451" s="247"/>
      <c r="D451" s="247"/>
      <c r="E451" s="247"/>
    </row>
    <row r="452" spans="1:5" x14ac:dyDescent="0.25">
      <c r="A452" s="247"/>
      <c r="B452" s="247"/>
      <c r="C452" s="247"/>
      <c r="D452" s="247"/>
      <c r="E452" s="247"/>
    </row>
    <row r="453" spans="1:5" x14ac:dyDescent="0.25">
      <c r="A453" s="247"/>
      <c r="B453" s="247"/>
      <c r="C453" s="247"/>
      <c r="D453" s="247"/>
      <c r="E453" s="247"/>
    </row>
    <row r="454" spans="1:5" x14ac:dyDescent="0.25">
      <c r="A454" s="247"/>
      <c r="B454" s="247"/>
      <c r="C454" s="247"/>
      <c r="D454" s="247"/>
      <c r="E454" s="247"/>
    </row>
    <row r="455" spans="1:5" x14ac:dyDescent="0.25">
      <c r="A455" s="247"/>
      <c r="B455" s="247"/>
      <c r="C455" s="247"/>
      <c r="D455" s="247"/>
      <c r="E455" s="247"/>
    </row>
    <row r="456" spans="1:5" x14ac:dyDescent="0.25">
      <c r="A456" s="247"/>
      <c r="B456" s="247"/>
      <c r="C456" s="247"/>
      <c r="D456" s="247"/>
      <c r="E456" s="247"/>
    </row>
    <row r="457" spans="1:5" x14ac:dyDescent="0.25">
      <c r="A457" s="247"/>
      <c r="B457" s="247"/>
      <c r="C457" s="247"/>
      <c r="D457" s="247"/>
      <c r="E457" s="247"/>
    </row>
    <row r="458" spans="1:5" x14ac:dyDescent="0.25">
      <c r="A458" s="247"/>
      <c r="B458" s="247"/>
      <c r="C458" s="247"/>
      <c r="D458" s="247"/>
      <c r="E458" s="247"/>
    </row>
    <row r="459" spans="1:5" x14ac:dyDescent="0.25">
      <c r="A459" s="247"/>
      <c r="B459" s="247"/>
      <c r="C459" s="247"/>
      <c r="D459" s="247"/>
      <c r="E459" s="247"/>
    </row>
    <row r="460" spans="1:5" x14ac:dyDescent="0.25">
      <c r="A460" s="247"/>
      <c r="B460" s="247"/>
      <c r="C460" s="247"/>
      <c r="D460" s="247"/>
      <c r="E460" s="247"/>
    </row>
    <row r="461" spans="1:5" x14ac:dyDescent="0.25">
      <c r="A461" s="247"/>
      <c r="B461" s="247"/>
      <c r="C461" s="247"/>
      <c r="D461" s="247"/>
      <c r="E461" s="247"/>
    </row>
    <row r="462" spans="1:5" x14ac:dyDescent="0.25">
      <c r="A462" s="247"/>
      <c r="B462" s="247"/>
      <c r="C462" s="247"/>
      <c r="D462" s="247"/>
      <c r="E462" s="247"/>
    </row>
    <row r="463" spans="1:5" x14ac:dyDescent="0.25">
      <c r="A463" s="247"/>
      <c r="B463" s="247"/>
      <c r="C463" s="247"/>
      <c r="D463" s="247"/>
      <c r="E463" s="247"/>
    </row>
    <row r="464" spans="1:5" x14ac:dyDescent="0.25">
      <c r="A464" s="247"/>
      <c r="B464" s="247"/>
      <c r="C464" s="247"/>
      <c r="D464" s="247"/>
      <c r="E464" s="247"/>
    </row>
    <row r="465" spans="1:5" x14ac:dyDescent="0.25">
      <c r="A465" s="247"/>
      <c r="B465" s="247"/>
      <c r="C465" s="247"/>
      <c r="D465" s="247"/>
      <c r="E465" s="247"/>
    </row>
    <row r="466" spans="1:5" x14ac:dyDescent="0.25">
      <c r="A466" s="247"/>
      <c r="B466" s="247"/>
      <c r="C466" s="247"/>
      <c r="D466" s="247"/>
      <c r="E466" s="247"/>
    </row>
    <row r="467" spans="1:5" x14ac:dyDescent="0.25">
      <c r="A467" s="247"/>
      <c r="B467" s="247"/>
      <c r="C467" s="247"/>
      <c r="D467" s="247"/>
      <c r="E467" s="247"/>
    </row>
    <row r="468" spans="1:5" x14ac:dyDescent="0.25">
      <c r="A468" s="247"/>
      <c r="B468" s="247"/>
      <c r="C468" s="247"/>
      <c r="D468" s="247"/>
      <c r="E468" s="247"/>
    </row>
    <row r="469" spans="1:5" x14ac:dyDescent="0.25">
      <c r="A469" s="247"/>
      <c r="B469" s="247"/>
      <c r="C469" s="247"/>
      <c r="D469" s="247"/>
      <c r="E469" s="247"/>
    </row>
    <row r="470" spans="1:5" x14ac:dyDescent="0.25">
      <c r="A470" s="247"/>
      <c r="B470" s="247"/>
      <c r="C470" s="247"/>
      <c r="D470" s="247"/>
      <c r="E470" s="247"/>
    </row>
    <row r="471" spans="1:5" x14ac:dyDescent="0.25">
      <c r="A471" s="247"/>
      <c r="B471" s="247"/>
      <c r="C471" s="247"/>
      <c r="D471" s="247"/>
      <c r="E471" s="247"/>
    </row>
    <row r="472" spans="1:5" x14ac:dyDescent="0.25">
      <c r="A472" s="247"/>
      <c r="B472" s="247"/>
      <c r="C472" s="247"/>
      <c r="D472" s="247"/>
      <c r="E472" s="247"/>
    </row>
    <row r="473" spans="1:5" x14ac:dyDescent="0.25">
      <c r="A473" s="247"/>
      <c r="B473" s="247"/>
      <c r="C473" s="247"/>
      <c r="D473" s="247"/>
      <c r="E473" s="247"/>
    </row>
    <row r="474" spans="1:5" x14ac:dyDescent="0.25">
      <c r="A474" s="247"/>
      <c r="B474" s="247"/>
      <c r="C474" s="247"/>
      <c r="D474" s="247"/>
      <c r="E474" s="247"/>
    </row>
    <row r="475" spans="1:5" x14ac:dyDescent="0.25">
      <c r="A475" s="247"/>
      <c r="B475" s="247"/>
      <c r="C475" s="247"/>
      <c r="D475" s="247"/>
      <c r="E475" s="247"/>
    </row>
    <row r="476" spans="1:5" x14ac:dyDescent="0.25">
      <c r="A476" s="247"/>
      <c r="B476" s="247"/>
      <c r="C476" s="247"/>
      <c r="D476" s="247"/>
      <c r="E476" s="247"/>
    </row>
    <row r="477" spans="1:5" x14ac:dyDescent="0.25">
      <c r="A477" s="247"/>
      <c r="B477" s="247"/>
      <c r="C477" s="247"/>
      <c r="D477" s="247"/>
      <c r="E477" s="247"/>
    </row>
    <row r="478" spans="1:5" x14ac:dyDescent="0.25">
      <c r="A478" s="247"/>
      <c r="B478" s="247"/>
      <c r="C478" s="247"/>
      <c r="D478" s="247"/>
      <c r="E478" s="247"/>
    </row>
    <row r="479" spans="1:5" x14ac:dyDescent="0.25">
      <c r="A479" s="247"/>
      <c r="B479" s="247"/>
      <c r="C479" s="247"/>
      <c r="D479" s="247"/>
      <c r="E479" s="247"/>
    </row>
    <row r="480" spans="1:5" x14ac:dyDescent="0.25">
      <c r="A480" s="247"/>
      <c r="B480" s="247"/>
      <c r="C480" s="247"/>
      <c r="D480" s="247"/>
      <c r="E480" s="247"/>
    </row>
    <row r="481" spans="1:5" x14ac:dyDescent="0.25">
      <c r="A481" s="247"/>
      <c r="B481" s="247"/>
      <c r="C481" s="247"/>
      <c r="D481" s="247"/>
      <c r="E481" s="247"/>
    </row>
    <row r="482" spans="1:5" x14ac:dyDescent="0.25">
      <c r="A482" s="247"/>
      <c r="B482" s="247"/>
      <c r="C482" s="247"/>
      <c r="D482" s="247"/>
      <c r="E482" s="247"/>
    </row>
    <row r="483" spans="1:5" x14ac:dyDescent="0.25">
      <c r="A483" s="247"/>
      <c r="B483" s="247"/>
      <c r="C483" s="247"/>
      <c r="D483" s="247"/>
      <c r="E483" s="247"/>
    </row>
    <row r="484" spans="1:5" x14ac:dyDescent="0.25">
      <c r="A484" s="247"/>
      <c r="B484" s="247"/>
      <c r="C484" s="247"/>
      <c r="D484" s="247"/>
      <c r="E484" s="247"/>
    </row>
    <row r="485" spans="1:5" x14ac:dyDescent="0.25">
      <c r="A485" s="247"/>
      <c r="B485" s="247"/>
      <c r="C485" s="247"/>
      <c r="D485" s="247"/>
      <c r="E485" s="247"/>
    </row>
    <row r="486" spans="1:5" x14ac:dyDescent="0.25">
      <c r="A486" s="247"/>
      <c r="B486" s="247"/>
      <c r="C486" s="247"/>
      <c r="D486" s="247"/>
      <c r="E486" s="247"/>
    </row>
    <row r="487" spans="1:5" x14ac:dyDescent="0.25">
      <c r="A487" s="247"/>
      <c r="B487" s="247"/>
      <c r="C487" s="247"/>
      <c r="D487" s="247"/>
      <c r="E487" s="247"/>
    </row>
    <row r="488" spans="1:5" x14ac:dyDescent="0.25">
      <c r="A488" s="247"/>
      <c r="B488" s="247"/>
      <c r="C488" s="247"/>
      <c r="D488" s="247"/>
      <c r="E488" s="247"/>
    </row>
    <row r="489" spans="1:5" x14ac:dyDescent="0.25">
      <c r="A489" s="247"/>
      <c r="B489" s="247"/>
      <c r="C489" s="247"/>
      <c r="D489" s="247"/>
      <c r="E489" s="247"/>
    </row>
    <row r="490" spans="1:5" x14ac:dyDescent="0.25">
      <c r="A490" s="247"/>
      <c r="B490" s="247"/>
      <c r="C490" s="247"/>
      <c r="D490" s="247"/>
      <c r="E490" s="247"/>
    </row>
    <row r="491" spans="1:5" x14ac:dyDescent="0.25">
      <c r="A491" s="247"/>
      <c r="B491" s="247"/>
      <c r="C491" s="247"/>
      <c r="D491" s="247"/>
      <c r="E491" s="247"/>
    </row>
    <row r="492" spans="1:5" x14ac:dyDescent="0.25">
      <c r="A492" s="247"/>
      <c r="B492" s="247"/>
      <c r="C492" s="247"/>
      <c r="D492" s="247"/>
      <c r="E492" s="247"/>
    </row>
    <row r="493" spans="1:5" x14ac:dyDescent="0.25">
      <c r="A493" s="247"/>
      <c r="B493" s="247"/>
      <c r="C493" s="247"/>
      <c r="D493" s="247"/>
      <c r="E493" s="247"/>
    </row>
    <row r="494" spans="1:5" x14ac:dyDescent="0.25">
      <c r="A494" s="247"/>
      <c r="B494" s="247"/>
      <c r="C494" s="247"/>
      <c r="D494" s="247"/>
      <c r="E494" s="247"/>
    </row>
    <row r="495" spans="1:5" x14ac:dyDescent="0.25">
      <c r="A495" s="247"/>
      <c r="B495" s="247"/>
      <c r="C495" s="247"/>
      <c r="D495" s="247"/>
      <c r="E495" s="247"/>
    </row>
    <row r="496" spans="1:5" x14ac:dyDescent="0.25">
      <c r="A496" s="247"/>
      <c r="B496" s="247"/>
      <c r="C496" s="247"/>
      <c r="D496" s="247"/>
      <c r="E496" s="247"/>
    </row>
    <row r="497" spans="1:5" x14ac:dyDescent="0.25">
      <c r="A497" s="247"/>
      <c r="B497" s="247"/>
      <c r="C497" s="247"/>
      <c r="D497" s="247"/>
      <c r="E497" s="247"/>
    </row>
    <row r="498" spans="1:5" x14ac:dyDescent="0.25">
      <c r="A498" s="247"/>
      <c r="B498" s="247"/>
      <c r="C498" s="247"/>
      <c r="D498" s="247"/>
      <c r="E498" s="247"/>
    </row>
    <row r="499" spans="1:5" x14ac:dyDescent="0.25">
      <c r="A499" s="247"/>
      <c r="B499" s="247"/>
      <c r="C499" s="247"/>
      <c r="D499" s="247"/>
      <c r="E499" s="247"/>
    </row>
    <row r="500" spans="1:5" x14ac:dyDescent="0.25">
      <c r="A500" s="247"/>
      <c r="B500" s="247"/>
      <c r="C500" s="247"/>
      <c r="D500" s="247"/>
      <c r="E500" s="247"/>
    </row>
    <row r="501" spans="1:5" x14ac:dyDescent="0.25">
      <c r="A501" s="247"/>
      <c r="B501" s="247"/>
      <c r="C501" s="247"/>
      <c r="D501" s="247"/>
      <c r="E501" s="247"/>
    </row>
    <row r="502" spans="1:5" x14ac:dyDescent="0.25">
      <c r="A502" s="247"/>
      <c r="B502" s="247"/>
      <c r="C502" s="247"/>
      <c r="D502" s="247"/>
      <c r="E502" s="247"/>
    </row>
    <row r="503" spans="1:5" x14ac:dyDescent="0.25">
      <c r="A503" s="247"/>
      <c r="B503" s="247"/>
      <c r="C503" s="247"/>
      <c r="D503" s="247"/>
      <c r="E503" s="247"/>
    </row>
    <row r="504" spans="1:5" x14ac:dyDescent="0.25">
      <c r="A504" s="247"/>
      <c r="B504" s="247"/>
      <c r="C504" s="247"/>
      <c r="D504" s="247"/>
      <c r="E504" s="247"/>
    </row>
    <row r="505" spans="1:5" x14ac:dyDescent="0.25">
      <c r="A505" s="247"/>
      <c r="B505" s="247"/>
      <c r="C505" s="247"/>
      <c r="D505" s="247"/>
      <c r="E505" s="247"/>
    </row>
    <row r="506" spans="1:5" x14ac:dyDescent="0.25">
      <c r="A506" s="247"/>
      <c r="B506" s="247"/>
      <c r="C506" s="247"/>
      <c r="D506" s="247"/>
      <c r="E506" s="247"/>
    </row>
    <row r="507" spans="1:5" x14ac:dyDescent="0.25">
      <c r="A507" s="247"/>
      <c r="B507" s="247"/>
      <c r="C507" s="247"/>
      <c r="D507" s="247"/>
      <c r="E507" s="247"/>
    </row>
    <row r="508" spans="1:5" x14ac:dyDescent="0.25">
      <c r="A508" s="247"/>
      <c r="B508" s="247"/>
      <c r="C508" s="247"/>
      <c r="D508" s="247"/>
      <c r="E508" s="247"/>
    </row>
    <row r="509" spans="1:5" x14ac:dyDescent="0.25">
      <c r="A509" s="247"/>
      <c r="B509" s="247"/>
      <c r="C509" s="247"/>
      <c r="D509" s="247"/>
      <c r="E509" s="247"/>
    </row>
    <row r="510" spans="1:5" x14ac:dyDescent="0.25">
      <c r="A510" s="247"/>
      <c r="B510" s="247"/>
      <c r="C510" s="247"/>
      <c r="D510" s="247"/>
      <c r="E510" s="247"/>
    </row>
    <row r="511" spans="1:5" x14ac:dyDescent="0.25">
      <c r="A511" s="247"/>
      <c r="B511" s="247"/>
      <c r="C511" s="247"/>
      <c r="D511" s="247"/>
      <c r="E511" s="247"/>
    </row>
    <row r="512" spans="1:5" x14ac:dyDescent="0.25">
      <c r="A512" s="247"/>
      <c r="B512" s="247"/>
      <c r="C512" s="247"/>
      <c r="D512" s="247"/>
      <c r="E512" s="247"/>
    </row>
    <row r="513" spans="1:5" x14ac:dyDescent="0.25">
      <c r="A513" s="247"/>
      <c r="B513" s="247"/>
      <c r="C513" s="247"/>
      <c r="D513" s="247"/>
      <c r="E513" s="247"/>
    </row>
    <row r="514" spans="1:5" x14ac:dyDescent="0.25">
      <c r="A514" s="247"/>
      <c r="B514" s="247"/>
      <c r="C514" s="247"/>
      <c r="D514" s="247"/>
      <c r="E514" s="247"/>
    </row>
    <row r="515" spans="1:5" x14ac:dyDescent="0.25">
      <c r="A515" s="247"/>
      <c r="B515" s="247"/>
      <c r="C515" s="247"/>
      <c r="D515" s="247"/>
      <c r="E515" s="247"/>
    </row>
    <row r="516" spans="1:5" x14ac:dyDescent="0.25">
      <c r="A516" s="247"/>
      <c r="B516" s="247"/>
      <c r="C516" s="247"/>
      <c r="D516" s="247"/>
      <c r="E516" s="247"/>
    </row>
    <row r="517" spans="1:5" x14ac:dyDescent="0.25">
      <c r="A517" s="247"/>
      <c r="B517" s="247"/>
      <c r="C517" s="247"/>
      <c r="D517" s="247"/>
      <c r="E517" s="247"/>
    </row>
    <row r="518" spans="1:5" x14ac:dyDescent="0.25">
      <c r="A518" s="247"/>
      <c r="B518" s="247"/>
      <c r="C518" s="247"/>
      <c r="D518" s="247"/>
      <c r="E518" s="247"/>
    </row>
    <row r="519" spans="1:5" x14ac:dyDescent="0.25">
      <c r="A519" s="247"/>
      <c r="B519" s="247"/>
      <c r="C519" s="247"/>
      <c r="D519" s="247"/>
      <c r="E519" s="247"/>
    </row>
    <row r="520" spans="1:5" x14ac:dyDescent="0.25">
      <c r="A520" s="247"/>
      <c r="B520" s="247"/>
      <c r="C520" s="247"/>
      <c r="D520" s="247"/>
      <c r="E520" s="247"/>
    </row>
    <row r="521" spans="1:5" x14ac:dyDescent="0.25">
      <c r="A521" s="247"/>
      <c r="B521" s="247"/>
      <c r="C521" s="247"/>
      <c r="D521" s="247"/>
      <c r="E521" s="247"/>
    </row>
    <row r="522" spans="1:5" x14ac:dyDescent="0.25">
      <c r="A522" s="247"/>
      <c r="B522" s="247"/>
      <c r="C522" s="247"/>
      <c r="D522" s="247"/>
      <c r="E522" s="247"/>
    </row>
    <row r="523" spans="1:5" x14ac:dyDescent="0.25">
      <c r="A523" s="247"/>
      <c r="B523" s="247"/>
      <c r="C523" s="247"/>
      <c r="D523" s="247"/>
      <c r="E523" s="247"/>
    </row>
    <row r="524" spans="1:5" x14ac:dyDescent="0.25">
      <c r="A524" s="247"/>
      <c r="B524" s="247"/>
      <c r="C524" s="247"/>
      <c r="D524" s="247"/>
      <c r="E524" s="247"/>
    </row>
    <row r="525" spans="1:5" x14ac:dyDescent="0.25">
      <c r="A525" s="247"/>
      <c r="B525" s="247"/>
      <c r="C525" s="247"/>
      <c r="D525" s="247"/>
      <c r="E525" s="247"/>
    </row>
    <row r="526" spans="1:5" x14ac:dyDescent="0.25">
      <c r="A526" s="247"/>
      <c r="B526" s="247"/>
      <c r="C526" s="247"/>
      <c r="D526" s="247"/>
      <c r="E526" s="247"/>
    </row>
    <row r="527" spans="1:5" x14ac:dyDescent="0.25">
      <c r="A527" s="247"/>
      <c r="B527" s="247"/>
      <c r="C527" s="247"/>
      <c r="D527" s="247"/>
      <c r="E527" s="247"/>
    </row>
    <row r="528" spans="1:5" x14ac:dyDescent="0.25">
      <c r="A528" s="247"/>
      <c r="B528" s="247"/>
      <c r="C528" s="247"/>
      <c r="D528" s="247"/>
      <c r="E528" s="247"/>
    </row>
    <row r="529" spans="1:5" x14ac:dyDescent="0.25">
      <c r="A529" s="247"/>
      <c r="B529" s="247"/>
      <c r="C529" s="247"/>
      <c r="D529" s="247"/>
      <c r="E529" s="247"/>
    </row>
    <row r="530" spans="1:5" x14ac:dyDescent="0.25">
      <c r="A530" s="247"/>
      <c r="B530" s="247"/>
      <c r="C530" s="247"/>
      <c r="D530" s="247"/>
      <c r="E530" s="247"/>
    </row>
    <row r="531" spans="1:5" x14ac:dyDescent="0.25">
      <c r="A531" s="247"/>
      <c r="B531" s="247"/>
      <c r="C531" s="247"/>
      <c r="D531" s="247"/>
      <c r="E531" s="247"/>
    </row>
    <row r="532" spans="1:5" x14ac:dyDescent="0.25">
      <c r="A532" s="247"/>
      <c r="B532" s="247"/>
      <c r="C532" s="247"/>
      <c r="D532" s="247"/>
      <c r="E532" s="247"/>
    </row>
    <row r="533" spans="1:5" x14ac:dyDescent="0.25">
      <c r="A533" s="247"/>
      <c r="B533" s="247"/>
      <c r="C533" s="247"/>
      <c r="D533" s="247"/>
      <c r="E533" s="247"/>
    </row>
    <row r="534" spans="1:5" x14ac:dyDescent="0.25">
      <c r="A534" s="247"/>
      <c r="B534" s="247"/>
      <c r="C534" s="247"/>
      <c r="D534" s="247"/>
      <c r="E534" s="247"/>
    </row>
    <row r="535" spans="1:5" x14ac:dyDescent="0.25">
      <c r="A535" s="247"/>
      <c r="B535" s="247"/>
      <c r="C535" s="247"/>
      <c r="D535" s="247"/>
      <c r="E535" s="247"/>
    </row>
    <row r="536" spans="1:5" x14ac:dyDescent="0.25">
      <c r="A536" s="247"/>
      <c r="B536" s="247"/>
      <c r="C536" s="247"/>
      <c r="D536" s="247"/>
      <c r="E536" s="247"/>
    </row>
    <row r="537" spans="1:5" x14ac:dyDescent="0.25">
      <c r="A537" s="247"/>
      <c r="B537" s="247"/>
      <c r="C537" s="247"/>
      <c r="D537" s="247"/>
      <c r="E537" s="247"/>
    </row>
    <row r="538" spans="1:5" x14ac:dyDescent="0.25">
      <c r="A538" s="247"/>
      <c r="B538" s="247"/>
      <c r="C538" s="247"/>
      <c r="D538" s="247"/>
      <c r="E538" s="247"/>
    </row>
    <row r="539" spans="1:5" x14ac:dyDescent="0.25">
      <c r="A539" s="247"/>
      <c r="B539" s="247"/>
      <c r="C539" s="247"/>
      <c r="D539" s="247"/>
      <c r="E539" s="247"/>
    </row>
    <row r="540" spans="1:5" x14ac:dyDescent="0.25">
      <c r="A540" s="247"/>
      <c r="B540" s="247"/>
      <c r="C540" s="247"/>
      <c r="D540" s="247"/>
      <c r="E540" s="247"/>
    </row>
    <row r="541" spans="1:5" x14ac:dyDescent="0.25">
      <c r="A541" s="247"/>
      <c r="B541" s="247"/>
      <c r="C541" s="247"/>
      <c r="D541" s="247"/>
      <c r="E541" s="247"/>
    </row>
    <row r="542" spans="1:5" x14ac:dyDescent="0.25">
      <c r="A542" s="247"/>
      <c r="B542" s="247"/>
      <c r="C542" s="247"/>
      <c r="D542" s="247"/>
      <c r="E542" s="247"/>
    </row>
    <row r="543" spans="1:5" x14ac:dyDescent="0.25">
      <c r="A543" s="247"/>
      <c r="B543" s="247"/>
      <c r="C543" s="247"/>
      <c r="D543" s="247"/>
      <c r="E543" s="247"/>
    </row>
    <row r="544" spans="1:5" x14ac:dyDescent="0.25">
      <c r="A544" s="247"/>
      <c r="B544" s="247"/>
      <c r="C544" s="247"/>
      <c r="D544" s="247"/>
      <c r="E544" s="247"/>
    </row>
    <row r="545" spans="1:5" x14ac:dyDescent="0.25">
      <c r="A545" s="247"/>
      <c r="B545" s="247"/>
      <c r="C545" s="247"/>
      <c r="D545" s="247"/>
      <c r="E545" s="247"/>
    </row>
    <row r="546" spans="1:5" x14ac:dyDescent="0.25">
      <c r="A546" s="247"/>
      <c r="B546" s="247"/>
      <c r="C546" s="247"/>
      <c r="D546" s="247"/>
      <c r="E546" s="247"/>
    </row>
    <row r="547" spans="1:5" x14ac:dyDescent="0.25">
      <c r="A547" s="247"/>
      <c r="B547" s="247"/>
      <c r="C547" s="247"/>
      <c r="D547" s="247"/>
      <c r="E547" s="247"/>
    </row>
    <row r="548" spans="1:5" x14ac:dyDescent="0.25">
      <c r="A548" s="247"/>
      <c r="B548" s="247"/>
      <c r="C548" s="247"/>
      <c r="D548" s="247"/>
      <c r="E548" s="247"/>
    </row>
    <row r="549" spans="1:5" x14ac:dyDescent="0.25">
      <c r="A549" s="247"/>
      <c r="B549" s="247"/>
      <c r="C549" s="247"/>
      <c r="D549" s="247"/>
      <c r="E549" s="247"/>
    </row>
    <row r="550" spans="1:5" x14ac:dyDescent="0.25">
      <c r="A550" s="247"/>
      <c r="B550" s="247"/>
      <c r="C550" s="247"/>
      <c r="D550" s="247"/>
      <c r="E550" s="247"/>
    </row>
    <row r="551" spans="1:5" x14ac:dyDescent="0.25">
      <c r="A551" s="247"/>
      <c r="B551" s="247"/>
      <c r="C551" s="247"/>
      <c r="D551" s="247"/>
      <c r="E551" s="247"/>
    </row>
    <row r="552" spans="1:5" x14ac:dyDescent="0.25">
      <c r="A552" s="247"/>
      <c r="B552" s="247"/>
      <c r="C552" s="247"/>
      <c r="D552" s="247"/>
      <c r="E552" s="247"/>
    </row>
    <row r="553" spans="1:5" x14ac:dyDescent="0.25">
      <c r="A553" s="247"/>
      <c r="B553" s="247"/>
      <c r="C553" s="247"/>
      <c r="D553" s="247"/>
      <c r="E553" s="247"/>
    </row>
    <row r="554" spans="1:5" x14ac:dyDescent="0.25">
      <c r="A554" s="247"/>
      <c r="B554" s="247"/>
      <c r="C554" s="247"/>
      <c r="D554" s="247"/>
      <c r="E554" s="247"/>
    </row>
    <row r="555" spans="1:5" x14ac:dyDescent="0.25">
      <c r="A555" s="247"/>
      <c r="B555" s="247"/>
      <c r="C555" s="247"/>
      <c r="D555" s="247"/>
      <c r="E555" s="247"/>
    </row>
    <row r="556" spans="1:5" x14ac:dyDescent="0.25">
      <c r="A556" s="247"/>
      <c r="B556" s="247"/>
      <c r="C556" s="247"/>
      <c r="D556" s="247"/>
      <c r="E556" s="247"/>
    </row>
    <row r="557" spans="1:5" x14ac:dyDescent="0.25">
      <c r="A557" s="247"/>
      <c r="B557" s="247"/>
      <c r="C557" s="247"/>
      <c r="D557" s="247"/>
      <c r="E557" s="247"/>
    </row>
    <row r="558" spans="1:5" x14ac:dyDescent="0.25">
      <c r="A558" s="247"/>
      <c r="B558" s="247"/>
      <c r="C558" s="247"/>
      <c r="D558" s="247"/>
      <c r="E558" s="247"/>
    </row>
    <row r="559" spans="1:5" x14ac:dyDescent="0.25">
      <c r="A559" s="247"/>
      <c r="B559" s="247"/>
      <c r="C559" s="247"/>
      <c r="D559" s="247"/>
      <c r="E559" s="247"/>
    </row>
    <row r="560" spans="1:5" x14ac:dyDescent="0.25">
      <c r="A560" s="247"/>
      <c r="B560" s="247"/>
      <c r="C560" s="247"/>
      <c r="D560" s="247"/>
      <c r="E560" s="247"/>
    </row>
    <row r="561" spans="1:5" x14ac:dyDescent="0.25">
      <c r="A561" s="247"/>
      <c r="B561" s="247"/>
      <c r="C561" s="247"/>
      <c r="D561" s="247"/>
      <c r="E561" s="247"/>
    </row>
    <row r="562" spans="1:5" x14ac:dyDescent="0.25">
      <c r="A562" s="247"/>
      <c r="B562" s="247"/>
      <c r="C562" s="247"/>
      <c r="D562" s="247"/>
      <c r="E562" s="247"/>
    </row>
    <row r="563" spans="1:5" x14ac:dyDescent="0.25">
      <c r="A563" s="247"/>
      <c r="B563" s="247"/>
      <c r="C563" s="247"/>
      <c r="D563" s="247"/>
      <c r="E563" s="247"/>
    </row>
    <row r="564" spans="1:5" x14ac:dyDescent="0.25">
      <c r="A564" s="247"/>
      <c r="B564" s="247"/>
      <c r="C564" s="247"/>
      <c r="D564" s="247"/>
      <c r="E564" s="247"/>
    </row>
    <row r="565" spans="1:5" x14ac:dyDescent="0.25">
      <c r="A565" s="247"/>
      <c r="B565" s="247"/>
      <c r="C565" s="247"/>
      <c r="D565" s="247"/>
      <c r="E565" s="247"/>
    </row>
    <row r="566" spans="1:5" x14ac:dyDescent="0.25">
      <c r="A566" s="247"/>
      <c r="B566" s="247"/>
      <c r="C566" s="247"/>
      <c r="D566" s="247"/>
      <c r="E566" s="247"/>
    </row>
    <row r="567" spans="1:5" x14ac:dyDescent="0.25">
      <c r="A567" s="247"/>
      <c r="B567" s="247"/>
      <c r="C567" s="247"/>
      <c r="D567" s="247"/>
      <c r="E567" s="247"/>
    </row>
    <row r="568" spans="1:5" x14ac:dyDescent="0.25">
      <c r="A568" s="247"/>
      <c r="B568" s="247"/>
      <c r="C568" s="247"/>
      <c r="D568" s="247"/>
      <c r="E568" s="247"/>
    </row>
    <row r="569" spans="1:5" x14ac:dyDescent="0.25">
      <c r="A569" s="247"/>
      <c r="B569" s="247"/>
      <c r="C569" s="247"/>
      <c r="D569" s="247"/>
      <c r="E569" s="247"/>
    </row>
    <row r="570" spans="1:5" x14ac:dyDescent="0.25">
      <c r="A570" s="247"/>
      <c r="B570" s="247"/>
      <c r="C570" s="247"/>
      <c r="D570" s="247"/>
      <c r="E570" s="247"/>
    </row>
    <row r="571" spans="1:5" x14ac:dyDescent="0.25">
      <c r="A571" s="247"/>
      <c r="B571" s="247"/>
      <c r="C571" s="247"/>
      <c r="D571" s="247"/>
      <c r="E571" s="247"/>
    </row>
    <row r="572" spans="1:5" x14ac:dyDescent="0.25">
      <c r="A572" s="247"/>
      <c r="B572" s="247"/>
      <c r="C572" s="247"/>
      <c r="D572" s="247"/>
      <c r="E572" s="247"/>
    </row>
    <row r="573" spans="1:5" x14ac:dyDescent="0.25">
      <c r="A573" s="247"/>
      <c r="B573" s="247"/>
      <c r="C573" s="247"/>
      <c r="D573" s="247"/>
      <c r="E573" s="247"/>
    </row>
    <row r="574" spans="1:5" x14ac:dyDescent="0.25">
      <c r="A574" s="247"/>
      <c r="B574" s="247"/>
      <c r="C574" s="247"/>
      <c r="D574" s="247"/>
      <c r="E574" s="247"/>
    </row>
    <row r="575" spans="1:5" x14ac:dyDescent="0.25">
      <c r="A575" s="247"/>
      <c r="B575" s="247"/>
      <c r="C575" s="247"/>
      <c r="D575" s="247"/>
      <c r="E575" s="247"/>
    </row>
    <row r="576" spans="1:5" x14ac:dyDescent="0.25">
      <c r="A576" s="247"/>
      <c r="B576" s="247"/>
      <c r="C576" s="247"/>
      <c r="D576" s="247"/>
      <c r="E576" s="247"/>
    </row>
    <row r="577" spans="1:5" x14ac:dyDescent="0.25">
      <c r="A577" s="247"/>
      <c r="B577" s="247"/>
      <c r="C577" s="247"/>
      <c r="D577" s="247"/>
      <c r="E577" s="247"/>
    </row>
    <row r="578" spans="1:5" x14ac:dyDescent="0.25">
      <c r="A578" s="247"/>
      <c r="B578" s="247"/>
      <c r="C578" s="247"/>
      <c r="D578" s="247"/>
      <c r="E578" s="247"/>
    </row>
    <row r="579" spans="1:5" x14ac:dyDescent="0.25">
      <c r="A579" s="247"/>
      <c r="B579" s="247"/>
      <c r="C579" s="247"/>
      <c r="D579" s="247"/>
      <c r="E579" s="247"/>
    </row>
    <row r="580" spans="1:5" x14ac:dyDescent="0.25">
      <c r="A580" s="247"/>
      <c r="B580" s="247"/>
      <c r="C580" s="247"/>
      <c r="D580" s="247"/>
      <c r="E580" s="247"/>
    </row>
    <row r="581" spans="1:5" x14ac:dyDescent="0.25">
      <c r="A581" s="247"/>
      <c r="B581" s="247"/>
      <c r="C581" s="247"/>
      <c r="D581" s="247"/>
      <c r="E581" s="247"/>
    </row>
    <row r="582" spans="1:5" x14ac:dyDescent="0.25">
      <c r="A582" s="247"/>
      <c r="B582" s="247"/>
      <c r="C582" s="247"/>
      <c r="D582" s="247"/>
      <c r="E582" s="247"/>
    </row>
    <row r="583" spans="1:5" x14ac:dyDescent="0.25">
      <c r="A583" s="247"/>
      <c r="B583" s="247"/>
      <c r="C583" s="247"/>
      <c r="D583" s="247"/>
      <c r="E583" s="247"/>
    </row>
    <row r="584" spans="1:5" x14ac:dyDescent="0.25">
      <c r="A584" s="247"/>
      <c r="B584" s="247"/>
      <c r="C584" s="247"/>
      <c r="D584" s="247"/>
      <c r="E584" s="247"/>
    </row>
    <row r="585" spans="1:5" x14ac:dyDescent="0.25">
      <c r="A585" s="247"/>
      <c r="B585" s="247"/>
      <c r="C585" s="247"/>
      <c r="D585" s="247"/>
      <c r="E585" s="247"/>
    </row>
    <row r="586" spans="1:5" x14ac:dyDescent="0.25">
      <c r="A586" s="247"/>
      <c r="B586" s="247"/>
      <c r="C586" s="247"/>
      <c r="D586" s="247"/>
      <c r="E586" s="247"/>
    </row>
    <row r="587" spans="1:5" x14ac:dyDescent="0.25">
      <c r="A587" s="247"/>
      <c r="B587" s="247"/>
      <c r="C587" s="247"/>
      <c r="D587" s="247"/>
      <c r="E587" s="247"/>
    </row>
    <row r="588" spans="1:5" x14ac:dyDescent="0.25">
      <c r="A588" s="247"/>
      <c r="B588" s="247"/>
      <c r="C588" s="247"/>
      <c r="D588" s="247"/>
      <c r="E588" s="247"/>
    </row>
    <row r="589" spans="1:5" x14ac:dyDescent="0.25">
      <c r="A589" s="247"/>
      <c r="B589" s="247"/>
      <c r="C589" s="247"/>
      <c r="D589" s="247"/>
      <c r="E589" s="247"/>
    </row>
    <row r="590" spans="1:5" x14ac:dyDescent="0.25">
      <c r="A590" s="247"/>
      <c r="B590" s="247"/>
      <c r="C590" s="247"/>
      <c r="D590" s="247"/>
      <c r="E590" s="247"/>
    </row>
    <row r="591" spans="1:5" x14ac:dyDescent="0.25">
      <c r="A591" s="247"/>
      <c r="B591" s="247"/>
      <c r="C591" s="247"/>
      <c r="D591" s="247"/>
      <c r="E591" s="247"/>
    </row>
    <row r="592" spans="1:5" x14ac:dyDescent="0.25">
      <c r="A592" s="247"/>
      <c r="B592" s="247"/>
      <c r="C592" s="247"/>
      <c r="D592" s="247"/>
      <c r="E592" s="247"/>
    </row>
    <row r="593" spans="1:5" x14ac:dyDescent="0.25">
      <c r="A593" s="247"/>
      <c r="B593" s="247"/>
      <c r="C593" s="247"/>
      <c r="D593" s="247"/>
      <c r="E593" s="247"/>
    </row>
    <row r="594" spans="1:5" x14ac:dyDescent="0.25">
      <c r="A594" s="247"/>
      <c r="B594" s="247"/>
      <c r="C594" s="247"/>
      <c r="D594" s="247"/>
      <c r="E594" s="247"/>
    </row>
    <row r="595" spans="1:5" x14ac:dyDescent="0.25">
      <c r="A595" s="247"/>
      <c r="B595" s="247"/>
      <c r="C595" s="247"/>
      <c r="D595" s="247"/>
      <c r="E595" s="247"/>
    </row>
    <row r="596" spans="1:5" x14ac:dyDescent="0.25">
      <c r="A596" s="247"/>
      <c r="B596" s="247"/>
      <c r="C596" s="247"/>
      <c r="D596" s="247"/>
      <c r="E596" s="247"/>
    </row>
    <row r="597" spans="1:5" x14ac:dyDescent="0.25">
      <c r="A597" s="247"/>
      <c r="B597" s="247"/>
      <c r="C597" s="247"/>
      <c r="D597" s="247"/>
      <c r="E597" s="247"/>
    </row>
    <row r="598" spans="1:5" x14ac:dyDescent="0.25">
      <c r="A598" s="247"/>
      <c r="B598" s="247"/>
      <c r="C598" s="247"/>
      <c r="D598" s="247"/>
      <c r="E598" s="247"/>
    </row>
    <row r="599" spans="1:5" x14ac:dyDescent="0.25">
      <c r="A599" s="247"/>
      <c r="B599" s="247"/>
      <c r="C599" s="247"/>
      <c r="D599" s="247"/>
      <c r="E599" s="247"/>
    </row>
    <row r="600" spans="1:5" x14ac:dyDescent="0.25">
      <c r="A600" s="247"/>
      <c r="B600" s="247"/>
      <c r="C600" s="247"/>
      <c r="D600" s="247"/>
      <c r="E600" s="247"/>
    </row>
    <row r="601" spans="1:5" x14ac:dyDescent="0.25">
      <c r="A601" s="247"/>
      <c r="B601" s="247"/>
      <c r="C601" s="247"/>
      <c r="D601" s="247"/>
      <c r="E601" s="247"/>
    </row>
    <row r="602" spans="1:5" x14ac:dyDescent="0.25">
      <c r="A602" s="247"/>
      <c r="B602" s="247"/>
      <c r="C602" s="247"/>
      <c r="D602" s="247"/>
      <c r="E602" s="247"/>
    </row>
    <row r="603" spans="1:5" x14ac:dyDescent="0.25">
      <c r="A603" s="247"/>
      <c r="B603" s="247"/>
      <c r="C603" s="247"/>
      <c r="D603" s="247"/>
      <c r="E603" s="247"/>
    </row>
    <row r="604" spans="1:5" x14ac:dyDescent="0.25">
      <c r="A604" s="247"/>
      <c r="B604" s="247"/>
      <c r="C604" s="247"/>
      <c r="D604" s="247"/>
      <c r="E604" s="247"/>
    </row>
    <row r="605" spans="1:5" x14ac:dyDescent="0.25">
      <c r="A605" s="247"/>
      <c r="B605" s="247"/>
      <c r="C605" s="247"/>
      <c r="D605" s="247"/>
      <c r="E605" s="247"/>
    </row>
    <row r="606" spans="1:5" x14ac:dyDescent="0.25">
      <c r="A606" s="247"/>
      <c r="B606" s="247"/>
      <c r="C606" s="247"/>
      <c r="D606" s="247"/>
      <c r="E606" s="247"/>
    </row>
    <row r="607" spans="1:5" x14ac:dyDescent="0.25">
      <c r="A607" s="247"/>
      <c r="B607" s="247"/>
      <c r="C607" s="247"/>
      <c r="D607" s="247"/>
      <c r="E607" s="247"/>
    </row>
    <row r="608" spans="1:5" x14ac:dyDescent="0.25">
      <c r="A608" s="247"/>
      <c r="B608" s="247"/>
      <c r="C608" s="247"/>
      <c r="D608" s="247"/>
      <c r="E608" s="247"/>
    </row>
    <row r="609" spans="1:5" x14ac:dyDescent="0.25">
      <c r="A609" s="247"/>
      <c r="B609" s="247"/>
      <c r="C609" s="247"/>
      <c r="D609" s="247"/>
      <c r="E609" s="247"/>
    </row>
    <row r="610" spans="1:5" x14ac:dyDescent="0.25">
      <c r="A610" s="247"/>
      <c r="B610" s="247"/>
      <c r="C610" s="247"/>
      <c r="D610" s="247"/>
      <c r="E610" s="247"/>
    </row>
    <row r="611" spans="1:5" x14ac:dyDescent="0.25">
      <c r="A611" s="247"/>
      <c r="B611" s="247"/>
      <c r="C611" s="247"/>
      <c r="D611" s="247"/>
      <c r="E611" s="247"/>
    </row>
    <row r="612" spans="1:5" x14ac:dyDescent="0.25">
      <c r="A612" s="247"/>
      <c r="B612" s="247"/>
      <c r="C612" s="247"/>
      <c r="D612" s="247"/>
      <c r="E612" s="247"/>
    </row>
    <row r="613" spans="1:5" x14ac:dyDescent="0.25">
      <c r="A613" s="247"/>
      <c r="B613" s="247"/>
      <c r="C613" s="247"/>
      <c r="D613" s="247"/>
      <c r="E613" s="247"/>
    </row>
    <row r="614" spans="1:5" x14ac:dyDescent="0.25">
      <c r="A614" s="247"/>
      <c r="B614" s="247"/>
      <c r="C614" s="247"/>
      <c r="D614" s="247"/>
      <c r="E614" s="247"/>
    </row>
    <row r="615" spans="1:5" x14ac:dyDescent="0.25">
      <c r="A615" s="247"/>
      <c r="B615" s="247"/>
      <c r="C615" s="247"/>
      <c r="D615" s="247"/>
      <c r="E615" s="247"/>
    </row>
    <row r="616" spans="1:5" x14ac:dyDescent="0.25">
      <c r="A616" s="247"/>
      <c r="B616" s="247"/>
      <c r="C616" s="247"/>
      <c r="D616" s="247"/>
      <c r="E616" s="247"/>
    </row>
    <row r="617" spans="1:5" x14ac:dyDescent="0.25">
      <c r="A617" s="247"/>
      <c r="B617" s="247"/>
      <c r="C617" s="247"/>
      <c r="D617" s="247"/>
      <c r="E617" s="247"/>
    </row>
    <row r="618" spans="1:5" x14ac:dyDescent="0.25">
      <c r="A618" s="247"/>
      <c r="B618" s="247"/>
      <c r="C618" s="247"/>
      <c r="D618" s="247"/>
      <c r="E618" s="247"/>
    </row>
    <row r="619" spans="1:5" x14ac:dyDescent="0.25">
      <c r="A619" s="247"/>
      <c r="B619" s="247"/>
      <c r="C619" s="247"/>
      <c r="D619" s="247"/>
      <c r="E619" s="247"/>
    </row>
    <row r="620" spans="1:5" x14ac:dyDescent="0.25">
      <c r="A620" s="247"/>
      <c r="B620" s="247"/>
      <c r="C620" s="247"/>
      <c r="D620" s="247"/>
      <c r="E620" s="247"/>
    </row>
    <row r="621" spans="1:5" x14ac:dyDescent="0.25">
      <c r="A621" s="247"/>
      <c r="B621" s="247"/>
      <c r="C621" s="247"/>
      <c r="D621" s="247"/>
      <c r="E621" s="247"/>
    </row>
    <row r="622" spans="1:5" x14ac:dyDescent="0.25">
      <c r="A622" s="247"/>
      <c r="B622" s="247"/>
      <c r="C622" s="247"/>
      <c r="D622" s="247"/>
      <c r="E622" s="247"/>
    </row>
    <row r="623" spans="1:5" x14ac:dyDescent="0.25">
      <c r="A623" s="247"/>
      <c r="B623" s="247"/>
      <c r="C623" s="247"/>
      <c r="D623" s="247"/>
      <c r="E623" s="247"/>
    </row>
    <row r="624" spans="1:5" x14ac:dyDescent="0.25">
      <c r="A624" s="247"/>
      <c r="B624" s="247"/>
      <c r="C624" s="247"/>
      <c r="D624" s="247"/>
      <c r="E624" s="247"/>
    </row>
    <row r="625" spans="1:5" x14ac:dyDescent="0.25">
      <c r="A625" s="247"/>
      <c r="B625" s="247"/>
      <c r="C625" s="247"/>
      <c r="D625" s="247"/>
      <c r="E625" s="247"/>
    </row>
    <row r="626" spans="1:5" x14ac:dyDescent="0.25">
      <c r="A626" s="247"/>
      <c r="B626" s="247"/>
      <c r="C626" s="247"/>
      <c r="D626" s="247"/>
      <c r="E626" s="247"/>
    </row>
    <row r="627" spans="1:5" x14ac:dyDescent="0.25">
      <c r="A627" s="247"/>
      <c r="B627" s="247"/>
      <c r="C627" s="247"/>
      <c r="D627" s="247"/>
      <c r="E627" s="247"/>
    </row>
    <row r="628" spans="1:5" x14ac:dyDescent="0.25">
      <c r="A628" s="247"/>
      <c r="B628" s="247"/>
      <c r="C628" s="247"/>
      <c r="D628" s="247"/>
      <c r="E628" s="247"/>
    </row>
    <row r="629" spans="1:5" x14ac:dyDescent="0.25">
      <c r="A629" s="247"/>
      <c r="B629" s="247"/>
      <c r="C629" s="247"/>
      <c r="D629" s="247"/>
      <c r="E629" s="247"/>
    </row>
    <row r="630" spans="1:5" x14ac:dyDescent="0.25">
      <c r="A630" s="247"/>
      <c r="B630" s="247"/>
      <c r="C630" s="247"/>
      <c r="D630" s="247"/>
      <c r="E630" s="247"/>
    </row>
    <row r="631" spans="1:5" x14ac:dyDescent="0.25">
      <c r="A631" s="247"/>
      <c r="B631" s="247"/>
      <c r="C631" s="247"/>
      <c r="D631" s="247"/>
      <c r="E631" s="247"/>
    </row>
    <row r="632" spans="1:5" x14ac:dyDescent="0.25">
      <c r="A632" s="247"/>
      <c r="B632" s="247"/>
      <c r="C632" s="247"/>
      <c r="D632" s="247"/>
      <c r="E632" s="247"/>
    </row>
    <row r="633" spans="1:5" x14ac:dyDescent="0.25">
      <c r="A633" s="247"/>
      <c r="B633" s="247"/>
      <c r="C633" s="247"/>
      <c r="D633" s="247"/>
      <c r="E633" s="247"/>
    </row>
    <row r="634" spans="1:5" x14ac:dyDescent="0.25">
      <c r="A634" s="247"/>
      <c r="B634" s="247"/>
      <c r="C634" s="247"/>
      <c r="D634" s="247"/>
      <c r="E634" s="247"/>
    </row>
    <row r="635" spans="1:5" x14ac:dyDescent="0.25">
      <c r="A635" s="247"/>
      <c r="B635" s="247"/>
      <c r="C635" s="247"/>
      <c r="D635" s="247"/>
      <c r="E635" s="247"/>
    </row>
    <row r="636" spans="1:5" x14ac:dyDescent="0.25">
      <c r="A636" s="247"/>
      <c r="B636" s="247"/>
      <c r="C636" s="247"/>
      <c r="D636" s="247"/>
      <c r="E636" s="247"/>
    </row>
    <row r="637" spans="1:5" x14ac:dyDescent="0.25">
      <c r="A637" s="247"/>
      <c r="B637" s="247"/>
      <c r="C637" s="247"/>
      <c r="D637" s="247"/>
      <c r="E637" s="247"/>
    </row>
    <row r="638" spans="1:5" x14ac:dyDescent="0.25">
      <c r="A638" s="247"/>
      <c r="B638" s="247"/>
      <c r="C638" s="247"/>
      <c r="D638" s="247"/>
      <c r="E638" s="247"/>
    </row>
    <row r="639" spans="1:5" x14ac:dyDescent="0.25">
      <c r="A639" s="247"/>
      <c r="B639" s="247"/>
      <c r="C639" s="247"/>
      <c r="D639" s="247"/>
      <c r="E639" s="247"/>
    </row>
    <row r="640" spans="1:5" x14ac:dyDescent="0.25">
      <c r="A640" s="247"/>
      <c r="B640" s="247"/>
      <c r="C640" s="247"/>
      <c r="D640" s="247"/>
      <c r="E640" s="247"/>
    </row>
    <row r="641" spans="1:5" x14ac:dyDescent="0.25">
      <c r="A641" s="247"/>
      <c r="B641" s="247"/>
      <c r="C641" s="247"/>
      <c r="D641" s="247"/>
      <c r="E641" s="247"/>
    </row>
    <row r="642" spans="1:5" x14ac:dyDescent="0.25">
      <c r="A642" s="247"/>
      <c r="B642" s="247"/>
      <c r="C642" s="247"/>
      <c r="D642" s="247"/>
      <c r="E642" s="247"/>
    </row>
    <row r="643" spans="1:5" x14ac:dyDescent="0.25">
      <c r="A643" s="247"/>
      <c r="B643" s="247"/>
      <c r="C643" s="247"/>
      <c r="D643" s="247"/>
      <c r="E643" s="247"/>
    </row>
    <row r="644" spans="1:5" x14ac:dyDescent="0.25">
      <c r="A644" s="247"/>
      <c r="B644" s="247"/>
      <c r="C644" s="247"/>
      <c r="D644" s="247"/>
      <c r="E644" s="247"/>
    </row>
    <row r="645" spans="1:5" x14ac:dyDescent="0.25">
      <c r="A645" s="247"/>
      <c r="B645" s="247"/>
      <c r="C645" s="247"/>
      <c r="D645" s="247"/>
      <c r="E645" s="247"/>
    </row>
    <row r="646" spans="1:5" x14ac:dyDescent="0.25">
      <c r="A646" s="247"/>
      <c r="B646" s="247"/>
      <c r="C646" s="247"/>
      <c r="D646" s="247"/>
      <c r="E646" s="247"/>
    </row>
    <row r="647" spans="1:5" x14ac:dyDescent="0.25">
      <c r="A647" s="247"/>
      <c r="B647" s="247"/>
      <c r="C647" s="247"/>
      <c r="D647" s="247"/>
      <c r="E647" s="247"/>
    </row>
    <row r="648" spans="1:5" x14ac:dyDescent="0.25">
      <c r="A648" s="247"/>
      <c r="B648" s="247"/>
      <c r="C648" s="247"/>
      <c r="D648" s="247"/>
      <c r="E648" s="247"/>
    </row>
    <row r="649" spans="1:5" x14ac:dyDescent="0.25">
      <c r="A649" s="247"/>
      <c r="B649" s="247"/>
      <c r="C649" s="247"/>
      <c r="D649" s="247"/>
      <c r="E649" s="247"/>
    </row>
    <row r="650" spans="1:5" x14ac:dyDescent="0.25">
      <c r="A650" s="247"/>
      <c r="B650" s="247"/>
      <c r="C650" s="247"/>
      <c r="D650" s="247"/>
      <c r="E650" s="247"/>
    </row>
    <row r="651" spans="1:5" x14ac:dyDescent="0.25">
      <c r="A651" s="247"/>
      <c r="B651" s="247"/>
      <c r="C651" s="247"/>
      <c r="D651" s="247"/>
      <c r="E651" s="247"/>
    </row>
    <row r="652" spans="1:5" x14ac:dyDescent="0.25">
      <c r="A652" s="247"/>
      <c r="B652" s="247"/>
      <c r="C652" s="247"/>
      <c r="D652" s="247"/>
      <c r="E652" s="247"/>
    </row>
    <row r="653" spans="1:5" x14ac:dyDescent="0.25">
      <c r="A653" s="247"/>
      <c r="B653" s="247"/>
      <c r="C653" s="247"/>
      <c r="D653" s="247"/>
      <c r="E653" s="247"/>
    </row>
    <row r="654" spans="1:5" x14ac:dyDescent="0.25">
      <c r="A654" s="247"/>
      <c r="B654" s="247"/>
      <c r="C654" s="247"/>
      <c r="D654" s="247"/>
      <c r="E654" s="247"/>
    </row>
    <row r="655" spans="1:5" x14ac:dyDescent="0.25">
      <c r="A655" s="247"/>
      <c r="B655" s="247"/>
      <c r="C655" s="247"/>
      <c r="D655" s="247"/>
      <c r="E655" s="247"/>
    </row>
    <row r="656" spans="1:5" x14ac:dyDescent="0.25">
      <c r="A656" s="247"/>
      <c r="B656" s="247"/>
      <c r="C656" s="247"/>
      <c r="D656" s="247"/>
      <c r="E656" s="247"/>
    </row>
    <row r="657" spans="1:5" x14ac:dyDescent="0.25">
      <c r="A657" s="247"/>
      <c r="B657" s="247"/>
      <c r="C657" s="247"/>
      <c r="D657" s="247"/>
      <c r="E657" s="247"/>
    </row>
    <row r="658" spans="1:5" x14ac:dyDescent="0.25">
      <c r="A658" s="247"/>
      <c r="B658" s="247"/>
      <c r="C658" s="247"/>
      <c r="D658" s="247"/>
      <c r="E658" s="247"/>
    </row>
    <row r="659" spans="1:5" x14ac:dyDescent="0.25">
      <c r="A659" s="247"/>
      <c r="B659" s="247"/>
      <c r="C659" s="247"/>
      <c r="D659" s="247"/>
      <c r="E659" s="247"/>
    </row>
    <row r="660" spans="1:5" x14ac:dyDescent="0.25">
      <c r="A660" s="247"/>
      <c r="B660" s="247"/>
      <c r="C660" s="247"/>
      <c r="D660" s="247"/>
      <c r="E660" s="247"/>
    </row>
    <row r="661" spans="1:5" x14ac:dyDescent="0.25">
      <c r="A661" s="247"/>
      <c r="B661" s="247"/>
      <c r="C661" s="247"/>
      <c r="D661" s="247"/>
      <c r="E661" s="247"/>
    </row>
    <row r="662" spans="1:5" x14ac:dyDescent="0.25">
      <c r="A662" s="247"/>
      <c r="B662" s="247"/>
      <c r="C662" s="247"/>
      <c r="D662" s="247"/>
      <c r="E662" s="247"/>
    </row>
    <row r="663" spans="1:5" x14ac:dyDescent="0.25">
      <c r="A663" s="247"/>
      <c r="B663" s="247"/>
      <c r="C663" s="247"/>
      <c r="D663" s="247"/>
      <c r="E663" s="247"/>
    </row>
    <row r="664" spans="1:5" x14ac:dyDescent="0.25">
      <c r="A664" s="247"/>
      <c r="B664" s="247"/>
      <c r="C664" s="247"/>
      <c r="D664" s="247"/>
      <c r="E664" s="247"/>
    </row>
    <row r="665" spans="1:5" x14ac:dyDescent="0.25">
      <c r="A665" s="247"/>
      <c r="B665" s="247"/>
      <c r="C665" s="247"/>
      <c r="D665" s="247"/>
      <c r="E665" s="247"/>
    </row>
    <row r="666" spans="1:5" x14ac:dyDescent="0.25">
      <c r="A666" s="247"/>
      <c r="B666" s="247"/>
      <c r="C666" s="247"/>
      <c r="D666" s="247"/>
      <c r="E666" s="247"/>
    </row>
    <row r="667" spans="1:5" x14ac:dyDescent="0.25">
      <c r="A667" s="247"/>
      <c r="B667" s="247"/>
      <c r="C667" s="247"/>
      <c r="D667" s="247"/>
      <c r="E667" s="247"/>
    </row>
    <row r="668" spans="1:5" x14ac:dyDescent="0.25">
      <c r="A668" s="247"/>
      <c r="B668" s="247"/>
      <c r="C668" s="247"/>
      <c r="D668" s="247"/>
      <c r="E668" s="247"/>
    </row>
    <row r="669" spans="1:5" x14ac:dyDescent="0.25">
      <c r="A669" s="247"/>
      <c r="B669" s="247"/>
      <c r="C669" s="247"/>
      <c r="D669" s="247"/>
      <c r="E669" s="247"/>
    </row>
    <row r="670" spans="1:5" x14ac:dyDescent="0.25">
      <c r="A670" s="247"/>
      <c r="B670" s="247"/>
      <c r="C670" s="247"/>
      <c r="D670" s="247"/>
      <c r="E670" s="247"/>
    </row>
    <row r="671" spans="1:5" x14ac:dyDescent="0.25">
      <c r="A671" s="247"/>
      <c r="B671" s="247"/>
      <c r="C671" s="247"/>
      <c r="D671" s="247"/>
      <c r="E671" s="247"/>
    </row>
    <row r="672" spans="1:5" x14ac:dyDescent="0.25">
      <c r="A672" s="247"/>
      <c r="B672" s="247"/>
      <c r="C672" s="247"/>
      <c r="D672" s="247"/>
      <c r="E672" s="247"/>
    </row>
    <row r="673" spans="1:5" x14ac:dyDescent="0.25">
      <c r="A673" s="247"/>
      <c r="B673" s="247"/>
      <c r="C673" s="247"/>
      <c r="D673" s="247"/>
      <c r="E673" s="247"/>
    </row>
    <row r="674" spans="1:5" x14ac:dyDescent="0.25">
      <c r="A674" s="247"/>
      <c r="B674" s="247"/>
      <c r="C674" s="247"/>
      <c r="D674" s="247"/>
      <c r="E674" s="247"/>
    </row>
    <row r="675" spans="1:5" x14ac:dyDescent="0.25">
      <c r="A675" s="247"/>
      <c r="B675" s="247"/>
      <c r="C675" s="247"/>
      <c r="D675" s="247"/>
      <c r="E675" s="247"/>
    </row>
    <row r="676" spans="1:5" x14ac:dyDescent="0.25">
      <c r="A676" s="247"/>
      <c r="B676" s="247"/>
      <c r="C676" s="247"/>
      <c r="D676" s="247"/>
      <c r="E676" s="247"/>
    </row>
    <row r="677" spans="1:5" x14ac:dyDescent="0.25">
      <c r="A677" s="247"/>
      <c r="B677" s="247"/>
      <c r="C677" s="247"/>
      <c r="D677" s="247"/>
      <c r="E677" s="247"/>
    </row>
    <row r="678" spans="1:5" x14ac:dyDescent="0.25">
      <c r="A678" s="247"/>
      <c r="B678" s="247"/>
      <c r="C678" s="247"/>
      <c r="D678" s="247"/>
      <c r="E678" s="247"/>
    </row>
    <row r="679" spans="1:5" x14ac:dyDescent="0.25">
      <c r="A679" s="247"/>
      <c r="B679" s="247"/>
      <c r="C679" s="247"/>
      <c r="D679" s="247"/>
      <c r="E679" s="247"/>
    </row>
    <row r="680" spans="1:5" x14ac:dyDescent="0.25">
      <c r="A680" s="247"/>
      <c r="B680" s="247"/>
      <c r="C680" s="247"/>
      <c r="D680" s="247"/>
      <c r="E680" s="247"/>
    </row>
    <row r="681" spans="1:5" x14ac:dyDescent="0.25">
      <c r="A681" s="247"/>
      <c r="B681" s="247"/>
      <c r="C681" s="247"/>
      <c r="D681" s="247"/>
      <c r="E681" s="247"/>
    </row>
    <row r="682" spans="1:5" x14ac:dyDescent="0.25">
      <c r="A682" s="247"/>
      <c r="B682" s="247"/>
      <c r="C682" s="247"/>
      <c r="D682" s="247"/>
      <c r="E682" s="247"/>
    </row>
    <row r="683" spans="1:5" x14ac:dyDescent="0.25">
      <c r="A683" s="247"/>
      <c r="B683" s="247"/>
      <c r="C683" s="247"/>
      <c r="D683" s="247"/>
      <c r="E683" s="247"/>
    </row>
    <row r="684" spans="1:5" x14ac:dyDescent="0.25">
      <c r="A684" s="247"/>
      <c r="B684" s="247"/>
      <c r="C684" s="247"/>
      <c r="D684" s="247"/>
      <c r="E684" s="247"/>
    </row>
    <row r="685" spans="1:5" x14ac:dyDescent="0.25">
      <c r="A685" s="247"/>
      <c r="B685" s="247"/>
      <c r="C685" s="247"/>
      <c r="D685" s="247"/>
      <c r="E685" s="247"/>
    </row>
    <row r="686" spans="1:5" x14ac:dyDescent="0.25">
      <c r="A686" s="247"/>
      <c r="B686" s="247"/>
      <c r="C686" s="247"/>
      <c r="D686" s="247"/>
      <c r="E686" s="247"/>
    </row>
    <row r="687" spans="1:5" x14ac:dyDescent="0.25">
      <c r="A687" s="247"/>
      <c r="B687" s="247"/>
      <c r="C687" s="247"/>
      <c r="D687" s="247"/>
      <c r="E687" s="247"/>
    </row>
    <row r="688" spans="1:5" x14ac:dyDescent="0.25">
      <c r="A688" s="247"/>
      <c r="B688" s="247"/>
      <c r="C688" s="247"/>
      <c r="D688" s="247"/>
      <c r="E688" s="247"/>
    </row>
    <row r="689" spans="1:5" x14ac:dyDescent="0.25">
      <c r="A689" s="247"/>
      <c r="B689" s="247"/>
      <c r="C689" s="247"/>
      <c r="D689" s="247"/>
      <c r="E689" s="247"/>
    </row>
    <row r="690" spans="1:5" x14ac:dyDescent="0.25">
      <c r="A690" s="247"/>
      <c r="B690" s="247"/>
      <c r="C690" s="247"/>
      <c r="D690" s="247"/>
      <c r="E690" s="247"/>
    </row>
    <row r="691" spans="1:5" x14ac:dyDescent="0.25">
      <c r="A691" s="247"/>
      <c r="B691" s="247"/>
      <c r="C691" s="247"/>
      <c r="D691" s="247"/>
      <c r="E691" s="247"/>
    </row>
    <row r="692" spans="1:5" x14ac:dyDescent="0.25">
      <c r="A692" s="247"/>
      <c r="B692" s="247"/>
      <c r="C692" s="247"/>
      <c r="D692" s="247"/>
      <c r="E692" s="247"/>
    </row>
    <row r="693" spans="1:5" x14ac:dyDescent="0.25">
      <c r="A693" s="247"/>
      <c r="B693" s="247"/>
      <c r="C693" s="247"/>
      <c r="D693" s="247"/>
      <c r="E693" s="247"/>
    </row>
    <row r="694" spans="1:5" x14ac:dyDescent="0.25">
      <c r="A694" s="247"/>
      <c r="B694" s="247"/>
      <c r="C694" s="247"/>
      <c r="D694" s="247"/>
      <c r="E694" s="247"/>
    </row>
    <row r="695" spans="1:5" x14ac:dyDescent="0.25">
      <c r="A695" s="247"/>
      <c r="B695" s="247"/>
      <c r="C695" s="247"/>
      <c r="D695" s="247"/>
      <c r="E695" s="247"/>
    </row>
    <row r="696" spans="1:5" x14ac:dyDescent="0.25">
      <c r="A696" s="247"/>
      <c r="B696" s="247"/>
      <c r="C696" s="247"/>
      <c r="D696" s="247"/>
      <c r="E696" s="247"/>
    </row>
    <row r="697" spans="1:5" x14ac:dyDescent="0.25">
      <c r="A697" s="247"/>
      <c r="B697" s="247"/>
      <c r="C697" s="247"/>
      <c r="D697" s="247"/>
      <c r="E697" s="247"/>
    </row>
    <row r="698" spans="1:5" x14ac:dyDescent="0.25">
      <c r="A698" s="247"/>
      <c r="B698" s="247"/>
      <c r="C698" s="247"/>
      <c r="D698" s="247"/>
      <c r="E698" s="247"/>
    </row>
    <row r="699" spans="1:5" x14ac:dyDescent="0.25">
      <c r="A699" s="247"/>
      <c r="B699" s="247"/>
      <c r="C699" s="247"/>
      <c r="D699" s="247"/>
      <c r="E699" s="247"/>
    </row>
    <row r="700" spans="1:5" x14ac:dyDescent="0.25">
      <c r="A700" s="247"/>
      <c r="B700" s="247"/>
      <c r="C700" s="247"/>
      <c r="D700" s="247"/>
      <c r="E700" s="247"/>
    </row>
    <row r="701" spans="1:5" x14ac:dyDescent="0.25">
      <c r="A701" s="247"/>
      <c r="B701" s="247"/>
      <c r="C701" s="247"/>
      <c r="D701" s="247"/>
      <c r="E701" s="247"/>
    </row>
    <row r="702" spans="1:5" x14ac:dyDescent="0.25">
      <c r="A702" s="247"/>
      <c r="B702" s="247"/>
      <c r="C702" s="247"/>
      <c r="D702" s="247"/>
      <c r="E702" s="247"/>
    </row>
    <row r="703" spans="1:5" x14ac:dyDescent="0.25">
      <c r="A703" s="247"/>
      <c r="B703" s="247"/>
      <c r="C703" s="247"/>
      <c r="D703" s="247"/>
      <c r="E703" s="247"/>
    </row>
    <row r="704" spans="1:5" x14ac:dyDescent="0.25">
      <c r="A704" s="247"/>
      <c r="B704" s="247"/>
      <c r="C704" s="247"/>
      <c r="D704" s="247"/>
      <c r="E704" s="247"/>
    </row>
    <row r="705" spans="1:5" x14ac:dyDescent="0.25">
      <c r="A705" s="247"/>
      <c r="B705" s="247"/>
      <c r="C705" s="247"/>
      <c r="D705" s="247"/>
      <c r="E705" s="247"/>
    </row>
    <row r="706" spans="1:5" x14ac:dyDescent="0.25">
      <c r="A706" s="247"/>
      <c r="B706" s="247"/>
      <c r="C706" s="247"/>
      <c r="D706" s="247"/>
      <c r="E706" s="247"/>
    </row>
    <row r="707" spans="1:5" x14ac:dyDescent="0.25">
      <c r="A707" s="247"/>
      <c r="B707" s="247"/>
      <c r="C707" s="247"/>
      <c r="D707" s="247"/>
      <c r="E707" s="247"/>
    </row>
    <row r="708" spans="1:5" x14ac:dyDescent="0.25">
      <c r="A708" s="247"/>
      <c r="B708" s="247"/>
      <c r="C708" s="247"/>
      <c r="D708" s="247"/>
      <c r="E708" s="247"/>
    </row>
    <row r="709" spans="1:5" x14ac:dyDescent="0.25">
      <c r="A709" s="247"/>
      <c r="B709" s="247"/>
      <c r="C709" s="247"/>
      <c r="D709" s="247"/>
      <c r="E709" s="247"/>
    </row>
    <row r="710" spans="1:5" x14ac:dyDescent="0.25">
      <c r="A710" s="247"/>
      <c r="B710" s="247"/>
      <c r="C710" s="247"/>
      <c r="D710" s="247"/>
      <c r="E710" s="247"/>
    </row>
    <row r="711" spans="1:5" x14ac:dyDescent="0.25">
      <c r="A711" s="247"/>
      <c r="B711" s="247"/>
      <c r="C711" s="247"/>
      <c r="D711" s="247"/>
      <c r="E711" s="247"/>
    </row>
    <row r="712" spans="1:5" x14ac:dyDescent="0.25">
      <c r="A712" s="247"/>
      <c r="B712" s="247"/>
      <c r="C712" s="247"/>
      <c r="D712" s="247"/>
      <c r="E712" s="247"/>
    </row>
    <row r="713" spans="1:5" x14ac:dyDescent="0.25">
      <c r="A713" s="247"/>
      <c r="B713" s="247"/>
      <c r="C713" s="247"/>
      <c r="D713" s="247"/>
      <c r="E713" s="247"/>
    </row>
    <row r="714" spans="1:5" x14ac:dyDescent="0.25">
      <c r="A714" s="247"/>
      <c r="B714" s="247"/>
      <c r="C714" s="247"/>
      <c r="D714" s="247"/>
      <c r="E714" s="247"/>
    </row>
    <row r="715" spans="1:5" x14ac:dyDescent="0.25">
      <c r="A715" s="247"/>
      <c r="B715" s="247"/>
      <c r="C715" s="247"/>
      <c r="D715" s="247"/>
      <c r="E715" s="247"/>
    </row>
    <row r="716" spans="1:5" x14ac:dyDescent="0.25">
      <c r="A716" s="247"/>
      <c r="B716" s="247"/>
      <c r="C716" s="247"/>
      <c r="D716" s="247"/>
      <c r="E716" s="247"/>
    </row>
    <row r="717" spans="1:5" x14ac:dyDescent="0.25">
      <c r="A717" s="247"/>
      <c r="B717" s="247"/>
      <c r="C717" s="247"/>
      <c r="D717" s="247"/>
      <c r="E717" s="247"/>
    </row>
    <row r="718" spans="1:5" x14ac:dyDescent="0.25">
      <c r="A718" s="247"/>
      <c r="B718" s="247"/>
      <c r="C718" s="247"/>
      <c r="D718" s="247"/>
      <c r="E718" s="247"/>
    </row>
    <row r="719" spans="1:5" x14ac:dyDescent="0.25">
      <c r="A719" s="247"/>
      <c r="B719" s="247"/>
      <c r="C719" s="247"/>
      <c r="D719" s="247"/>
      <c r="E719" s="247"/>
    </row>
    <row r="720" spans="1:5" x14ac:dyDescent="0.25">
      <c r="A720" s="247"/>
      <c r="B720" s="247"/>
      <c r="C720" s="247"/>
      <c r="D720" s="247"/>
      <c r="E720" s="247"/>
    </row>
    <row r="721" spans="1:5" x14ac:dyDescent="0.25">
      <c r="A721" s="247"/>
      <c r="B721" s="247"/>
      <c r="C721" s="247"/>
      <c r="D721" s="247"/>
      <c r="E721" s="247"/>
    </row>
    <row r="722" spans="1:5" x14ac:dyDescent="0.25">
      <c r="A722" s="247"/>
      <c r="B722" s="247"/>
      <c r="C722" s="247"/>
      <c r="D722" s="247"/>
      <c r="E722" s="247"/>
    </row>
    <row r="723" spans="1:5" x14ac:dyDescent="0.25">
      <c r="A723" s="247"/>
      <c r="B723" s="247"/>
      <c r="C723" s="247"/>
      <c r="D723" s="247"/>
      <c r="E723" s="247"/>
    </row>
    <row r="724" spans="1:5" x14ac:dyDescent="0.25">
      <c r="A724" s="247"/>
      <c r="B724" s="247"/>
      <c r="C724" s="247"/>
      <c r="D724" s="247"/>
      <c r="E724" s="247"/>
    </row>
    <row r="725" spans="1:5" x14ac:dyDescent="0.25">
      <c r="A725" s="247"/>
      <c r="B725" s="247"/>
      <c r="C725" s="247"/>
      <c r="D725" s="247"/>
      <c r="E725" s="247"/>
    </row>
    <row r="726" spans="1:5" x14ac:dyDescent="0.25">
      <c r="A726" s="247"/>
      <c r="B726" s="247"/>
      <c r="C726" s="247"/>
      <c r="D726" s="247"/>
      <c r="E726" s="247"/>
    </row>
    <row r="727" spans="1:5" x14ac:dyDescent="0.25">
      <c r="A727" s="247"/>
      <c r="B727" s="247"/>
      <c r="C727" s="247"/>
      <c r="D727" s="247"/>
      <c r="E727" s="247"/>
    </row>
    <row r="728" spans="1:5" x14ac:dyDescent="0.25">
      <c r="A728" s="247"/>
      <c r="B728" s="247"/>
      <c r="C728" s="247"/>
      <c r="D728" s="247"/>
      <c r="E728" s="247"/>
    </row>
    <row r="729" spans="1:5" x14ac:dyDescent="0.25">
      <c r="A729" s="247"/>
      <c r="B729" s="247"/>
      <c r="C729" s="247"/>
      <c r="D729" s="247"/>
      <c r="E729" s="247"/>
    </row>
    <row r="730" spans="1:5" x14ac:dyDescent="0.25">
      <c r="A730" s="247"/>
      <c r="B730" s="247"/>
      <c r="C730" s="247"/>
      <c r="D730" s="247"/>
      <c r="E730" s="247"/>
    </row>
    <row r="731" spans="1:5" x14ac:dyDescent="0.25">
      <c r="A731" s="247"/>
      <c r="B731" s="247"/>
      <c r="C731" s="247"/>
      <c r="D731" s="247"/>
      <c r="E731" s="247"/>
    </row>
    <row r="732" spans="1:5" x14ac:dyDescent="0.25">
      <c r="A732" s="247"/>
      <c r="B732" s="247"/>
      <c r="C732" s="247"/>
      <c r="D732" s="247"/>
      <c r="E732" s="247"/>
    </row>
    <row r="733" spans="1:5" x14ac:dyDescent="0.25">
      <c r="A733" s="247"/>
      <c r="B733" s="247"/>
      <c r="C733" s="247"/>
      <c r="D733" s="247"/>
      <c r="E733" s="247"/>
    </row>
    <row r="734" spans="1:5" x14ac:dyDescent="0.25">
      <c r="A734" s="247"/>
      <c r="B734" s="247"/>
      <c r="C734" s="247"/>
      <c r="D734" s="247"/>
      <c r="E734" s="247"/>
    </row>
    <row r="735" spans="1:5" x14ac:dyDescent="0.25">
      <c r="A735" s="247"/>
      <c r="B735" s="247"/>
      <c r="C735" s="247"/>
      <c r="D735" s="247"/>
      <c r="E735" s="247"/>
    </row>
    <row r="736" spans="1:5" x14ac:dyDescent="0.25">
      <c r="A736" s="247"/>
      <c r="B736" s="247"/>
      <c r="C736" s="247"/>
      <c r="D736" s="247"/>
      <c r="E736" s="247"/>
    </row>
    <row r="737" spans="1:5" x14ac:dyDescent="0.25">
      <c r="A737" s="247"/>
      <c r="B737" s="247"/>
      <c r="C737" s="247"/>
      <c r="D737" s="247"/>
      <c r="E737" s="247"/>
    </row>
    <row r="738" spans="1:5" x14ac:dyDescent="0.25">
      <c r="A738" s="247"/>
      <c r="B738" s="247"/>
      <c r="C738" s="247"/>
      <c r="D738" s="247"/>
      <c r="E738" s="247"/>
    </row>
    <row r="739" spans="1:5" x14ac:dyDescent="0.25">
      <c r="A739" s="247"/>
      <c r="B739" s="247"/>
      <c r="C739" s="247"/>
      <c r="D739" s="247"/>
      <c r="E739" s="247"/>
    </row>
    <row r="740" spans="1:5" x14ac:dyDescent="0.25">
      <c r="A740" s="247"/>
      <c r="B740" s="247"/>
      <c r="C740" s="247"/>
      <c r="D740" s="247"/>
      <c r="E740" s="247"/>
    </row>
    <row r="741" spans="1:5" x14ac:dyDescent="0.25">
      <c r="A741" s="247"/>
      <c r="B741" s="247"/>
      <c r="C741" s="247"/>
      <c r="D741" s="247"/>
      <c r="E741" s="247"/>
    </row>
    <row r="742" spans="1:5" x14ac:dyDescent="0.25">
      <c r="A742" s="247"/>
      <c r="B742" s="247"/>
      <c r="C742" s="247"/>
      <c r="D742" s="247"/>
      <c r="E742" s="247"/>
    </row>
    <row r="743" spans="1:5" x14ac:dyDescent="0.25">
      <c r="A743" s="247"/>
      <c r="B743" s="247"/>
      <c r="C743" s="247"/>
      <c r="D743" s="247"/>
      <c r="E743" s="247"/>
    </row>
    <row r="744" spans="1:5" x14ac:dyDescent="0.25">
      <c r="A744" s="247"/>
      <c r="B744" s="247"/>
      <c r="C744" s="247"/>
      <c r="D744" s="247"/>
      <c r="E744" s="247"/>
    </row>
    <row r="745" spans="1:5" x14ac:dyDescent="0.25">
      <c r="A745" s="247"/>
      <c r="B745" s="247"/>
      <c r="C745" s="247"/>
      <c r="D745" s="247"/>
      <c r="E745" s="247"/>
    </row>
    <row r="746" spans="1:5" x14ac:dyDescent="0.25">
      <c r="A746" s="247"/>
      <c r="B746" s="247"/>
      <c r="C746" s="247"/>
      <c r="D746" s="247"/>
      <c r="E746" s="247"/>
    </row>
    <row r="747" spans="1:5" x14ac:dyDescent="0.25">
      <c r="A747" s="247"/>
      <c r="B747" s="247"/>
      <c r="C747" s="247"/>
      <c r="D747" s="247"/>
      <c r="E747" s="247"/>
    </row>
    <row r="748" spans="1:5" x14ac:dyDescent="0.25">
      <c r="A748" s="247"/>
      <c r="B748" s="247"/>
      <c r="C748" s="247"/>
      <c r="D748" s="247"/>
      <c r="E748" s="247"/>
    </row>
    <row r="749" spans="1:5" x14ac:dyDescent="0.25">
      <c r="A749" s="247"/>
      <c r="B749" s="247"/>
      <c r="C749" s="247"/>
      <c r="D749" s="247"/>
      <c r="E749" s="247"/>
    </row>
    <row r="750" spans="1:5" x14ac:dyDescent="0.25">
      <c r="A750" s="247"/>
      <c r="B750" s="247"/>
      <c r="C750" s="247"/>
      <c r="D750" s="247"/>
      <c r="E750" s="247"/>
    </row>
    <row r="751" spans="1:5" x14ac:dyDescent="0.25">
      <c r="A751" s="247"/>
      <c r="B751" s="247"/>
      <c r="C751" s="247"/>
      <c r="D751" s="247"/>
      <c r="E751" s="247"/>
    </row>
    <row r="752" spans="1:5" x14ac:dyDescent="0.25">
      <c r="A752" s="247"/>
      <c r="B752" s="247"/>
      <c r="C752" s="247"/>
      <c r="D752" s="247"/>
      <c r="E752" s="247"/>
    </row>
    <row r="753" spans="1:5" x14ac:dyDescent="0.25">
      <c r="A753" s="247"/>
      <c r="B753" s="247"/>
      <c r="C753" s="247"/>
      <c r="D753" s="247"/>
      <c r="E753" s="247"/>
    </row>
    <row r="754" spans="1:5" x14ac:dyDescent="0.25">
      <c r="A754" s="247"/>
      <c r="B754" s="247"/>
      <c r="C754" s="247"/>
      <c r="D754" s="247"/>
      <c r="E754" s="247"/>
    </row>
    <row r="755" spans="1:5" x14ac:dyDescent="0.25">
      <c r="A755" s="247"/>
      <c r="B755" s="247"/>
      <c r="C755" s="247"/>
      <c r="D755" s="247"/>
      <c r="E755" s="247"/>
    </row>
    <row r="756" spans="1:5" x14ac:dyDescent="0.25">
      <c r="A756" s="247"/>
      <c r="B756" s="247"/>
      <c r="C756" s="247"/>
      <c r="D756" s="247"/>
      <c r="E756" s="247"/>
    </row>
    <row r="757" spans="1:5" x14ac:dyDescent="0.25">
      <c r="A757" s="247"/>
      <c r="B757" s="247"/>
      <c r="C757" s="247"/>
      <c r="D757" s="247"/>
      <c r="E757" s="247"/>
    </row>
    <row r="758" spans="1:5" x14ac:dyDescent="0.25">
      <c r="A758" s="247"/>
      <c r="B758" s="247"/>
      <c r="C758" s="247"/>
      <c r="D758" s="247"/>
      <c r="E758" s="247"/>
    </row>
    <row r="759" spans="1:5" x14ac:dyDescent="0.25">
      <c r="A759" s="247"/>
      <c r="B759" s="247"/>
      <c r="C759" s="247"/>
      <c r="D759" s="247"/>
      <c r="E759" s="247"/>
    </row>
    <row r="760" spans="1:5" x14ac:dyDescent="0.25">
      <c r="A760" s="247"/>
      <c r="B760" s="247"/>
      <c r="C760" s="247"/>
      <c r="D760" s="247"/>
      <c r="E760" s="247"/>
    </row>
    <row r="761" spans="1:5" x14ac:dyDescent="0.25">
      <c r="A761" s="247"/>
      <c r="B761" s="247"/>
      <c r="C761" s="247"/>
      <c r="D761" s="247"/>
      <c r="E761" s="247"/>
    </row>
    <row r="762" spans="1:5" x14ac:dyDescent="0.25">
      <c r="A762" s="247"/>
      <c r="B762" s="247"/>
      <c r="C762" s="247"/>
      <c r="D762" s="247"/>
      <c r="E762" s="247"/>
    </row>
    <row r="763" spans="1:5" x14ac:dyDescent="0.25">
      <c r="A763" s="247"/>
      <c r="B763" s="247"/>
      <c r="C763" s="247"/>
      <c r="D763" s="247"/>
      <c r="E763" s="247"/>
    </row>
    <row r="764" spans="1:5" x14ac:dyDescent="0.25">
      <c r="A764" s="247"/>
      <c r="B764" s="247"/>
      <c r="C764" s="247"/>
      <c r="D764" s="247"/>
      <c r="E764" s="247"/>
    </row>
    <row r="765" spans="1:5" x14ac:dyDescent="0.25">
      <c r="A765" s="247"/>
      <c r="B765" s="247"/>
      <c r="C765" s="247"/>
      <c r="D765" s="247"/>
      <c r="E765" s="247"/>
    </row>
    <row r="766" spans="1:5" x14ac:dyDescent="0.25">
      <c r="A766" s="247"/>
      <c r="B766" s="247"/>
      <c r="C766" s="247"/>
      <c r="D766" s="247"/>
      <c r="E766" s="247"/>
    </row>
    <row r="767" spans="1:5" x14ac:dyDescent="0.25">
      <c r="A767" s="247"/>
      <c r="B767" s="247"/>
      <c r="C767" s="247"/>
      <c r="D767" s="247"/>
      <c r="E767" s="247"/>
    </row>
    <row r="768" spans="1:5" x14ac:dyDescent="0.25">
      <c r="A768" s="247"/>
      <c r="B768" s="247"/>
      <c r="C768" s="247"/>
      <c r="D768" s="247"/>
      <c r="E768" s="247"/>
    </row>
    <row r="769" spans="1:5" x14ac:dyDescent="0.25">
      <c r="A769" s="247"/>
      <c r="B769" s="247"/>
      <c r="C769" s="247"/>
      <c r="D769" s="247"/>
      <c r="E769" s="247"/>
    </row>
    <row r="770" spans="1:5" x14ac:dyDescent="0.25">
      <c r="A770" s="247"/>
      <c r="B770" s="247"/>
      <c r="C770" s="247"/>
      <c r="D770" s="247"/>
      <c r="E770" s="247"/>
    </row>
    <row r="771" spans="1:5" x14ac:dyDescent="0.25">
      <c r="A771" s="247"/>
      <c r="B771" s="247"/>
      <c r="C771" s="247"/>
      <c r="D771" s="247"/>
      <c r="E771" s="247"/>
    </row>
    <row r="772" spans="1:5" x14ac:dyDescent="0.25">
      <c r="A772" s="247"/>
      <c r="B772" s="247"/>
      <c r="C772" s="247"/>
      <c r="D772" s="247"/>
      <c r="E772" s="247"/>
    </row>
    <row r="773" spans="1:5" x14ac:dyDescent="0.25">
      <c r="A773" s="247"/>
      <c r="B773" s="247"/>
      <c r="C773" s="247"/>
      <c r="D773" s="247"/>
      <c r="E773" s="247"/>
    </row>
    <row r="774" spans="1:5" x14ac:dyDescent="0.25">
      <c r="A774" s="247"/>
      <c r="B774" s="247"/>
      <c r="C774" s="247"/>
      <c r="D774" s="247"/>
      <c r="E774" s="247"/>
    </row>
    <row r="775" spans="1:5" x14ac:dyDescent="0.25">
      <c r="A775" s="247"/>
      <c r="B775" s="247"/>
      <c r="C775" s="247"/>
      <c r="D775" s="247"/>
      <c r="E775" s="247"/>
    </row>
    <row r="776" spans="1:5" x14ac:dyDescent="0.25">
      <c r="A776" s="247"/>
      <c r="B776" s="247"/>
      <c r="C776" s="247"/>
      <c r="D776" s="247"/>
      <c r="E776" s="247"/>
    </row>
    <row r="777" spans="1:5" x14ac:dyDescent="0.25">
      <c r="A777" s="247"/>
      <c r="B777" s="247"/>
      <c r="C777" s="247"/>
      <c r="D777" s="247"/>
      <c r="E777" s="247"/>
    </row>
    <row r="778" spans="1:5" x14ac:dyDescent="0.25">
      <c r="A778" s="247"/>
      <c r="B778" s="247"/>
      <c r="C778" s="247"/>
      <c r="D778" s="247"/>
      <c r="E778" s="247"/>
    </row>
    <row r="779" spans="1:5" x14ac:dyDescent="0.25">
      <c r="A779" s="247"/>
      <c r="B779" s="247"/>
      <c r="C779" s="247"/>
      <c r="D779" s="247"/>
      <c r="E779" s="247"/>
    </row>
    <row r="780" spans="1:5" x14ac:dyDescent="0.25">
      <c r="A780" s="247"/>
      <c r="B780" s="247"/>
      <c r="C780" s="247"/>
      <c r="D780" s="247"/>
      <c r="E780" s="247"/>
    </row>
    <row r="781" spans="1:5" x14ac:dyDescent="0.25">
      <c r="A781" s="247"/>
      <c r="B781" s="247"/>
      <c r="C781" s="247"/>
      <c r="D781" s="247"/>
      <c r="E781" s="247"/>
    </row>
    <row r="782" spans="1:5" x14ac:dyDescent="0.25">
      <c r="A782" s="247"/>
      <c r="B782" s="247"/>
      <c r="C782" s="247"/>
      <c r="D782" s="247"/>
      <c r="E782" s="247"/>
    </row>
    <row r="783" spans="1:5" x14ac:dyDescent="0.25">
      <c r="A783" s="247"/>
      <c r="B783" s="247"/>
      <c r="C783" s="247"/>
      <c r="D783" s="247"/>
      <c r="E783" s="247"/>
    </row>
    <row r="784" spans="1:5" x14ac:dyDescent="0.25">
      <c r="A784" s="247"/>
      <c r="B784" s="247"/>
      <c r="C784" s="247"/>
      <c r="D784" s="247"/>
      <c r="E784" s="247"/>
    </row>
    <row r="785" spans="1:5" x14ac:dyDescent="0.25">
      <c r="A785" s="247"/>
      <c r="B785" s="247"/>
      <c r="C785" s="247"/>
      <c r="D785" s="247"/>
      <c r="E785" s="247"/>
    </row>
    <row r="786" spans="1:5" x14ac:dyDescent="0.25">
      <c r="A786" s="247"/>
      <c r="B786" s="247"/>
      <c r="C786" s="247"/>
      <c r="D786" s="247"/>
      <c r="E786" s="247"/>
    </row>
    <row r="787" spans="1:5" x14ac:dyDescent="0.25">
      <c r="A787" s="247"/>
      <c r="B787" s="247"/>
      <c r="C787" s="247"/>
      <c r="D787" s="247"/>
      <c r="E787" s="247"/>
    </row>
    <row r="788" spans="1:5" x14ac:dyDescent="0.25">
      <c r="A788" s="247"/>
      <c r="B788" s="247"/>
      <c r="C788" s="247"/>
      <c r="D788" s="247"/>
      <c r="E788" s="247"/>
    </row>
    <row r="789" spans="1:5" x14ac:dyDescent="0.25">
      <c r="A789" s="247"/>
      <c r="B789" s="247"/>
      <c r="C789" s="247"/>
      <c r="D789" s="247"/>
      <c r="E789" s="247"/>
    </row>
    <row r="790" spans="1:5" x14ac:dyDescent="0.25">
      <c r="A790" s="247"/>
      <c r="B790" s="247"/>
      <c r="C790" s="247"/>
      <c r="D790" s="247"/>
      <c r="E790" s="247"/>
    </row>
    <row r="791" spans="1:5" x14ac:dyDescent="0.25">
      <c r="A791" s="247"/>
      <c r="B791" s="247"/>
      <c r="C791" s="247"/>
      <c r="D791" s="247"/>
      <c r="E791" s="247"/>
    </row>
    <row r="792" spans="1:5" x14ac:dyDescent="0.25">
      <c r="A792" s="247"/>
      <c r="B792" s="247"/>
      <c r="C792" s="247"/>
      <c r="D792" s="247"/>
      <c r="E792" s="247"/>
    </row>
    <row r="793" spans="1:5" x14ac:dyDescent="0.25">
      <c r="A793" s="247"/>
      <c r="B793" s="247"/>
      <c r="C793" s="247"/>
      <c r="D793" s="247"/>
      <c r="E793" s="247"/>
    </row>
    <row r="794" spans="1:5" x14ac:dyDescent="0.25">
      <c r="A794" s="247"/>
      <c r="B794" s="247"/>
      <c r="C794" s="247"/>
      <c r="D794" s="247"/>
      <c r="E794" s="247"/>
    </row>
    <row r="795" spans="1:5" x14ac:dyDescent="0.25">
      <c r="A795" s="247"/>
      <c r="B795" s="247"/>
      <c r="C795" s="247"/>
      <c r="D795" s="247"/>
      <c r="E795" s="247"/>
    </row>
    <row r="796" spans="1:5" x14ac:dyDescent="0.25">
      <c r="A796" s="247"/>
      <c r="B796" s="247"/>
      <c r="C796" s="247"/>
      <c r="D796" s="247"/>
      <c r="E796" s="247"/>
    </row>
    <row r="797" spans="1:5" x14ac:dyDescent="0.25">
      <c r="A797" s="247"/>
      <c r="B797" s="247"/>
      <c r="C797" s="247"/>
      <c r="D797" s="247"/>
      <c r="E797" s="247"/>
    </row>
    <row r="798" spans="1:5" x14ac:dyDescent="0.25">
      <c r="A798" s="247"/>
      <c r="B798" s="247"/>
      <c r="C798" s="247"/>
      <c r="D798" s="247"/>
      <c r="E798" s="247"/>
    </row>
    <row r="799" spans="1:5" x14ac:dyDescent="0.25">
      <c r="A799" s="247"/>
      <c r="B799" s="247"/>
      <c r="C799" s="247"/>
      <c r="D799" s="247"/>
      <c r="E799" s="247"/>
    </row>
    <row r="800" spans="1:5" x14ac:dyDescent="0.25">
      <c r="A800" s="247"/>
      <c r="B800" s="247"/>
      <c r="C800" s="247"/>
      <c r="D800" s="247"/>
      <c r="E800" s="247"/>
    </row>
    <row r="801" spans="1:5" x14ac:dyDescent="0.25">
      <c r="A801" s="247"/>
      <c r="B801" s="247"/>
      <c r="C801" s="247"/>
      <c r="D801" s="247"/>
      <c r="E801" s="247"/>
    </row>
    <row r="802" spans="1:5" x14ac:dyDescent="0.25">
      <c r="A802" s="247"/>
      <c r="B802" s="247"/>
      <c r="C802" s="247"/>
      <c r="D802" s="247"/>
      <c r="E802" s="247"/>
    </row>
    <row r="803" spans="1:5" x14ac:dyDescent="0.25">
      <c r="A803" s="247"/>
      <c r="B803" s="247"/>
      <c r="C803" s="247"/>
      <c r="D803" s="247"/>
      <c r="E803" s="247"/>
    </row>
    <row r="804" spans="1:5" x14ac:dyDescent="0.25">
      <c r="A804" s="247"/>
      <c r="B804" s="247"/>
      <c r="C804" s="247"/>
      <c r="D804" s="247"/>
      <c r="E804" s="247"/>
    </row>
    <row r="805" spans="1:5" x14ac:dyDescent="0.25">
      <c r="A805" s="247"/>
      <c r="B805" s="247"/>
      <c r="C805" s="247"/>
      <c r="D805" s="247"/>
      <c r="E805" s="247"/>
    </row>
    <row r="806" spans="1:5" x14ac:dyDescent="0.25">
      <c r="A806" s="247"/>
      <c r="B806" s="247"/>
      <c r="C806" s="247"/>
      <c r="D806" s="247"/>
      <c r="E806" s="247"/>
    </row>
    <row r="807" spans="1:5" x14ac:dyDescent="0.25">
      <c r="A807" s="247"/>
      <c r="B807" s="247"/>
      <c r="C807" s="247"/>
      <c r="D807" s="247"/>
      <c r="E807" s="247"/>
    </row>
    <row r="808" spans="1:5" x14ac:dyDescent="0.25">
      <c r="A808" s="247"/>
      <c r="B808" s="247"/>
      <c r="C808" s="247"/>
      <c r="D808" s="247"/>
      <c r="E808" s="247"/>
    </row>
    <row r="809" spans="1:5" x14ac:dyDescent="0.25">
      <c r="A809" s="247"/>
      <c r="B809" s="247"/>
      <c r="C809" s="247"/>
      <c r="D809" s="247"/>
      <c r="E809" s="247"/>
    </row>
    <row r="810" spans="1:5" x14ac:dyDescent="0.25">
      <c r="A810" s="247"/>
      <c r="B810" s="247"/>
      <c r="C810" s="247"/>
      <c r="D810" s="247"/>
      <c r="E810" s="247"/>
    </row>
    <row r="811" spans="1:5" x14ac:dyDescent="0.25">
      <c r="A811" s="247"/>
      <c r="B811" s="247"/>
      <c r="C811" s="247"/>
      <c r="D811" s="247"/>
      <c r="E811" s="247"/>
    </row>
    <row r="812" spans="1:5" x14ac:dyDescent="0.25">
      <c r="A812" s="247"/>
      <c r="B812" s="247"/>
      <c r="C812" s="247"/>
      <c r="D812" s="247"/>
      <c r="E812" s="247"/>
    </row>
    <row r="813" spans="1:5" x14ac:dyDescent="0.25">
      <c r="A813" s="247"/>
      <c r="B813" s="247"/>
      <c r="C813" s="247"/>
      <c r="D813" s="247"/>
      <c r="E813" s="247"/>
    </row>
    <row r="814" spans="1:5" x14ac:dyDescent="0.25">
      <c r="A814" s="247"/>
      <c r="B814" s="247"/>
      <c r="C814" s="247"/>
      <c r="D814" s="247"/>
      <c r="E814" s="247"/>
    </row>
    <row r="815" spans="1:5" x14ac:dyDescent="0.25">
      <c r="A815" s="247"/>
      <c r="B815" s="247"/>
      <c r="C815" s="247"/>
      <c r="D815" s="247"/>
      <c r="E815" s="247"/>
    </row>
    <row r="816" spans="1:5" x14ac:dyDescent="0.25">
      <c r="A816" s="247"/>
      <c r="B816" s="247"/>
      <c r="C816" s="247"/>
      <c r="D816" s="247"/>
      <c r="E816" s="247"/>
    </row>
    <row r="817" spans="1:5" x14ac:dyDescent="0.25">
      <c r="A817" s="247"/>
      <c r="B817" s="247"/>
      <c r="C817" s="247"/>
      <c r="D817" s="247"/>
      <c r="E817" s="247"/>
    </row>
    <row r="818" spans="1:5" x14ac:dyDescent="0.25">
      <c r="A818" s="247"/>
      <c r="B818" s="247"/>
      <c r="C818" s="247"/>
      <c r="D818" s="247"/>
      <c r="E818" s="247"/>
    </row>
    <row r="819" spans="1:5" x14ac:dyDescent="0.25">
      <c r="A819" s="247"/>
      <c r="B819" s="247"/>
      <c r="C819" s="247"/>
      <c r="D819" s="247"/>
      <c r="E819" s="247"/>
    </row>
    <row r="820" spans="1:5" x14ac:dyDescent="0.25">
      <c r="A820" s="247"/>
      <c r="B820" s="247"/>
      <c r="C820" s="247"/>
      <c r="D820" s="247"/>
      <c r="E820" s="247"/>
    </row>
    <row r="821" spans="1:5" x14ac:dyDescent="0.25">
      <c r="A821" s="247"/>
      <c r="B821" s="247"/>
      <c r="C821" s="247"/>
      <c r="D821" s="247"/>
      <c r="E821" s="247"/>
    </row>
    <row r="822" spans="1:5" x14ac:dyDescent="0.25">
      <c r="A822" s="247"/>
      <c r="B822" s="247"/>
      <c r="C822" s="247"/>
      <c r="D822" s="247"/>
      <c r="E822" s="247"/>
    </row>
    <row r="823" spans="1:5" x14ac:dyDescent="0.25">
      <c r="A823" s="247"/>
      <c r="B823" s="247"/>
      <c r="C823" s="247"/>
      <c r="D823" s="247"/>
      <c r="E823" s="247"/>
    </row>
    <row r="824" spans="1:5" x14ac:dyDescent="0.25">
      <c r="A824" s="247"/>
      <c r="B824" s="247"/>
      <c r="C824" s="247"/>
      <c r="D824" s="247"/>
      <c r="E824" s="247"/>
    </row>
    <row r="825" spans="1:5" x14ac:dyDescent="0.25">
      <c r="A825" s="247"/>
      <c r="B825" s="247"/>
      <c r="C825" s="247"/>
      <c r="D825" s="247"/>
      <c r="E825" s="247"/>
    </row>
    <row r="826" spans="1:5" x14ac:dyDescent="0.25">
      <c r="A826" s="247"/>
      <c r="B826" s="247"/>
      <c r="C826" s="247"/>
      <c r="D826" s="247"/>
      <c r="E826" s="247"/>
    </row>
    <row r="827" spans="1:5" x14ac:dyDescent="0.25">
      <c r="A827" s="247"/>
      <c r="B827" s="247"/>
      <c r="C827" s="247"/>
      <c r="D827" s="247"/>
      <c r="E827" s="247"/>
    </row>
    <row r="828" spans="1:5" x14ac:dyDescent="0.25">
      <c r="A828" s="247"/>
      <c r="B828" s="247"/>
      <c r="C828" s="247"/>
      <c r="D828" s="247"/>
      <c r="E828" s="247"/>
    </row>
    <row r="829" spans="1:5" x14ac:dyDescent="0.25">
      <c r="A829" s="247"/>
      <c r="B829" s="247"/>
      <c r="C829" s="247"/>
      <c r="D829" s="247"/>
      <c r="E829" s="247"/>
    </row>
    <row r="830" spans="1:5" x14ac:dyDescent="0.25">
      <c r="A830" s="247"/>
      <c r="B830" s="247"/>
      <c r="C830" s="247"/>
      <c r="D830" s="247"/>
      <c r="E830" s="247"/>
    </row>
    <row r="831" spans="1:5" x14ac:dyDescent="0.25">
      <c r="A831" s="247"/>
      <c r="B831" s="247"/>
      <c r="C831" s="247"/>
      <c r="D831" s="247"/>
      <c r="E831" s="247"/>
    </row>
    <row r="832" spans="1:5" x14ac:dyDescent="0.25">
      <c r="A832" s="247"/>
      <c r="B832" s="247"/>
      <c r="C832" s="247"/>
      <c r="D832" s="247"/>
      <c r="E832" s="247"/>
    </row>
    <row r="833" spans="1:5" x14ac:dyDescent="0.25">
      <c r="A833" s="247"/>
      <c r="B833" s="247"/>
      <c r="C833" s="247"/>
      <c r="D833" s="247"/>
      <c r="E833" s="247"/>
    </row>
    <row r="834" spans="1:5" x14ac:dyDescent="0.25">
      <c r="A834" s="247"/>
      <c r="B834" s="247"/>
      <c r="C834" s="247"/>
      <c r="D834" s="247"/>
      <c r="E834" s="247"/>
    </row>
    <row r="835" spans="1:5" x14ac:dyDescent="0.25">
      <c r="A835" s="247"/>
      <c r="B835" s="247"/>
      <c r="C835" s="247"/>
      <c r="D835" s="247"/>
      <c r="E835" s="247"/>
    </row>
    <row r="836" spans="1:5" x14ac:dyDescent="0.25">
      <c r="A836" s="247"/>
      <c r="B836" s="247"/>
      <c r="C836" s="247"/>
      <c r="D836" s="247"/>
      <c r="E836" s="247"/>
    </row>
    <row r="837" spans="1:5" x14ac:dyDescent="0.25">
      <c r="A837" s="247"/>
      <c r="B837" s="247"/>
      <c r="C837" s="247"/>
      <c r="D837" s="247"/>
      <c r="E837" s="247"/>
    </row>
    <row r="838" spans="1:5" x14ac:dyDescent="0.25">
      <c r="A838" s="247"/>
      <c r="B838" s="247"/>
      <c r="C838" s="247"/>
      <c r="D838" s="247"/>
      <c r="E838" s="247"/>
    </row>
    <row r="839" spans="1:5" x14ac:dyDescent="0.25">
      <c r="A839" s="247"/>
      <c r="B839" s="247"/>
      <c r="C839" s="247"/>
      <c r="D839" s="247"/>
      <c r="E839" s="247"/>
    </row>
    <row r="840" spans="1:5" x14ac:dyDescent="0.25">
      <c r="A840" s="247"/>
      <c r="B840" s="247"/>
      <c r="C840" s="247"/>
      <c r="D840" s="247"/>
      <c r="E840" s="247"/>
    </row>
    <row r="841" spans="1:5" x14ac:dyDescent="0.25">
      <c r="A841" s="247"/>
      <c r="B841" s="247"/>
      <c r="C841" s="247"/>
      <c r="D841" s="247"/>
      <c r="E841" s="247"/>
    </row>
    <row r="842" spans="1:5" x14ac:dyDescent="0.25">
      <c r="A842" s="247"/>
      <c r="B842" s="247"/>
      <c r="C842" s="247"/>
      <c r="D842" s="247"/>
      <c r="E842" s="247"/>
    </row>
    <row r="843" spans="1:5" x14ac:dyDescent="0.25">
      <c r="A843" s="247"/>
      <c r="B843" s="247"/>
      <c r="C843" s="247"/>
      <c r="D843" s="247"/>
      <c r="E843" s="247"/>
    </row>
    <row r="844" spans="1:5" x14ac:dyDescent="0.25">
      <c r="A844" s="247"/>
      <c r="B844" s="247"/>
      <c r="C844" s="247"/>
      <c r="D844" s="247"/>
      <c r="E844" s="247"/>
    </row>
    <row r="845" spans="1:5" x14ac:dyDescent="0.25">
      <c r="A845" s="247"/>
      <c r="B845" s="247"/>
      <c r="C845" s="247"/>
      <c r="D845" s="247"/>
      <c r="E845" s="247"/>
    </row>
    <row r="846" spans="1:5" x14ac:dyDescent="0.25">
      <c r="A846" s="247"/>
      <c r="B846" s="247"/>
      <c r="C846" s="247"/>
      <c r="D846" s="247"/>
      <c r="E846" s="247"/>
    </row>
    <row r="847" spans="1:5" x14ac:dyDescent="0.25">
      <c r="A847" s="247"/>
      <c r="B847" s="247"/>
      <c r="C847" s="247"/>
      <c r="D847" s="247"/>
      <c r="E847" s="247"/>
    </row>
    <row r="848" spans="1:5" x14ac:dyDescent="0.25">
      <c r="A848" s="247"/>
      <c r="B848" s="247"/>
      <c r="C848" s="247"/>
      <c r="D848" s="247"/>
      <c r="E848" s="247"/>
    </row>
    <row r="849" spans="1:5" x14ac:dyDescent="0.25">
      <c r="A849" s="247"/>
      <c r="B849" s="247"/>
      <c r="C849" s="247"/>
      <c r="D849" s="247"/>
      <c r="E849" s="247"/>
    </row>
    <row r="850" spans="1:5" x14ac:dyDescent="0.25">
      <c r="A850" s="247"/>
      <c r="B850" s="247"/>
      <c r="C850" s="247"/>
      <c r="D850" s="247"/>
      <c r="E850" s="247"/>
    </row>
    <row r="851" spans="1:5" x14ac:dyDescent="0.25">
      <c r="A851" s="247"/>
      <c r="B851" s="247"/>
      <c r="C851" s="247"/>
      <c r="D851" s="247"/>
      <c r="E851" s="247"/>
    </row>
    <row r="852" spans="1:5" x14ac:dyDescent="0.25">
      <c r="A852" s="247"/>
      <c r="B852" s="247"/>
      <c r="C852" s="247"/>
      <c r="D852" s="247"/>
      <c r="E852" s="247"/>
    </row>
    <row r="853" spans="1:5" x14ac:dyDescent="0.25">
      <c r="A853" s="247"/>
      <c r="B853" s="247"/>
      <c r="C853" s="247"/>
      <c r="D853" s="247"/>
      <c r="E853" s="247"/>
    </row>
    <row r="854" spans="1:5" x14ac:dyDescent="0.25">
      <c r="A854" s="247"/>
      <c r="B854" s="247"/>
      <c r="C854" s="247"/>
      <c r="D854" s="247"/>
      <c r="E854" s="247"/>
    </row>
    <row r="855" spans="1:5" x14ac:dyDescent="0.25">
      <c r="A855" s="247"/>
      <c r="B855" s="247"/>
      <c r="C855" s="247"/>
      <c r="D855" s="247"/>
      <c r="E855" s="247"/>
    </row>
    <row r="856" spans="1:5" x14ac:dyDescent="0.25">
      <c r="A856" s="247"/>
      <c r="B856" s="247"/>
      <c r="C856" s="247"/>
      <c r="D856" s="247"/>
      <c r="E856" s="247"/>
    </row>
    <row r="857" spans="1:5" x14ac:dyDescent="0.25">
      <c r="A857" s="247"/>
      <c r="B857" s="247"/>
      <c r="C857" s="247"/>
      <c r="D857" s="247"/>
      <c r="E857" s="247"/>
    </row>
    <row r="858" spans="1:5" x14ac:dyDescent="0.25">
      <c r="A858" s="247"/>
      <c r="B858" s="247"/>
      <c r="C858" s="247"/>
      <c r="D858" s="247"/>
      <c r="E858" s="247"/>
    </row>
    <row r="859" spans="1:5" x14ac:dyDescent="0.25">
      <c r="A859" s="247"/>
      <c r="B859" s="247"/>
      <c r="C859" s="247"/>
      <c r="D859" s="247"/>
      <c r="E859" s="247"/>
    </row>
    <row r="860" spans="1:5" x14ac:dyDescent="0.25">
      <c r="A860" s="247"/>
      <c r="B860" s="247"/>
      <c r="C860" s="247"/>
      <c r="D860" s="247"/>
      <c r="E860" s="247"/>
    </row>
    <row r="861" spans="1:5" x14ac:dyDescent="0.25">
      <c r="A861" s="247"/>
      <c r="B861" s="247"/>
      <c r="C861" s="247"/>
      <c r="D861" s="247"/>
      <c r="E861" s="247"/>
    </row>
    <row r="862" spans="1:5" x14ac:dyDescent="0.25">
      <c r="A862" s="247"/>
      <c r="B862" s="247"/>
      <c r="C862" s="247"/>
      <c r="D862" s="247"/>
      <c r="E862" s="247"/>
    </row>
    <row r="863" spans="1:5" x14ac:dyDescent="0.25">
      <c r="A863" s="247"/>
      <c r="B863" s="247"/>
      <c r="C863" s="247"/>
      <c r="D863" s="247"/>
      <c r="E863" s="247"/>
    </row>
    <row r="864" spans="1:5" x14ac:dyDescent="0.25">
      <c r="A864" s="247"/>
      <c r="B864" s="247"/>
      <c r="C864" s="247"/>
      <c r="D864" s="247"/>
      <c r="E864" s="247"/>
    </row>
    <row r="865" spans="1:5" x14ac:dyDescent="0.25">
      <c r="A865" s="247"/>
      <c r="B865" s="247"/>
      <c r="C865" s="247"/>
      <c r="D865" s="247"/>
      <c r="E865" s="247"/>
    </row>
    <row r="866" spans="1:5" x14ac:dyDescent="0.25">
      <c r="A866" s="247"/>
      <c r="B866" s="247"/>
      <c r="C866" s="247"/>
      <c r="D866" s="247"/>
      <c r="E866" s="247"/>
    </row>
    <row r="867" spans="1:5" x14ac:dyDescent="0.25">
      <c r="A867" s="247"/>
      <c r="B867" s="247"/>
      <c r="C867" s="247"/>
      <c r="D867" s="247"/>
      <c r="E867" s="247"/>
    </row>
    <row r="868" spans="1:5" x14ac:dyDescent="0.25">
      <c r="A868" s="247"/>
      <c r="B868" s="247"/>
      <c r="C868" s="247"/>
      <c r="D868" s="247"/>
      <c r="E868" s="247"/>
    </row>
    <row r="869" spans="1:5" x14ac:dyDescent="0.25">
      <c r="A869" s="247"/>
      <c r="B869" s="247"/>
      <c r="C869" s="247"/>
      <c r="D869" s="247"/>
      <c r="E869" s="247"/>
    </row>
    <row r="870" spans="1:5" x14ac:dyDescent="0.25">
      <c r="A870" s="247"/>
      <c r="B870" s="247"/>
      <c r="C870" s="247"/>
      <c r="D870" s="247"/>
      <c r="E870" s="247"/>
    </row>
    <row r="871" spans="1:5" x14ac:dyDescent="0.25">
      <c r="A871" s="247"/>
      <c r="B871" s="247"/>
      <c r="C871" s="247"/>
      <c r="D871" s="247"/>
      <c r="E871" s="247"/>
    </row>
    <row r="872" spans="1:5" x14ac:dyDescent="0.25">
      <c r="A872" s="247"/>
      <c r="B872" s="247"/>
      <c r="C872" s="247"/>
      <c r="D872" s="247"/>
      <c r="E872" s="247"/>
    </row>
    <row r="873" spans="1:5" x14ac:dyDescent="0.25">
      <c r="A873" s="247"/>
      <c r="B873" s="247"/>
      <c r="C873" s="247"/>
      <c r="D873" s="247"/>
      <c r="E873" s="247"/>
    </row>
    <row r="874" spans="1:5" x14ac:dyDescent="0.25">
      <c r="A874" s="247"/>
      <c r="B874" s="247"/>
      <c r="C874" s="247"/>
      <c r="D874" s="247"/>
      <c r="E874" s="247"/>
    </row>
    <row r="875" spans="1:5" x14ac:dyDescent="0.25">
      <c r="A875" s="247"/>
      <c r="B875" s="247"/>
      <c r="C875" s="247"/>
      <c r="D875" s="247"/>
      <c r="E875" s="247"/>
    </row>
    <row r="876" spans="1:5" x14ac:dyDescent="0.25">
      <c r="A876" s="247"/>
      <c r="B876" s="247"/>
      <c r="C876" s="247"/>
      <c r="D876" s="247"/>
      <c r="E876" s="247"/>
    </row>
    <row r="877" spans="1:5" x14ac:dyDescent="0.25">
      <c r="A877" s="247"/>
      <c r="B877" s="247"/>
      <c r="C877" s="247"/>
      <c r="D877" s="247"/>
      <c r="E877" s="247"/>
    </row>
    <row r="878" spans="1:5" x14ac:dyDescent="0.25">
      <c r="A878" s="247"/>
      <c r="B878" s="247"/>
      <c r="C878" s="247"/>
      <c r="D878" s="247"/>
      <c r="E878" s="247"/>
    </row>
    <row r="879" spans="1:5" x14ac:dyDescent="0.25">
      <c r="A879" s="247"/>
      <c r="B879" s="247"/>
      <c r="C879" s="247"/>
      <c r="D879" s="247"/>
      <c r="E879" s="247"/>
    </row>
    <row r="880" spans="1:5" x14ac:dyDescent="0.25">
      <c r="A880" s="247"/>
      <c r="B880" s="247"/>
      <c r="C880" s="247"/>
      <c r="D880" s="247"/>
      <c r="E880" s="247"/>
    </row>
    <row r="881" spans="1:5" x14ac:dyDescent="0.25">
      <c r="A881" s="247"/>
      <c r="B881" s="247"/>
      <c r="C881" s="247"/>
      <c r="D881" s="247"/>
      <c r="E881" s="247"/>
    </row>
    <row r="882" spans="1:5" x14ac:dyDescent="0.25">
      <c r="A882" s="247"/>
      <c r="B882" s="247"/>
      <c r="C882" s="247"/>
      <c r="D882" s="247"/>
      <c r="E882" s="247"/>
    </row>
    <row r="883" spans="1:5" x14ac:dyDescent="0.25">
      <c r="A883" s="247"/>
      <c r="B883" s="247"/>
      <c r="C883" s="247"/>
      <c r="D883" s="247"/>
      <c r="E883" s="247"/>
    </row>
    <row r="884" spans="1:5" x14ac:dyDescent="0.25">
      <c r="A884" s="247"/>
      <c r="B884" s="247"/>
      <c r="C884" s="247"/>
      <c r="D884" s="247"/>
      <c r="E884" s="247"/>
    </row>
    <row r="885" spans="1:5" x14ac:dyDescent="0.25">
      <c r="A885" s="247"/>
      <c r="B885" s="247"/>
      <c r="C885" s="247"/>
      <c r="D885" s="247"/>
      <c r="E885" s="247"/>
    </row>
    <row r="886" spans="1:5" x14ac:dyDescent="0.25">
      <c r="A886" s="247"/>
      <c r="B886" s="247"/>
      <c r="C886" s="247"/>
      <c r="D886" s="247"/>
      <c r="E886" s="247"/>
    </row>
    <row r="887" spans="1:5" x14ac:dyDescent="0.25">
      <c r="A887" s="247"/>
      <c r="B887" s="247"/>
      <c r="C887" s="247"/>
      <c r="D887" s="247"/>
      <c r="E887" s="247"/>
    </row>
    <row r="888" spans="1:5" x14ac:dyDescent="0.25">
      <c r="A888" s="247"/>
      <c r="B888" s="247"/>
      <c r="C888" s="247"/>
      <c r="D888" s="247"/>
      <c r="E888" s="247"/>
    </row>
    <row r="889" spans="1:5" x14ac:dyDescent="0.25">
      <c r="A889" s="247"/>
      <c r="B889" s="247"/>
      <c r="C889" s="247"/>
      <c r="D889" s="247"/>
      <c r="E889" s="247"/>
    </row>
    <row r="890" spans="1:5" x14ac:dyDescent="0.25">
      <c r="A890" s="247"/>
      <c r="B890" s="247"/>
      <c r="C890" s="247"/>
      <c r="D890" s="247"/>
      <c r="E890" s="247"/>
    </row>
    <row r="891" spans="1:5" x14ac:dyDescent="0.25">
      <c r="A891" s="247"/>
      <c r="B891" s="247"/>
      <c r="C891" s="247"/>
      <c r="D891" s="247"/>
      <c r="E891" s="247"/>
    </row>
    <row r="892" spans="1:5" x14ac:dyDescent="0.25">
      <c r="A892" s="247"/>
      <c r="B892" s="247"/>
      <c r="C892" s="247"/>
      <c r="D892" s="247"/>
      <c r="E892" s="247"/>
    </row>
    <row r="893" spans="1:5" x14ac:dyDescent="0.25">
      <c r="A893" s="247"/>
      <c r="B893" s="247"/>
      <c r="C893" s="247"/>
      <c r="D893" s="247"/>
      <c r="E893" s="247"/>
    </row>
    <row r="894" spans="1:5" x14ac:dyDescent="0.25">
      <c r="A894" s="247"/>
      <c r="B894" s="247"/>
      <c r="C894" s="247"/>
      <c r="D894" s="247"/>
      <c r="E894" s="247"/>
    </row>
    <row r="895" spans="1:5" x14ac:dyDescent="0.25">
      <c r="A895" s="247"/>
      <c r="B895" s="247"/>
      <c r="C895" s="247"/>
      <c r="D895" s="247"/>
      <c r="E895" s="247"/>
    </row>
    <row r="896" spans="1:5" x14ac:dyDescent="0.25">
      <c r="A896" s="247"/>
      <c r="B896" s="247"/>
      <c r="C896" s="247"/>
      <c r="D896" s="247"/>
      <c r="E896" s="247"/>
    </row>
    <row r="897" spans="1:5" x14ac:dyDescent="0.25">
      <c r="A897" s="247"/>
      <c r="B897" s="247"/>
      <c r="C897" s="247"/>
      <c r="D897" s="247"/>
      <c r="E897" s="247"/>
    </row>
    <row r="898" spans="1:5" x14ac:dyDescent="0.25">
      <c r="A898" s="247"/>
      <c r="B898" s="247"/>
      <c r="C898" s="247"/>
      <c r="D898" s="247"/>
      <c r="E898" s="247"/>
    </row>
    <row r="899" spans="1:5" x14ac:dyDescent="0.25">
      <c r="A899" s="247"/>
      <c r="B899" s="247"/>
      <c r="C899" s="247"/>
      <c r="D899" s="247"/>
      <c r="E899" s="247"/>
    </row>
    <row r="900" spans="1:5" x14ac:dyDescent="0.25">
      <c r="A900" s="247"/>
      <c r="B900" s="247"/>
      <c r="C900" s="247"/>
      <c r="D900" s="247"/>
      <c r="E900" s="247"/>
    </row>
    <row r="901" spans="1:5" x14ac:dyDescent="0.25">
      <c r="A901" s="247"/>
      <c r="B901" s="247"/>
      <c r="C901" s="247"/>
      <c r="D901" s="247"/>
      <c r="E901" s="247"/>
    </row>
    <row r="902" spans="1:5" x14ac:dyDescent="0.25">
      <c r="A902" s="247"/>
      <c r="B902" s="247"/>
      <c r="C902" s="247"/>
      <c r="D902" s="247"/>
      <c r="E902" s="247"/>
    </row>
    <row r="903" spans="1:5" x14ac:dyDescent="0.25">
      <c r="A903" s="247"/>
      <c r="B903" s="247"/>
      <c r="C903" s="247"/>
      <c r="D903" s="247"/>
      <c r="E903" s="247"/>
    </row>
    <row r="904" spans="1:5" x14ac:dyDescent="0.25">
      <c r="A904" s="247"/>
      <c r="B904" s="247"/>
      <c r="C904" s="247"/>
      <c r="D904" s="247"/>
      <c r="E904" s="247"/>
    </row>
    <row r="905" spans="1:5" x14ac:dyDescent="0.25">
      <c r="A905" s="247"/>
      <c r="B905" s="247"/>
      <c r="C905" s="247"/>
      <c r="D905" s="247"/>
      <c r="E905" s="247"/>
    </row>
    <row r="906" spans="1:5" x14ac:dyDescent="0.25">
      <c r="A906" s="247"/>
      <c r="B906" s="247"/>
      <c r="C906" s="247"/>
      <c r="D906" s="247"/>
      <c r="E906" s="247"/>
    </row>
    <row r="907" spans="1:5" x14ac:dyDescent="0.25">
      <c r="A907" s="247"/>
      <c r="B907" s="247"/>
      <c r="C907" s="247"/>
      <c r="D907" s="247"/>
      <c r="E907" s="247"/>
    </row>
    <row r="908" spans="1:5" x14ac:dyDescent="0.25">
      <c r="A908" s="247"/>
      <c r="B908" s="247"/>
      <c r="C908" s="247"/>
      <c r="D908" s="247"/>
      <c r="E908" s="247"/>
    </row>
    <row r="909" spans="1:5" x14ac:dyDescent="0.25">
      <c r="A909" s="247"/>
      <c r="B909" s="247"/>
      <c r="C909" s="247"/>
      <c r="D909" s="247"/>
      <c r="E909" s="247"/>
    </row>
    <row r="910" spans="1:5" x14ac:dyDescent="0.25">
      <c r="A910" s="247"/>
      <c r="B910" s="247"/>
      <c r="C910" s="247"/>
      <c r="D910" s="247"/>
      <c r="E910" s="247"/>
    </row>
    <row r="911" spans="1:5" x14ac:dyDescent="0.25">
      <c r="A911" s="247"/>
      <c r="B911" s="247"/>
      <c r="C911" s="247"/>
      <c r="D911" s="247"/>
      <c r="E911" s="247"/>
    </row>
    <row r="912" spans="1:5" x14ac:dyDescent="0.25">
      <c r="A912" s="247"/>
      <c r="B912" s="247"/>
      <c r="C912" s="247"/>
      <c r="D912" s="247"/>
      <c r="E912" s="247"/>
    </row>
    <row r="913" spans="1:5" x14ac:dyDescent="0.25">
      <c r="A913" s="247"/>
      <c r="B913" s="247"/>
      <c r="C913" s="247"/>
      <c r="D913" s="247"/>
      <c r="E913" s="247"/>
    </row>
    <row r="914" spans="1:5" x14ac:dyDescent="0.25">
      <c r="A914" s="247"/>
      <c r="B914" s="247"/>
      <c r="C914" s="247"/>
      <c r="D914" s="247"/>
      <c r="E914" s="247"/>
    </row>
    <row r="915" spans="1:5" x14ac:dyDescent="0.25">
      <c r="A915" s="247"/>
      <c r="B915" s="247"/>
      <c r="C915" s="247"/>
      <c r="D915" s="247"/>
      <c r="E915" s="247"/>
    </row>
    <row r="916" spans="1:5" x14ac:dyDescent="0.25">
      <c r="A916" s="247"/>
      <c r="B916" s="247"/>
      <c r="C916" s="247"/>
      <c r="D916" s="247"/>
      <c r="E916" s="247"/>
    </row>
    <row r="917" spans="1:5" x14ac:dyDescent="0.25">
      <c r="A917" s="247"/>
      <c r="B917" s="247"/>
      <c r="C917" s="247"/>
      <c r="D917" s="247"/>
      <c r="E917" s="247"/>
    </row>
    <row r="918" spans="1:5" x14ac:dyDescent="0.25">
      <c r="A918" s="247"/>
      <c r="B918" s="247"/>
      <c r="C918" s="247"/>
      <c r="D918" s="247"/>
      <c r="E918" s="247"/>
    </row>
    <row r="919" spans="1:5" x14ac:dyDescent="0.25">
      <c r="A919" s="247"/>
      <c r="B919" s="247"/>
      <c r="C919" s="247"/>
      <c r="D919" s="247"/>
      <c r="E919" s="247"/>
    </row>
    <row r="920" spans="1:5" x14ac:dyDescent="0.25">
      <c r="A920" s="247"/>
      <c r="B920" s="247"/>
      <c r="C920" s="247"/>
      <c r="D920" s="247"/>
      <c r="E920" s="247"/>
    </row>
    <row r="921" spans="1:5" x14ac:dyDescent="0.25">
      <c r="A921" s="247"/>
      <c r="B921" s="247"/>
      <c r="C921" s="247"/>
      <c r="D921" s="247"/>
      <c r="E921" s="247"/>
    </row>
    <row r="922" spans="1:5" x14ac:dyDescent="0.25">
      <c r="A922" s="247"/>
      <c r="B922" s="247"/>
      <c r="C922" s="247"/>
      <c r="D922" s="247"/>
      <c r="E922" s="247"/>
    </row>
    <row r="923" spans="1:5" x14ac:dyDescent="0.25">
      <c r="A923" s="247"/>
      <c r="B923" s="247"/>
      <c r="C923" s="247"/>
      <c r="D923" s="247"/>
      <c r="E923" s="247"/>
    </row>
    <row r="924" spans="1:5" x14ac:dyDescent="0.25">
      <c r="A924" s="247"/>
      <c r="B924" s="247"/>
      <c r="C924" s="247"/>
      <c r="D924" s="247"/>
      <c r="E924" s="247"/>
    </row>
    <row r="925" spans="1:5" x14ac:dyDescent="0.25">
      <c r="A925" s="247"/>
      <c r="B925" s="247"/>
      <c r="C925" s="247"/>
      <c r="D925" s="247"/>
      <c r="E925" s="247"/>
    </row>
    <row r="926" spans="1:5" x14ac:dyDescent="0.25">
      <c r="A926" s="247"/>
      <c r="B926" s="247"/>
      <c r="C926" s="247"/>
      <c r="D926" s="247"/>
      <c r="E926" s="247"/>
    </row>
    <row r="927" spans="1:5" x14ac:dyDescent="0.25">
      <c r="A927" s="247"/>
      <c r="B927" s="247"/>
      <c r="C927" s="247"/>
      <c r="D927" s="247"/>
      <c r="E927" s="247"/>
    </row>
    <row r="928" spans="1:5" x14ac:dyDescent="0.25">
      <c r="A928" s="247"/>
      <c r="B928" s="247"/>
      <c r="C928" s="247"/>
      <c r="D928" s="247"/>
      <c r="E928" s="247"/>
    </row>
    <row r="929" spans="1:5" x14ac:dyDescent="0.25">
      <c r="A929" s="247"/>
      <c r="B929" s="247"/>
      <c r="C929" s="247"/>
      <c r="D929" s="247"/>
      <c r="E929" s="247"/>
    </row>
    <row r="930" spans="1:5" x14ac:dyDescent="0.25">
      <c r="A930" s="247"/>
      <c r="B930" s="247"/>
      <c r="C930" s="247"/>
      <c r="D930" s="247"/>
      <c r="E930" s="247"/>
    </row>
    <row r="931" spans="1:5" x14ac:dyDescent="0.25">
      <c r="A931" s="247"/>
      <c r="B931" s="247"/>
      <c r="C931" s="247"/>
      <c r="D931" s="247"/>
      <c r="E931" s="247"/>
    </row>
    <row r="932" spans="1:5" x14ac:dyDescent="0.25">
      <c r="A932" s="247"/>
      <c r="B932" s="247"/>
      <c r="C932" s="247"/>
      <c r="D932" s="247"/>
      <c r="E932" s="247"/>
    </row>
    <row r="933" spans="1:5" x14ac:dyDescent="0.25">
      <c r="A933" s="247"/>
      <c r="B933" s="247"/>
      <c r="C933" s="247"/>
      <c r="D933" s="247"/>
      <c r="E933" s="247"/>
    </row>
    <row r="934" spans="1:5" x14ac:dyDescent="0.25">
      <c r="A934" s="247"/>
      <c r="B934" s="247"/>
      <c r="C934" s="247"/>
      <c r="D934" s="247"/>
      <c r="E934" s="247"/>
    </row>
    <row r="935" spans="1:5" x14ac:dyDescent="0.25">
      <c r="A935" s="247"/>
      <c r="B935" s="247"/>
      <c r="C935" s="247"/>
      <c r="D935" s="247"/>
      <c r="E935" s="247"/>
    </row>
    <row r="936" spans="1:5" x14ac:dyDescent="0.25">
      <c r="A936" s="247"/>
      <c r="B936" s="247"/>
      <c r="C936" s="247"/>
      <c r="D936" s="247"/>
      <c r="E936" s="247"/>
    </row>
    <row r="937" spans="1:5" x14ac:dyDescent="0.25">
      <c r="A937" s="247"/>
      <c r="B937" s="247"/>
      <c r="C937" s="247"/>
      <c r="D937" s="247"/>
      <c r="E937" s="247"/>
    </row>
    <row r="938" spans="1:5" x14ac:dyDescent="0.25">
      <c r="A938" s="247"/>
      <c r="B938" s="247"/>
      <c r="C938" s="247"/>
      <c r="D938" s="247"/>
      <c r="E938" s="247"/>
    </row>
    <row r="939" spans="1:5" x14ac:dyDescent="0.25">
      <c r="A939" s="247"/>
      <c r="B939" s="247"/>
      <c r="C939" s="247"/>
      <c r="D939" s="247"/>
      <c r="E939" s="247"/>
    </row>
    <row r="940" spans="1:5" x14ac:dyDescent="0.25">
      <c r="A940" s="247"/>
      <c r="B940" s="247"/>
      <c r="C940" s="247"/>
      <c r="D940" s="247"/>
      <c r="E940" s="247"/>
    </row>
    <row r="941" spans="1:5" x14ac:dyDescent="0.25">
      <c r="A941" s="247"/>
      <c r="B941" s="247"/>
      <c r="C941" s="247"/>
      <c r="D941" s="247"/>
      <c r="E941" s="247"/>
    </row>
    <row r="942" spans="1:5" x14ac:dyDescent="0.25">
      <c r="A942" s="247"/>
      <c r="B942" s="247"/>
      <c r="C942" s="247"/>
      <c r="D942" s="247"/>
      <c r="E942" s="247"/>
    </row>
    <row r="943" spans="1:5" x14ac:dyDescent="0.25">
      <c r="A943" s="247"/>
      <c r="B943" s="247"/>
      <c r="C943" s="247"/>
      <c r="D943" s="247"/>
      <c r="E943" s="247"/>
    </row>
    <row r="944" spans="1:5" x14ac:dyDescent="0.25">
      <c r="A944" s="247"/>
      <c r="B944" s="247"/>
      <c r="C944" s="247"/>
      <c r="D944" s="247"/>
      <c r="E944" s="247"/>
    </row>
    <row r="945" spans="1:5" x14ac:dyDescent="0.25">
      <c r="A945" s="247"/>
      <c r="B945" s="247"/>
      <c r="C945" s="247"/>
      <c r="D945" s="247"/>
      <c r="E945" s="247"/>
    </row>
    <row r="946" spans="1:5" x14ac:dyDescent="0.25">
      <c r="A946" s="247"/>
      <c r="B946" s="247"/>
      <c r="C946" s="247"/>
      <c r="D946" s="247"/>
      <c r="E946" s="247"/>
    </row>
    <row r="947" spans="1:5" x14ac:dyDescent="0.25">
      <c r="A947" s="247"/>
      <c r="B947" s="247"/>
      <c r="C947" s="247"/>
      <c r="D947" s="247"/>
      <c r="E947" s="247"/>
    </row>
    <row r="948" spans="1:5" x14ac:dyDescent="0.25">
      <c r="A948" s="247"/>
      <c r="B948" s="247"/>
      <c r="C948" s="247"/>
      <c r="D948" s="247"/>
      <c r="E948" s="247"/>
    </row>
    <row r="949" spans="1:5" x14ac:dyDescent="0.25">
      <c r="A949" s="247"/>
      <c r="B949" s="247"/>
      <c r="C949" s="247"/>
      <c r="D949" s="247"/>
      <c r="E949" s="247"/>
    </row>
    <row r="950" spans="1:5" x14ac:dyDescent="0.25">
      <c r="A950" s="247"/>
      <c r="B950" s="247"/>
      <c r="C950" s="247"/>
      <c r="D950" s="247"/>
      <c r="E950" s="247"/>
    </row>
    <row r="951" spans="1:5" x14ac:dyDescent="0.25">
      <c r="A951" s="247"/>
      <c r="B951" s="247"/>
      <c r="C951" s="247"/>
      <c r="D951" s="247"/>
      <c r="E951" s="247"/>
    </row>
    <row r="952" spans="1:5" x14ac:dyDescent="0.25">
      <c r="A952" s="247"/>
      <c r="B952" s="247"/>
      <c r="C952" s="247"/>
      <c r="D952" s="247"/>
      <c r="E952" s="247"/>
    </row>
    <row r="953" spans="1:5" x14ac:dyDescent="0.25">
      <c r="A953" s="247"/>
      <c r="B953" s="247"/>
      <c r="C953" s="247"/>
      <c r="D953" s="247"/>
      <c r="E953" s="247"/>
    </row>
    <row r="954" spans="1:5" x14ac:dyDescent="0.25">
      <c r="A954" s="247"/>
      <c r="B954" s="247"/>
      <c r="C954" s="247"/>
      <c r="D954" s="247"/>
      <c r="E954" s="247"/>
    </row>
    <row r="955" spans="1:5" x14ac:dyDescent="0.25">
      <c r="A955" s="247"/>
      <c r="B955" s="247"/>
      <c r="C955" s="247"/>
      <c r="D955" s="247"/>
      <c r="E955" s="247"/>
    </row>
    <row r="956" spans="1:5" x14ac:dyDescent="0.25">
      <c r="A956" s="247"/>
      <c r="B956" s="247"/>
      <c r="C956" s="247"/>
      <c r="D956" s="247"/>
      <c r="E956" s="247"/>
    </row>
    <row r="957" spans="1:5" x14ac:dyDescent="0.25">
      <c r="A957" s="247"/>
      <c r="B957" s="247"/>
      <c r="C957" s="247"/>
      <c r="D957" s="247"/>
      <c r="E957" s="247"/>
    </row>
    <row r="958" spans="1:5" x14ac:dyDescent="0.25">
      <c r="A958" s="247"/>
      <c r="B958" s="247"/>
      <c r="C958" s="247"/>
      <c r="D958" s="247"/>
      <c r="E958" s="247"/>
    </row>
    <row r="959" spans="1:5" x14ac:dyDescent="0.25">
      <c r="A959" s="247"/>
      <c r="B959" s="247"/>
      <c r="C959" s="247"/>
      <c r="D959" s="247"/>
      <c r="E959" s="247"/>
    </row>
    <row r="960" spans="1:5" x14ac:dyDescent="0.25">
      <c r="A960" s="247"/>
      <c r="B960" s="247"/>
      <c r="C960" s="247"/>
      <c r="D960" s="247"/>
      <c r="E960" s="247"/>
    </row>
    <row r="961" spans="1:5" x14ac:dyDescent="0.25">
      <c r="A961" s="247"/>
      <c r="B961" s="247"/>
      <c r="C961" s="247"/>
      <c r="D961" s="247"/>
      <c r="E961" s="247"/>
    </row>
    <row r="962" spans="1:5" x14ac:dyDescent="0.25">
      <c r="A962" s="247"/>
      <c r="B962" s="247"/>
      <c r="C962" s="247"/>
      <c r="D962" s="247"/>
      <c r="E962" s="247"/>
    </row>
    <row r="963" spans="1:5" x14ac:dyDescent="0.25">
      <c r="A963" s="247"/>
      <c r="B963" s="247"/>
      <c r="C963" s="247"/>
      <c r="D963" s="247"/>
      <c r="E963" s="247"/>
    </row>
    <row r="964" spans="1:5" x14ac:dyDescent="0.25">
      <c r="A964" s="247"/>
      <c r="B964" s="247"/>
      <c r="C964" s="247"/>
      <c r="D964" s="247"/>
      <c r="E964" s="247"/>
    </row>
    <row r="965" spans="1:5" x14ac:dyDescent="0.25">
      <c r="A965" s="247"/>
      <c r="B965" s="247"/>
      <c r="C965" s="247"/>
      <c r="D965" s="247"/>
      <c r="E965" s="247"/>
    </row>
    <row r="966" spans="1:5" x14ac:dyDescent="0.25">
      <c r="A966" s="247"/>
      <c r="B966" s="247"/>
      <c r="C966" s="247"/>
      <c r="D966" s="247"/>
      <c r="E966" s="247"/>
    </row>
    <row r="967" spans="1:5" x14ac:dyDescent="0.25">
      <c r="A967" s="247"/>
      <c r="B967" s="247"/>
      <c r="C967" s="247"/>
      <c r="D967" s="247"/>
      <c r="E967" s="247"/>
    </row>
    <row r="968" spans="1:5" x14ac:dyDescent="0.25">
      <c r="A968" s="247"/>
      <c r="B968" s="247"/>
      <c r="C968" s="247"/>
      <c r="D968" s="247"/>
      <c r="E968" s="247"/>
    </row>
    <row r="969" spans="1:5" x14ac:dyDescent="0.25">
      <c r="A969" s="247"/>
      <c r="B969" s="247"/>
      <c r="C969" s="247"/>
      <c r="D969" s="247"/>
      <c r="E969" s="247"/>
    </row>
    <row r="970" spans="1:5" x14ac:dyDescent="0.25">
      <c r="A970" s="247"/>
      <c r="B970" s="247"/>
      <c r="C970" s="247"/>
      <c r="D970" s="247"/>
      <c r="E970" s="247"/>
    </row>
    <row r="971" spans="1:5" x14ac:dyDescent="0.25">
      <c r="A971" s="247"/>
      <c r="B971" s="247"/>
      <c r="C971" s="247"/>
      <c r="D971" s="247"/>
      <c r="E971" s="247"/>
    </row>
    <row r="972" spans="1:5" x14ac:dyDescent="0.25">
      <c r="A972" s="247"/>
      <c r="B972" s="247"/>
      <c r="C972" s="247"/>
      <c r="D972" s="247"/>
      <c r="E972" s="247"/>
    </row>
    <row r="973" spans="1:5" x14ac:dyDescent="0.25">
      <c r="A973" s="247"/>
      <c r="B973" s="247"/>
      <c r="C973" s="247"/>
      <c r="D973" s="247"/>
      <c r="E973" s="247"/>
    </row>
    <row r="974" spans="1:5" x14ac:dyDescent="0.25">
      <c r="A974" s="247"/>
      <c r="B974" s="247"/>
      <c r="C974" s="247"/>
      <c r="D974" s="247"/>
      <c r="E974" s="247"/>
    </row>
    <row r="975" spans="1:5" x14ac:dyDescent="0.25">
      <c r="A975" s="247"/>
      <c r="B975" s="247"/>
      <c r="C975" s="247"/>
      <c r="D975" s="247"/>
      <c r="E975" s="247"/>
    </row>
    <row r="976" spans="1:5" x14ac:dyDescent="0.25">
      <c r="A976" s="247"/>
      <c r="B976" s="247"/>
      <c r="C976" s="247"/>
      <c r="D976" s="247"/>
      <c r="E976" s="247"/>
    </row>
    <row r="977" spans="1:5" x14ac:dyDescent="0.25">
      <c r="A977" s="247"/>
      <c r="B977" s="247"/>
      <c r="C977" s="247"/>
      <c r="D977" s="247"/>
      <c r="E977" s="247"/>
    </row>
    <row r="978" spans="1:5" x14ac:dyDescent="0.25">
      <c r="A978" s="247"/>
      <c r="B978" s="247"/>
      <c r="C978" s="247"/>
      <c r="D978" s="247"/>
      <c r="E978" s="247"/>
    </row>
    <row r="979" spans="1:5" x14ac:dyDescent="0.25">
      <c r="A979" s="247"/>
      <c r="B979" s="247"/>
      <c r="C979" s="247"/>
      <c r="D979" s="247"/>
      <c r="E979" s="247"/>
    </row>
    <row r="980" spans="1:5" x14ac:dyDescent="0.25">
      <c r="A980" s="247"/>
      <c r="B980" s="247"/>
      <c r="C980" s="247"/>
      <c r="D980" s="247"/>
      <c r="E980" s="247"/>
    </row>
    <row r="981" spans="1:5" x14ac:dyDescent="0.25">
      <c r="A981" s="247"/>
      <c r="B981" s="247"/>
      <c r="C981" s="247"/>
      <c r="D981" s="247"/>
      <c r="E981" s="247"/>
    </row>
    <row r="982" spans="1:5" x14ac:dyDescent="0.25">
      <c r="A982" s="247"/>
      <c r="B982" s="247"/>
      <c r="C982" s="247"/>
      <c r="D982" s="247"/>
      <c r="E982" s="247"/>
    </row>
    <row r="983" spans="1:5" x14ac:dyDescent="0.25">
      <c r="A983" s="247"/>
      <c r="B983" s="247"/>
      <c r="C983" s="247"/>
      <c r="D983" s="247"/>
      <c r="E983" s="247"/>
    </row>
    <row r="984" spans="1:5" x14ac:dyDescent="0.25">
      <c r="A984" s="247"/>
      <c r="B984" s="247"/>
      <c r="C984" s="247"/>
      <c r="D984" s="247"/>
      <c r="E984" s="247"/>
    </row>
    <row r="985" spans="1:5" x14ac:dyDescent="0.25">
      <c r="A985" s="247"/>
      <c r="B985" s="247"/>
      <c r="C985" s="247"/>
      <c r="D985" s="247"/>
      <c r="E985" s="247"/>
    </row>
    <row r="986" spans="1:5" x14ac:dyDescent="0.25">
      <c r="A986" s="247"/>
      <c r="B986" s="247"/>
      <c r="C986" s="247"/>
      <c r="D986" s="247"/>
      <c r="E986" s="247"/>
    </row>
    <row r="987" spans="1:5" x14ac:dyDescent="0.25">
      <c r="A987" s="247"/>
      <c r="B987" s="247"/>
      <c r="C987" s="247"/>
      <c r="D987" s="247"/>
      <c r="E987" s="247"/>
    </row>
    <row r="988" spans="1:5" x14ac:dyDescent="0.25">
      <c r="A988" s="247"/>
      <c r="B988" s="247"/>
      <c r="C988" s="247"/>
      <c r="D988" s="247"/>
      <c r="E988" s="247"/>
    </row>
    <row r="989" spans="1:5" x14ac:dyDescent="0.25">
      <c r="A989" s="247"/>
      <c r="B989" s="247"/>
      <c r="C989" s="247"/>
      <c r="D989" s="247"/>
      <c r="E989" s="247"/>
    </row>
    <row r="990" spans="1:5" x14ac:dyDescent="0.25">
      <c r="A990" s="247"/>
      <c r="B990" s="247"/>
      <c r="C990" s="247"/>
      <c r="D990" s="247"/>
      <c r="E990" s="247"/>
    </row>
    <row r="991" spans="1:5" x14ac:dyDescent="0.25">
      <c r="A991" s="247"/>
      <c r="B991" s="247"/>
      <c r="C991" s="247"/>
      <c r="D991" s="247"/>
      <c r="E991" s="247"/>
    </row>
    <row r="992" spans="1:5" x14ac:dyDescent="0.25">
      <c r="A992" s="247"/>
      <c r="B992" s="247"/>
      <c r="C992" s="247"/>
      <c r="D992" s="247"/>
      <c r="E992" s="247"/>
    </row>
    <row r="993" spans="1:5" x14ac:dyDescent="0.25">
      <c r="A993" s="247"/>
      <c r="B993" s="247"/>
      <c r="C993" s="247"/>
      <c r="D993" s="247"/>
      <c r="E993" s="247"/>
    </row>
    <row r="994" spans="1:5" x14ac:dyDescent="0.25">
      <c r="A994" s="247"/>
      <c r="B994" s="247"/>
      <c r="C994" s="247"/>
      <c r="D994" s="247"/>
      <c r="E994" s="247"/>
    </row>
    <row r="995" spans="1:5" x14ac:dyDescent="0.25">
      <c r="A995" s="247"/>
      <c r="B995" s="247"/>
      <c r="C995" s="247"/>
      <c r="D995" s="247"/>
      <c r="E995" s="247"/>
    </row>
    <row r="996" spans="1:5" x14ac:dyDescent="0.25">
      <c r="A996" s="247"/>
      <c r="B996" s="247"/>
      <c r="C996" s="247"/>
      <c r="D996" s="247"/>
      <c r="E996" s="247"/>
    </row>
    <row r="997" spans="1:5" x14ac:dyDescent="0.25">
      <c r="A997" s="247"/>
      <c r="B997" s="247"/>
      <c r="C997" s="247"/>
      <c r="D997" s="247"/>
      <c r="E997" s="247"/>
    </row>
    <row r="998" spans="1:5" x14ac:dyDescent="0.25">
      <c r="A998" s="247"/>
      <c r="B998" s="247"/>
      <c r="C998" s="247"/>
      <c r="D998" s="247"/>
      <c r="E998" s="247"/>
    </row>
    <row r="999" spans="1:5" x14ac:dyDescent="0.25">
      <c r="A999" s="247"/>
      <c r="B999" s="247"/>
      <c r="C999" s="247"/>
      <c r="D999" s="247"/>
      <c r="E999" s="247"/>
    </row>
    <row r="1000" spans="1:5" x14ac:dyDescent="0.25">
      <c r="A1000" s="247"/>
      <c r="B1000" s="247"/>
      <c r="C1000" s="247"/>
      <c r="D1000" s="247"/>
      <c r="E1000" s="247"/>
    </row>
    <row r="1001" spans="1:5" x14ac:dyDescent="0.25">
      <c r="A1001" s="247"/>
      <c r="B1001" s="247"/>
      <c r="C1001" s="247"/>
      <c r="D1001" s="247"/>
      <c r="E1001" s="247"/>
    </row>
    <row r="1002" spans="1:5" x14ac:dyDescent="0.25">
      <c r="A1002" s="247"/>
      <c r="B1002" s="247"/>
      <c r="C1002" s="247"/>
      <c r="D1002" s="247"/>
      <c r="E1002" s="247"/>
    </row>
    <row r="1003" spans="1:5" x14ac:dyDescent="0.25">
      <c r="A1003" s="247"/>
      <c r="B1003" s="247"/>
      <c r="C1003" s="247"/>
      <c r="D1003" s="247"/>
      <c r="E1003" s="247"/>
    </row>
    <row r="1004" spans="1:5" x14ac:dyDescent="0.25">
      <c r="A1004" s="247"/>
      <c r="B1004" s="247"/>
      <c r="C1004" s="247"/>
      <c r="D1004" s="247"/>
      <c r="E1004" s="247"/>
    </row>
    <row r="1005" spans="1:5" x14ac:dyDescent="0.25">
      <c r="A1005" s="247"/>
      <c r="B1005" s="247"/>
      <c r="C1005" s="247"/>
      <c r="D1005" s="247"/>
      <c r="E1005" s="247"/>
    </row>
    <row r="1006" spans="1:5" x14ac:dyDescent="0.25">
      <c r="A1006" s="247"/>
      <c r="B1006" s="247"/>
      <c r="C1006" s="247"/>
      <c r="D1006" s="247"/>
      <c r="E1006" s="247"/>
    </row>
    <row r="1007" spans="1:5" x14ac:dyDescent="0.25">
      <c r="A1007" s="247"/>
      <c r="B1007" s="247"/>
      <c r="C1007" s="247"/>
      <c r="D1007" s="247"/>
      <c r="E1007" s="247"/>
    </row>
    <row r="1008" spans="1:5" x14ac:dyDescent="0.25">
      <c r="A1008" s="247"/>
      <c r="B1008" s="247"/>
      <c r="C1008" s="247"/>
      <c r="D1008" s="247"/>
      <c r="E1008" s="247"/>
    </row>
    <row r="1009" spans="1:5" x14ac:dyDescent="0.25">
      <c r="A1009" s="247"/>
      <c r="B1009" s="247"/>
      <c r="C1009" s="247"/>
      <c r="D1009" s="247"/>
      <c r="E1009" s="247"/>
    </row>
    <row r="1010" spans="1:5" x14ac:dyDescent="0.25">
      <c r="A1010" s="247"/>
      <c r="B1010" s="247"/>
      <c r="C1010" s="247"/>
      <c r="D1010" s="247"/>
      <c r="E1010" s="247"/>
    </row>
    <row r="1011" spans="1:5" x14ac:dyDescent="0.25">
      <c r="A1011" s="247"/>
      <c r="B1011" s="247"/>
      <c r="C1011" s="247"/>
      <c r="D1011" s="247"/>
      <c r="E1011" s="247"/>
    </row>
    <row r="1012" spans="1:5" x14ac:dyDescent="0.25">
      <c r="A1012" s="247"/>
      <c r="B1012" s="247"/>
      <c r="C1012" s="247"/>
      <c r="D1012" s="247"/>
      <c r="E1012" s="247"/>
    </row>
    <row r="1013" spans="1:5" x14ac:dyDescent="0.25">
      <c r="A1013" s="247"/>
      <c r="B1013" s="247"/>
      <c r="C1013" s="247"/>
      <c r="D1013" s="247"/>
      <c r="E1013" s="247"/>
    </row>
    <row r="1014" spans="1:5" x14ac:dyDescent="0.25">
      <c r="A1014" s="247"/>
      <c r="B1014" s="247"/>
      <c r="C1014" s="247"/>
      <c r="D1014" s="247"/>
      <c r="E1014" s="247"/>
    </row>
    <row r="1015" spans="1:5" x14ac:dyDescent="0.25">
      <c r="A1015" s="247"/>
      <c r="B1015" s="247"/>
      <c r="C1015" s="247"/>
      <c r="D1015" s="247"/>
      <c r="E1015" s="247"/>
    </row>
    <row r="1016" spans="1:5" x14ac:dyDescent="0.25">
      <c r="A1016" s="247"/>
      <c r="B1016" s="247"/>
      <c r="C1016" s="247"/>
      <c r="D1016" s="247"/>
      <c r="E1016" s="247"/>
    </row>
    <row r="1017" spans="1:5" x14ac:dyDescent="0.25">
      <c r="A1017" s="247"/>
      <c r="B1017" s="247"/>
      <c r="C1017" s="247"/>
      <c r="D1017" s="247"/>
      <c r="E1017" s="247"/>
    </row>
    <row r="1018" spans="1:5" x14ac:dyDescent="0.25">
      <c r="A1018" s="247"/>
      <c r="B1018" s="247"/>
      <c r="C1018" s="247"/>
      <c r="D1018" s="247"/>
      <c r="E1018" s="247"/>
    </row>
    <row r="1019" spans="1:5" x14ac:dyDescent="0.25">
      <c r="A1019" s="247"/>
      <c r="B1019" s="247"/>
      <c r="C1019" s="247"/>
      <c r="D1019" s="247"/>
      <c r="E1019" s="247"/>
    </row>
    <row r="1020" spans="1:5" x14ac:dyDescent="0.25">
      <c r="A1020" s="247"/>
      <c r="B1020" s="247"/>
      <c r="C1020" s="247"/>
      <c r="D1020" s="247"/>
      <c r="E1020" s="247"/>
    </row>
    <row r="1021" spans="1:5" x14ac:dyDescent="0.25">
      <c r="A1021" s="247"/>
      <c r="B1021" s="247"/>
      <c r="C1021" s="247"/>
      <c r="D1021" s="247"/>
      <c r="E1021" s="247"/>
    </row>
    <row r="1022" spans="1:5" x14ac:dyDescent="0.25">
      <c r="A1022" s="247"/>
      <c r="B1022" s="247"/>
      <c r="C1022" s="247"/>
      <c r="D1022" s="247"/>
      <c r="E1022" s="247"/>
    </row>
    <row r="1023" spans="1:5" x14ac:dyDescent="0.25">
      <c r="A1023" s="247"/>
      <c r="B1023" s="247"/>
      <c r="C1023" s="247"/>
      <c r="D1023" s="247"/>
      <c r="E1023" s="247"/>
    </row>
    <row r="1024" spans="1:5" x14ac:dyDescent="0.25">
      <c r="A1024" s="247"/>
      <c r="B1024" s="247"/>
      <c r="C1024" s="247"/>
      <c r="D1024" s="247"/>
      <c r="E1024" s="247"/>
    </row>
    <row r="1025" spans="1:5" x14ac:dyDescent="0.25">
      <c r="A1025" s="247"/>
      <c r="B1025" s="247"/>
      <c r="C1025" s="247"/>
      <c r="D1025" s="247"/>
      <c r="E1025" s="247"/>
    </row>
    <row r="1026" spans="1:5" x14ac:dyDescent="0.25">
      <c r="A1026" s="247"/>
      <c r="B1026" s="247"/>
      <c r="C1026" s="247"/>
      <c r="D1026" s="247"/>
      <c r="E1026" s="247"/>
    </row>
    <row r="1027" spans="1:5" x14ac:dyDescent="0.25">
      <c r="A1027" s="247"/>
      <c r="B1027" s="247"/>
      <c r="C1027" s="247"/>
      <c r="D1027" s="247"/>
      <c r="E1027" s="247"/>
    </row>
    <row r="1028" spans="1:5" x14ac:dyDescent="0.25">
      <c r="A1028" s="247"/>
      <c r="B1028" s="247"/>
      <c r="C1028" s="247"/>
      <c r="D1028" s="247"/>
      <c r="E1028" s="247"/>
    </row>
    <row r="1029" spans="1:5" x14ac:dyDescent="0.25">
      <c r="A1029" s="247"/>
      <c r="B1029" s="247"/>
      <c r="C1029" s="247"/>
      <c r="D1029" s="247"/>
      <c r="E1029" s="247"/>
    </row>
    <row r="1030" spans="1:5" x14ac:dyDescent="0.25">
      <c r="A1030" s="247"/>
      <c r="B1030" s="247"/>
      <c r="C1030" s="247"/>
      <c r="D1030" s="247"/>
      <c r="E1030" s="247"/>
    </row>
    <row r="1031" spans="1:5" x14ac:dyDescent="0.25">
      <c r="A1031" s="247"/>
      <c r="B1031" s="247"/>
      <c r="C1031" s="247"/>
      <c r="D1031" s="247"/>
      <c r="E1031" s="247"/>
    </row>
    <row r="1032" spans="1:5" x14ac:dyDescent="0.25">
      <c r="A1032" s="247"/>
      <c r="B1032" s="247"/>
      <c r="C1032" s="247"/>
      <c r="D1032" s="247"/>
      <c r="E1032" s="247"/>
    </row>
    <row r="1033" spans="1:5" x14ac:dyDescent="0.25">
      <c r="A1033" s="247"/>
      <c r="B1033" s="247"/>
      <c r="C1033" s="247"/>
      <c r="D1033" s="247"/>
      <c r="E1033" s="247"/>
    </row>
    <row r="1034" spans="1:5" x14ac:dyDescent="0.25">
      <c r="A1034" s="247"/>
      <c r="B1034" s="247"/>
      <c r="C1034" s="247"/>
      <c r="D1034" s="247"/>
      <c r="E1034" s="247"/>
    </row>
    <row r="1035" spans="1:5" x14ac:dyDescent="0.25">
      <c r="A1035" s="247"/>
      <c r="B1035" s="247"/>
      <c r="C1035" s="247"/>
      <c r="D1035" s="247"/>
      <c r="E1035" s="247"/>
    </row>
    <row r="1036" spans="1:5" x14ac:dyDescent="0.25">
      <c r="A1036" s="247"/>
      <c r="B1036" s="247"/>
      <c r="C1036" s="247"/>
      <c r="D1036" s="247"/>
      <c r="E1036" s="247"/>
    </row>
    <row r="1037" spans="1:5" x14ac:dyDescent="0.25">
      <c r="A1037" s="247"/>
      <c r="B1037" s="247"/>
      <c r="C1037" s="247"/>
      <c r="D1037" s="247"/>
      <c r="E1037" s="247"/>
    </row>
    <row r="1038" spans="1:5" x14ac:dyDescent="0.25">
      <c r="A1038" s="247"/>
      <c r="B1038" s="247"/>
      <c r="C1038" s="247"/>
      <c r="D1038" s="247"/>
      <c r="E1038" s="247"/>
    </row>
    <row r="1039" spans="1:5" x14ac:dyDescent="0.25">
      <c r="A1039" s="247"/>
      <c r="B1039" s="247"/>
      <c r="C1039" s="247"/>
      <c r="D1039" s="247"/>
      <c r="E1039" s="247"/>
    </row>
    <row r="1040" spans="1:5" x14ac:dyDescent="0.25">
      <c r="A1040" s="247"/>
      <c r="B1040" s="247"/>
      <c r="C1040" s="247"/>
      <c r="D1040" s="247"/>
      <c r="E1040" s="247"/>
    </row>
    <row r="1041" spans="1:5" x14ac:dyDescent="0.25">
      <c r="A1041" s="247"/>
      <c r="B1041" s="247"/>
      <c r="C1041" s="247"/>
      <c r="D1041" s="247"/>
      <c r="E1041" s="247"/>
    </row>
    <row r="1042" spans="1:5" x14ac:dyDescent="0.25">
      <c r="A1042" s="247"/>
      <c r="B1042" s="247"/>
      <c r="C1042" s="247"/>
      <c r="D1042" s="247"/>
      <c r="E1042" s="247"/>
    </row>
    <row r="1043" spans="1:5" x14ac:dyDescent="0.25">
      <c r="A1043" s="247"/>
      <c r="B1043" s="247"/>
      <c r="C1043" s="247"/>
      <c r="D1043" s="247"/>
      <c r="E1043" s="247"/>
    </row>
    <row r="1044" spans="1:5" x14ac:dyDescent="0.25">
      <c r="A1044" s="247"/>
      <c r="B1044" s="247"/>
      <c r="C1044" s="247"/>
      <c r="D1044" s="247"/>
      <c r="E1044" s="247"/>
    </row>
    <row r="1045" spans="1:5" x14ac:dyDescent="0.25">
      <c r="A1045" s="247"/>
      <c r="B1045" s="247"/>
      <c r="C1045" s="247"/>
      <c r="D1045" s="247"/>
      <c r="E1045" s="247"/>
    </row>
    <row r="1046" spans="1:5" x14ac:dyDescent="0.25">
      <c r="A1046" s="247"/>
      <c r="B1046" s="247"/>
      <c r="C1046" s="247"/>
      <c r="D1046" s="247"/>
      <c r="E1046" s="247"/>
    </row>
    <row r="1047" spans="1:5" x14ac:dyDescent="0.25">
      <c r="A1047" s="247"/>
      <c r="B1047" s="247"/>
      <c r="C1047" s="247"/>
      <c r="D1047" s="247"/>
      <c r="E1047" s="247"/>
    </row>
    <row r="1048" spans="1:5" x14ac:dyDescent="0.25">
      <c r="A1048" s="247"/>
      <c r="B1048" s="247"/>
      <c r="C1048" s="247"/>
      <c r="D1048" s="247"/>
      <c r="E1048" s="247"/>
    </row>
    <row r="1049" spans="1:5" x14ac:dyDescent="0.25">
      <c r="A1049" s="247"/>
      <c r="B1049" s="247"/>
      <c r="C1049" s="247"/>
      <c r="D1049" s="247"/>
      <c r="E1049" s="247"/>
    </row>
    <row r="1050" spans="1:5" x14ac:dyDescent="0.25">
      <c r="A1050" s="247"/>
      <c r="B1050" s="247"/>
      <c r="C1050" s="247"/>
      <c r="D1050" s="247"/>
      <c r="E1050" s="247"/>
    </row>
    <row r="1051" spans="1:5" x14ac:dyDescent="0.25">
      <c r="A1051" s="247"/>
      <c r="B1051" s="247"/>
      <c r="C1051" s="247"/>
      <c r="D1051" s="247"/>
      <c r="E1051" s="247"/>
    </row>
    <row r="1052" spans="1:5" x14ac:dyDescent="0.25">
      <c r="A1052" s="247"/>
      <c r="B1052" s="247"/>
      <c r="C1052" s="247"/>
      <c r="D1052" s="247"/>
      <c r="E1052" s="247"/>
    </row>
    <row r="1053" spans="1:5" x14ac:dyDescent="0.25">
      <c r="A1053" s="247"/>
      <c r="B1053" s="247"/>
      <c r="C1053" s="247"/>
      <c r="D1053" s="247"/>
      <c r="E1053" s="247"/>
    </row>
    <row r="1054" spans="1:5" x14ac:dyDescent="0.25">
      <c r="A1054" s="247"/>
      <c r="B1054" s="247"/>
      <c r="C1054" s="247"/>
      <c r="D1054" s="247"/>
      <c r="E1054" s="247"/>
    </row>
    <row r="1055" spans="1:5" x14ac:dyDescent="0.25">
      <c r="A1055" s="247"/>
      <c r="B1055" s="247"/>
      <c r="C1055" s="247"/>
      <c r="D1055" s="247"/>
      <c r="E1055" s="247"/>
    </row>
    <row r="1056" spans="1:5" x14ac:dyDescent="0.25">
      <c r="A1056" s="247"/>
      <c r="B1056" s="247"/>
      <c r="C1056" s="247"/>
      <c r="D1056" s="247"/>
      <c r="E1056" s="247"/>
    </row>
    <row r="1057" spans="1:5" x14ac:dyDescent="0.25">
      <c r="A1057" s="247"/>
      <c r="B1057" s="247"/>
      <c r="C1057" s="247"/>
      <c r="D1057" s="247"/>
      <c r="E1057" s="247"/>
    </row>
    <row r="1058" spans="1:5" x14ac:dyDescent="0.25">
      <c r="A1058" s="247"/>
      <c r="B1058" s="247"/>
      <c r="C1058" s="247"/>
      <c r="D1058" s="247"/>
      <c r="E1058" s="247"/>
    </row>
    <row r="1059" spans="1:5" x14ac:dyDescent="0.25">
      <c r="A1059" s="247"/>
      <c r="B1059" s="247"/>
      <c r="C1059" s="247"/>
      <c r="D1059" s="247"/>
      <c r="E1059" s="247"/>
    </row>
    <row r="1060" spans="1:5" x14ac:dyDescent="0.25">
      <c r="A1060" s="247"/>
      <c r="B1060" s="247"/>
      <c r="C1060" s="247"/>
      <c r="D1060" s="247"/>
      <c r="E1060" s="247"/>
    </row>
    <row r="1061" spans="1:5" x14ac:dyDescent="0.25">
      <c r="A1061" s="247"/>
      <c r="B1061" s="247"/>
      <c r="C1061" s="247"/>
      <c r="D1061" s="247"/>
      <c r="E1061" s="247"/>
    </row>
    <row r="1062" spans="1:5" x14ac:dyDescent="0.25">
      <c r="A1062" s="247"/>
      <c r="B1062" s="247"/>
      <c r="C1062" s="247"/>
      <c r="D1062" s="247"/>
      <c r="E1062" s="247"/>
    </row>
    <row r="1063" spans="1:5" x14ac:dyDescent="0.25">
      <c r="A1063" s="247"/>
      <c r="B1063" s="247"/>
      <c r="C1063" s="247"/>
      <c r="D1063" s="247"/>
      <c r="E1063" s="247"/>
    </row>
    <row r="1064" spans="1:5" x14ac:dyDescent="0.25">
      <c r="A1064" s="247"/>
      <c r="B1064" s="247"/>
      <c r="C1064" s="247"/>
      <c r="D1064" s="247"/>
      <c r="E1064" s="247"/>
    </row>
    <row r="1065" spans="1:5" x14ac:dyDescent="0.25">
      <c r="A1065" s="247"/>
      <c r="B1065" s="247"/>
      <c r="C1065" s="247"/>
      <c r="D1065" s="247"/>
      <c r="E1065" s="247"/>
    </row>
    <row r="1066" spans="1:5" x14ac:dyDescent="0.25">
      <c r="A1066" s="247"/>
      <c r="B1066" s="247"/>
      <c r="C1066" s="247"/>
      <c r="D1066" s="247"/>
      <c r="E1066" s="247"/>
    </row>
    <row r="1067" spans="1:5" x14ac:dyDescent="0.25">
      <c r="A1067" s="247"/>
      <c r="B1067" s="247"/>
      <c r="C1067" s="247"/>
      <c r="D1067" s="247"/>
      <c r="E1067" s="247"/>
    </row>
    <row r="1068" spans="1:5" x14ac:dyDescent="0.25">
      <c r="A1068" s="247"/>
      <c r="B1068" s="247"/>
      <c r="C1068" s="247"/>
      <c r="D1068" s="247"/>
      <c r="E1068" s="247"/>
    </row>
    <row r="1069" spans="1:5" x14ac:dyDescent="0.25">
      <c r="A1069" s="247"/>
      <c r="B1069" s="247"/>
      <c r="C1069" s="247"/>
      <c r="D1069" s="247"/>
      <c r="E1069" s="247"/>
    </row>
    <row r="1070" spans="1:5" x14ac:dyDescent="0.25">
      <c r="A1070" s="247"/>
      <c r="B1070" s="247"/>
      <c r="C1070" s="247"/>
      <c r="D1070" s="247"/>
      <c r="E1070" s="247"/>
    </row>
    <row r="1071" spans="1:5" x14ac:dyDescent="0.25">
      <c r="A1071" s="247"/>
      <c r="B1071" s="247"/>
      <c r="C1071" s="247"/>
      <c r="D1071" s="247"/>
      <c r="E1071" s="247"/>
    </row>
    <row r="1072" spans="1:5" x14ac:dyDescent="0.25">
      <c r="A1072" s="247"/>
      <c r="B1072" s="247"/>
      <c r="C1072" s="247"/>
      <c r="D1072" s="247"/>
      <c r="E1072" s="247"/>
    </row>
    <row r="1073" spans="1:5" x14ac:dyDescent="0.25">
      <c r="A1073" s="247"/>
      <c r="B1073" s="247"/>
      <c r="C1073" s="247"/>
      <c r="D1073" s="247"/>
      <c r="E1073" s="247"/>
    </row>
    <row r="1074" spans="1:5" x14ac:dyDescent="0.25">
      <c r="A1074" s="247"/>
      <c r="B1074" s="247"/>
      <c r="C1074" s="247"/>
      <c r="D1074" s="247"/>
      <c r="E1074" s="247"/>
    </row>
    <row r="1075" spans="1:5" x14ac:dyDescent="0.25">
      <c r="A1075" s="247"/>
      <c r="B1075" s="247"/>
      <c r="C1075" s="247"/>
      <c r="D1075" s="247"/>
      <c r="E1075" s="247"/>
    </row>
    <row r="1076" spans="1:5" x14ac:dyDescent="0.25">
      <c r="A1076" s="247"/>
      <c r="B1076" s="247"/>
      <c r="C1076" s="247"/>
      <c r="D1076" s="247"/>
      <c r="E1076" s="247"/>
    </row>
    <row r="1077" spans="1:5" x14ac:dyDescent="0.25">
      <c r="A1077" s="247"/>
      <c r="B1077" s="247"/>
      <c r="C1077" s="247"/>
      <c r="D1077" s="247"/>
      <c r="E1077" s="247"/>
    </row>
    <row r="1078" spans="1:5" x14ac:dyDescent="0.25">
      <c r="A1078" s="247"/>
      <c r="B1078" s="247"/>
      <c r="C1078" s="247"/>
      <c r="D1078" s="247"/>
      <c r="E1078" s="247"/>
    </row>
    <row r="1079" spans="1:5" x14ac:dyDescent="0.25">
      <c r="A1079" s="247"/>
      <c r="B1079" s="247"/>
      <c r="C1079" s="247"/>
      <c r="D1079" s="247"/>
      <c r="E1079" s="247"/>
    </row>
    <row r="1080" spans="1:5" x14ac:dyDescent="0.25">
      <c r="A1080" s="247"/>
      <c r="B1080" s="247"/>
      <c r="C1080" s="247"/>
      <c r="D1080" s="247"/>
      <c r="E1080" s="247"/>
    </row>
    <row r="1081" spans="1:5" x14ac:dyDescent="0.25">
      <c r="A1081" s="247"/>
      <c r="B1081" s="247"/>
      <c r="C1081" s="247"/>
      <c r="D1081" s="247"/>
      <c r="E1081" s="247"/>
    </row>
    <row r="1082" spans="1:5" x14ac:dyDescent="0.25">
      <c r="A1082" s="247"/>
      <c r="B1082" s="247"/>
      <c r="C1082" s="247"/>
      <c r="D1082" s="247"/>
      <c r="E1082" s="247"/>
    </row>
    <row r="1083" spans="1:5" x14ac:dyDescent="0.25">
      <c r="A1083" s="247"/>
      <c r="B1083" s="247"/>
      <c r="C1083" s="247"/>
      <c r="D1083" s="247"/>
      <c r="E1083" s="247"/>
    </row>
    <row r="1084" spans="1:5" x14ac:dyDescent="0.25">
      <c r="A1084" s="247"/>
      <c r="B1084" s="247"/>
      <c r="C1084" s="247"/>
      <c r="D1084" s="247"/>
      <c r="E1084" s="247"/>
    </row>
    <row r="1085" spans="1:5" x14ac:dyDescent="0.25">
      <c r="A1085" s="247"/>
      <c r="B1085" s="247"/>
      <c r="C1085" s="247"/>
      <c r="D1085" s="247"/>
      <c r="E1085" s="247"/>
    </row>
    <row r="1086" spans="1:5" x14ac:dyDescent="0.25">
      <c r="A1086" s="247"/>
      <c r="B1086" s="247"/>
      <c r="C1086" s="247"/>
      <c r="D1086" s="247"/>
      <c r="E1086" s="247"/>
    </row>
    <row r="1087" spans="1:5" x14ac:dyDescent="0.25">
      <c r="A1087" s="247"/>
      <c r="B1087" s="247"/>
      <c r="C1087" s="247"/>
      <c r="D1087" s="247"/>
      <c r="E1087" s="247"/>
    </row>
    <row r="1088" spans="1:5" x14ac:dyDescent="0.25">
      <c r="A1088" s="247"/>
      <c r="B1088" s="247"/>
      <c r="C1088" s="247"/>
      <c r="D1088" s="247"/>
      <c r="E1088" s="247"/>
    </row>
    <row r="1089" spans="1:5" x14ac:dyDescent="0.25">
      <c r="A1089" s="247"/>
      <c r="B1089" s="247"/>
      <c r="C1089" s="247"/>
      <c r="D1089" s="247"/>
      <c r="E1089" s="247"/>
    </row>
    <row r="1090" spans="1:5" x14ac:dyDescent="0.25">
      <c r="A1090" s="247"/>
      <c r="B1090" s="247"/>
      <c r="C1090" s="247"/>
      <c r="D1090" s="247"/>
      <c r="E1090" s="247"/>
    </row>
    <row r="1091" spans="1:5" x14ac:dyDescent="0.25">
      <c r="A1091" s="247"/>
      <c r="B1091" s="247"/>
      <c r="C1091" s="247"/>
      <c r="D1091" s="247"/>
      <c r="E1091" s="247"/>
    </row>
    <row r="1092" spans="1:5" x14ac:dyDescent="0.25">
      <c r="A1092" s="247"/>
      <c r="B1092" s="247"/>
      <c r="C1092" s="247"/>
      <c r="D1092" s="247"/>
      <c r="E1092" s="247"/>
    </row>
    <row r="1093" spans="1:5" x14ac:dyDescent="0.25">
      <c r="A1093" s="247"/>
      <c r="B1093" s="247"/>
      <c r="C1093" s="247"/>
      <c r="D1093" s="247"/>
      <c r="E1093" s="247"/>
    </row>
    <row r="1094" spans="1:5" x14ac:dyDescent="0.25">
      <c r="A1094" s="247"/>
      <c r="B1094" s="247"/>
      <c r="C1094" s="247"/>
      <c r="D1094" s="247"/>
      <c r="E1094" s="247"/>
    </row>
    <row r="1095" spans="1:5" x14ac:dyDescent="0.25">
      <c r="A1095" s="247"/>
      <c r="B1095" s="247"/>
      <c r="C1095" s="247"/>
      <c r="D1095" s="247"/>
      <c r="E1095" s="247"/>
    </row>
    <row r="1096" spans="1:5" x14ac:dyDescent="0.25">
      <c r="A1096" s="247"/>
      <c r="B1096" s="247"/>
      <c r="C1096" s="247"/>
      <c r="D1096" s="247"/>
      <c r="E1096" s="247"/>
    </row>
    <row r="1097" spans="1:5" x14ac:dyDescent="0.25">
      <c r="A1097" s="247"/>
      <c r="B1097" s="247"/>
      <c r="C1097" s="247"/>
      <c r="D1097" s="247"/>
      <c r="E1097" s="247"/>
    </row>
    <row r="1098" spans="1:5" x14ac:dyDescent="0.25">
      <c r="A1098" s="247"/>
      <c r="B1098" s="247"/>
      <c r="C1098" s="247"/>
      <c r="D1098" s="247"/>
      <c r="E1098" s="247"/>
    </row>
    <row r="1099" spans="1:5" x14ac:dyDescent="0.25">
      <c r="A1099" s="247"/>
      <c r="B1099" s="247"/>
      <c r="C1099" s="247"/>
      <c r="D1099" s="247"/>
      <c r="E1099" s="247"/>
    </row>
    <row r="1100" spans="1:5" x14ac:dyDescent="0.25">
      <c r="A1100" s="247"/>
      <c r="B1100" s="247"/>
      <c r="C1100" s="247"/>
      <c r="D1100" s="247"/>
      <c r="E1100" s="247"/>
    </row>
    <row r="1101" spans="1:5" x14ac:dyDescent="0.25">
      <c r="A1101" s="247"/>
      <c r="B1101" s="247"/>
      <c r="C1101" s="247"/>
      <c r="D1101" s="247"/>
      <c r="E1101" s="247"/>
    </row>
    <row r="1102" spans="1:5" x14ac:dyDescent="0.25">
      <c r="A1102" s="247"/>
      <c r="B1102" s="247"/>
      <c r="C1102" s="247"/>
      <c r="D1102" s="247"/>
      <c r="E1102" s="247"/>
    </row>
    <row r="1103" spans="1:5" x14ac:dyDescent="0.25">
      <c r="A1103" s="247"/>
      <c r="B1103" s="247"/>
      <c r="C1103" s="247"/>
      <c r="D1103" s="247"/>
      <c r="E1103" s="247"/>
    </row>
    <row r="1104" spans="1:5" x14ac:dyDescent="0.25">
      <c r="A1104" s="247"/>
      <c r="B1104" s="247"/>
      <c r="C1104" s="247"/>
      <c r="D1104" s="247"/>
      <c r="E1104" s="247"/>
    </row>
    <row r="1105" spans="1:5" x14ac:dyDescent="0.25">
      <c r="A1105" s="247"/>
      <c r="B1105" s="247"/>
      <c r="C1105" s="247"/>
      <c r="D1105" s="247"/>
      <c r="E1105" s="247"/>
    </row>
    <row r="1106" spans="1:5" x14ac:dyDescent="0.25">
      <c r="A1106" s="247"/>
      <c r="B1106" s="247"/>
      <c r="C1106" s="247"/>
      <c r="D1106" s="247"/>
      <c r="E1106" s="247"/>
    </row>
    <row r="1107" spans="1:5" x14ac:dyDescent="0.25">
      <c r="A1107" s="247"/>
      <c r="B1107" s="247"/>
      <c r="C1107" s="247"/>
      <c r="D1107" s="247"/>
      <c r="E1107" s="247"/>
    </row>
    <row r="1108" spans="1:5" x14ac:dyDescent="0.25">
      <c r="A1108" s="247"/>
      <c r="B1108" s="247"/>
      <c r="C1108" s="247"/>
      <c r="D1108" s="247"/>
      <c r="E1108" s="247"/>
    </row>
    <row r="1109" spans="1:5" x14ac:dyDescent="0.25">
      <c r="A1109" s="247"/>
      <c r="B1109" s="247"/>
      <c r="C1109" s="247"/>
      <c r="D1109" s="247"/>
      <c r="E1109" s="247"/>
    </row>
    <row r="1110" spans="1:5" x14ac:dyDescent="0.25">
      <c r="A1110" s="247"/>
      <c r="B1110" s="247"/>
      <c r="C1110" s="247"/>
      <c r="D1110" s="247"/>
      <c r="E1110" s="247"/>
    </row>
    <row r="1111" spans="1:5" x14ac:dyDescent="0.25">
      <c r="A1111" s="247"/>
      <c r="B1111" s="247"/>
      <c r="C1111" s="247"/>
      <c r="D1111" s="247"/>
      <c r="E1111" s="247"/>
    </row>
    <row r="1112" spans="1:5" x14ac:dyDescent="0.25">
      <c r="A1112" s="247"/>
      <c r="B1112" s="247"/>
      <c r="C1112" s="247"/>
      <c r="D1112" s="247"/>
      <c r="E1112" s="247"/>
    </row>
    <row r="1113" spans="1:5" x14ac:dyDescent="0.25">
      <c r="A1113" s="247"/>
      <c r="B1113" s="247"/>
      <c r="C1113" s="247"/>
      <c r="D1113" s="247"/>
      <c r="E1113" s="247"/>
    </row>
    <row r="1114" spans="1:5" x14ac:dyDescent="0.25">
      <c r="A1114" s="247"/>
      <c r="B1114" s="247"/>
      <c r="C1114" s="247"/>
      <c r="D1114" s="247"/>
      <c r="E1114" s="247"/>
    </row>
    <row r="1115" spans="1:5" x14ac:dyDescent="0.25">
      <c r="A1115" s="247"/>
      <c r="B1115" s="247"/>
      <c r="C1115" s="247"/>
      <c r="D1115" s="247"/>
      <c r="E1115" s="247"/>
    </row>
    <row r="1116" spans="1:5" x14ac:dyDescent="0.25">
      <c r="A1116" s="247"/>
      <c r="B1116" s="247"/>
      <c r="C1116" s="247"/>
      <c r="D1116" s="247"/>
      <c r="E1116" s="247"/>
    </row>
    <row r="1117" spans="1:5" x14ac:dyDescent="0.25">
      <c r="A1117" s="247"/>
      <c r="B1117" s="247"/>
      <c r="C1117" s="247"/>
      <c r="D1117" s="247"/>
      <c r="E1117" s="247"/>
    </row>
    <row r="1118" spans="1:5" x14ac:dyDescent="0.25">
      <c r="A1118" s="247"/>
      <c r="B1118" s="247"/>
      <c r="C1118" s="247"/>
      <c r="D1118" s="247"/>
      <c r="E1118" s="247"/>
    </row>
    <row r="1119" spans="1:5" x14ac:dyDescent="0.25">
      <c r="A1119" s="247"/>
      <c r="B1119" s="247"/>
      <c r="C1119" s="247"/>
      <c r="D1119" s="247"/>
      <c r="E1119" s="247"/>
    </row>
    <row r="1120" spans="1:5" x14ac:dyDescent="0.25">
      <c r="A1120" s="247"/>
      <c r="B1120" s="247"/>
      <c r="C1120" s="247"/>
      <c r="D1120" s="247"/>
      <c r="E1120" s="247"/>
    </row>
    <row r="1121" spans="1:5" x14ac:dyDescent="0.25">
      <c r="A1121" s="247"/>
      <c r="B1121" s="247"/>
      <c r="C1121" s="247"/>
      <c r="D1121" s="247"/>
      <c r="E1121" s="247"/>
    </row>
    <row r="1122" spans="1:5" x14ac:dyDescent="0.25">
      <c r="A1122" s="247"/>
      <c r="B1122" s="247"/>
      <c r="C1122" s="247"/>
      <c r="D1122" s="247"/>
      <c r="E1122" s="247"/>
    </row>
    <row r="1123" spans="1:5" x14ac:dyDescent="0.25">
      <c r="A1123" s="247"/>
      <c r="B1123" s="247"/>
      <c r="C1123" s="247"/>
      <c r="D1123" s="247"/>
      <c r="E1123" s="247"/>
    </row>
    <row r="1124" spans="1:5" x14ac:dyDescent="0.25">
      <c r="A1124" s="247"/>
      <c r="B1124" s="247"/>
      <c r="C1124" s="247"/>
      <c r="D1124" s="247"/>
      <c r="E1124" s="247"/>
    </row>
    <row r="1125" spans="1:5" x14ac:dyDescent="0.25">
      <c r="A1125" s="247"/>
      <c r="B1125" s="247"/>
      <c r="C1125" s="247"/>
      <c r="D1125" s="247"/>
      <c r="E1125" s="247"/>
    </row>
    <row r="1126" spans="1:5" x14ac:dyDescent="0.25">
      <c r="A1126" s="247"/>
      <c r="B1126" s="247"/>
      <c r="C1126" s="247"/>
      <c r="D1126" s="247"/>
      <c r="E1126" s="247"/>
    </row>
    <row r="1127" spans="1:5" x14ac:dyDescent="0.25">
      <c r="A1127" s="247"/>
      <c r="B1127" s="247"/>
      <c r="C1127" s="247"/>
      <c r="D1127" s="247"/>
      <c r="E1127" s="247"/>
    </row>
    <row r="1128" spans="1:5" x14ac:dyDescent="0.25">
      <c r="A1128" s="247"/>
      <c r="B1128" s="247"/>
      <c r="C1128" s="247"/>
      <c r="D1128" s="247"/>
      <c r="E1128" s="247"/>
    </row>
    <row r="1129" spans="1:5" x14ac:dyDescent="0.25">
      <c r="A1129" s="247"/>
      <c r="B1129" s="247"/>
      <c r="C1129" s="247"/>
      <c r="D1129" s="247"/>
      <c r="E1129" s="247"/>
    </row>
    <row r="1130" spans="1:5" x14ac:dyDescent="0.25">
      <c r="A1130" s="247"/>
      <c r="B1130" s="247"/>
      <c r="C1130" s="247"/>
      <c r="D1130" s="247"/>
      <c r="E1130" s="247"/>
    </row>
    <row r="1131" spans="1:5" x14ac:dyDescent="0.25">
      <c r="A1131" s="247"/>
      <c r="B1131" s="247"/>
      <c r="C1131" s="247"/>
      <c r="D1131" s="247"/>
      <c r="E1131" s="247"/>
    </row>
    <row r="1132" spans="1:5" x14ac:dyDescent="0.25">
      <c r="A1132" s="247"/>
      <c r="B1132" s="247"/>
      <c r="C1132" s="247"/>
      <c r="D1132" s="247"/>
      <c r="E1132" s="247"/>
    </row>
    <row r="1133" spans="1:5" x14ac:dyDescent="0.25">
      <c r="A1133" s="247"/>
      <c r="B1133" s="247"/>
      <c r="C1133" s="247"/>
      <c r="D1133" s="247"/>
      <c r="E1133" s="247"/>
    </row>
    <row r="1134" spans="1:5" x14ac:dyDescent="0.25">
      <c r="A1134" s="247"/>
      <c r="B1134" s="247"/>
      <c r="C1134" s="247"/>
      <c r="D1134" s="247"/>
      <c r="E1134" s="247"/>
    </row>
    <row r="1135" spans="1:5" x14ac:dyDescent="0.25">
      <c r="A1135" s="247"/>
      <c r="B1135" s="247"/>
      <c r="C1135" s="247"/>
      <c r="D1135" s="247"/>
      <c r="E1135" s="247"/>
    </row>
    <row r="1136" spans="1:5" x14ac:dyDescent="0.25">
      <c r="A1136" s="247"/>
      <c r="B1136" s="247"/>
      <c r="C1136" s="247"/>
      <c r="D1136" s="247"/>
      <c r="E1136" s="247"/>
    </row>
    <row r="1137" spans="1:5" x14ac:dyDescent="0.25">
      <c r="A1137" s="247"/>
      <c r="B1137" s="247"/>
      <c r="C1137" s="247"/>
      <c r="D1137" s="247"/>
      <c r="E1137" s="247"/>
    </row>
    <row r="1138" spans="1:5" x14ac:dyDescent="0.25">
      <c r="A1138" s="247"/>
      <c r="B1138" s="247"/>
      <c r="C1138" s="247"/>
      <c r="D1138" s="247"/>
      <c r="E1138" s="247"/>
    </row>
    <row r="1139" spans="1:5" x14ac:dyDescent="0.25">
      <c r="A1139" s="247"/>
      <c r="B1139" s="247"/>
      <c r="C1139" s="247"/>
      <c r="D1139" s="247"/>
      <c r="E1139" s="247"/>
    </row>
    <row r="1140" spans="1:5" x14ac:dyDescent="0.25">
      <c r="A1140" s="247"/>
      <c r="B1140" s="247"/>
      <c r="C1140" s="247"/>
      <c r="D1140" s="247"/>
      <c r="E1140" s="247"/>
    </row>
    <row r="1141" spans="1:5" x14ac:dyDescent="0.25">
      <c r="A1141" s="247"/>
      <c r="B1141" s="247"/>
      <c r="C1141" s="247"/>
      <c r="D1141" s="247"/>
      <c r="E1141" s="247"/>
    </row>
    <row r="1142" spans="1:5" x14ac:dyDescent="0.25">
      <c r="A1142" s="247"/>
      <c r="B1142" s="247"/>
      <c r="C1142" s="247"/>
      <c r="D1142" s="247"/>
      <c r="E1142" s="247"/>
    </row>
    <row r="1143" spans="1:5" x14ac:dyDescent="0.25">
      <c r="A1143" s="247"/>
      <c r="B1143" s="247"/>
      <c r="C1143" s="247"/>
      <c r="D1143" s="247"/>
      <c r="E1143" s="247"/>
    </row>
    <row r="1144" spans="1:5" x14ac:dyDescent="0.25">
      <c r="A1144" s="247"/>
      <c r="B1144" s="247"/>
      <c r="C1144" s="247"/>
      <c r="D1144" s="247"/>
      <c r="E1144" s="247"/>
    </row>
    <row r="1145" spans="1:5" x14ac:dyDescent="0.25">
      <c r="A1145" s="247"/>
      <c r="B1145" s="247"/>
      <c r="C1145" s="247"/>
      <c r="D1145" s="247"/>
      <c r="E1145" s="247"/>
    </row>
    <row r="1146" spans="1:5" x14ac:dyDescent="0.25">
      <c r="A1146" s="247"/>
      <c r="B1146" s="247"/>
      <c r="C1146" s="247"/>
      <c r="D1146" s="247"/>
      <c r="E1146" s="247"/>
    </row>
    <row r="1147" spans="1:5" x14ac:dyDescent="0.25">
      <c r="A1147" s="247"/>
      <c r="B1147" s="247"/>
      <c r="C1147" s="247"/>
      <c r="D1147" s="247"/>
      <c r="E1147" s="247"/>
    </row>
    <row r="1148" spans="1:5" x14ac:dyDescent="0.25">
      <c r="A1148" s="247"/>
      <c r="B1148" s="247"/>
      <c r="C1148" s="247"/>
      <c r="D1148" s="247"/>
      <c r="E1148" s="247"/>
    </row>
    <row r="1149" spans="1:5" x14ac:dyDescent="0.25">
      <c r="A1149" s="247"/>
      <c r="B1149" s="247"/>
      <c r="C1149" s="247"/>
      <c r="D1149" s="247"/>
      <c r="E1149" s="247"/>
    </row>
    <row r="1150" spans="1:5" x14ac:dyDescent="0.25">
      <c r="A1150" s="247"/>
      <c r="B1150" s="247"/>
      <c r="C1150" s="247"/>
      <c r="D1150" s="247"/>
      <c r="E1150" s="247"/>
    </row>
    <row r="1151" spans="1:5" x14ac:dyDescent="0.25">
      <c r="A1151" s="247"/>
      <c r="B1151" s="247"/>
      <c r="C1151" s="247"/>
      <c r="D1151" s="247"/>
      <c r="E1151" s="247"/>
    </row>
    <row r="1152" spans="1:5" x14ac:dyDescent="0.25">
      <c r="A1152" s="247"/>
      <c r="B1152" s="247"/>
      <c r="C1152" s="247"/>
      <c r="D1152" s="247"/>
      <c r="E1152" s="247"/>
    </row>
    <row r="1153" spans="1:5" x14ac:dyDescent="0.25">
      <c r="A1153" s="247"/>
      <c r="B1153" s="247"/>
      <c r="C1153" s="247"/>
      <c r="D1153" s="247"/>
      <c r="E1153" s="247"/>
    </row>
    <row r="1154" spans="1:5" x14ac:dyDescent="0.25">
      <c r="A1154" s="247"/>
      <c r="B1154" s="247"/>
      <c r="C1154" s="247"/>
      <c r="D1154" s="247"/>
      <c r="E1154" s="247"/>
    </row>
    <row r="1155" spans="1:5" x14ac:dyDescent="0.25">
      <c r="A1155" s="247"/>
      <c r="B1155" s="247"/>
      <c r="C1155" s="247"/>
      <c r="D1155" s="247"/>
      <c r="E1155" s="247"/>
    </row>
    <row r="1156" spans="1:5" x14ac:dyDescent="0.25">
      <c r="A1156" s="247"/>
      <c r="B1156" s="247"/>
      <c r="C1156" s="247"/>
      <c r="D1156" s="247"/>
      <c r="E1156" s="247"/>
    </row>
    <row r="1157" spans="1:5" x14ac:dyDescent="0.25">
      <c r="A1157" s="247"/>
      <c r="B1157" s="247"/>
      <c r="C1157" s="247"/>
      <c r="D1157" s="247"/>
      <c r="E1157" s="247"/>
    </row>
    <row r="1158" spans="1:5" x14ac:dyDescent="0.25">
      <c r="A1158" s="247"/>
      <c r="B1158" s="247"/>
      <c r="C1158" s="247"/>
      <c r="D1158" s="247"/>
      <c r="E1158" s="247"/>
    </row>
    <row r="1159" spans="1:5" x14ac:dyDescent="0.25">
      <c r="A1159" s="247"/>
      <c r="B1159" s="247"/>
      <c r="C1159" s="247"/>
      <c r="D1159" s="247"/>
      <c r="E1159" s="247"/>
    </row>
    <row r="1160" spans="1:5" x14ac:dyDescent="0.25">
      <c r="A1160" s="247"/>
      <c r="B1160" s="247"/>
      <c r="C1160" s="247"/>
      <c r="D1160" s="247"/>
      <c r="E1160" s="247"/>
    </row>
    <row r="1161" spans="1:5" x14ac:dyDescent="0.25">
      <c r="A1161" s="247"/>
      <c r="B1161" s="247"/>
      <c r="C1161" s="247"/>
      <c r="D1161" s="247"/>
      <c r="E1161" s="247"/>
    </row>
    <row r="1162" spans="1:5" x14ac:dyDescent="0.25">
      <c r="A1162" s="247"/>
      <c r="B1162" s="247"/>
      <c r="C1162" s="247"/>
      <c r="D1162" s="247"/>
      <c r="E1162" s="247"/>
    </row>
    <row r="1163" spans="1:5" x14ac:dyDescent="0.25">
      <c r="A1163" s="247"/>
      <c r="B1163" s="247"/>
      <c r="C1163" s="247"/>
      <c r="D1163" s="247"/>
      <c r="E1163" s="247"/>
    </row>
    <row r="1164" spans="1:5" x14ac:dyDescent="0.25">
      <c r="A1164" s="247"/>
      <c r="B1164" s="247"/>
      <c r="C1164" s="247"/>
      <c r="D1164" s="247"/>
      <c r="E1164" s="247"/>
    </row>
    <row r="1165" spans="1:5" x14ac:dyDescent="0.25">
      <c r="A1165" s="247"/>
      <c r="B1165" s="247"/>
      <c r="C1165" s="247"/>
      <c r="D1165" s="247"/>
      <c r="E1165" s="247"/>
    </row>
    <row r="1166" spans="1:5" x14ac:dyDescent="0.25">
      <c r="A1166" s="247"/>
      <c r="B1166" s="247"/>
      <c r="C1166" s="247"/>
      <c r="D1166" s="247"/>
      <c r="E1166" s="247"/>
    </row>
    <row r="1167" spans="1:5" x14ac:dyDescent="0.25">
      <c r="A1167" s="247"/>
      <c r="B1167" s="247"/>
      <c r="C1167" s="247"/>
      <c r="D1167" s="247"/>
      <c r="E1167" s="247"/>
    </row>
    <row r="1168" spans="1:5" x14ac:dyDescent="0.25">
      <c r="A1168" s="247"/>
      <c r="B1168" s="247"/>
      <c r="C1168" s="247"/>
      <c r="D1168" s="247"/>
      <c r="E1168" s="247"/>
    </row>
    <row r="1169" spans="1:5" x14ac:dyDescent="0.25">
      <c r="A1169" s="247"/>
      <c r="B1169" s="247"/>
      <c r="C1169" s="247"/>
      <c r="D1169" s="247"/>
      <c r="E1169" s="247"/>
    </row>
    <row r="1170" spans="1:5" x14ac:dyDescent="0.25">
      <c r="A1170" s="247"/>
      <c r="B1170" s="247"/>
      <c r="C1170" s="247"/>
      <c r="D1170" s="247"/>
      <c r="E1170" s="247"/>
    </row>
    <row r="1171" spans="1:5" x14ac:dyDescent="0.25">
      <c r="A1171" s="247"/>
      <c r="B1171" s="247"/>
      <c r="C1171" s="247"/>
      <c r="D1171" s="247"/>
      <c r="E1171" s="247"/>
    </row>
    <row r="1172" spans="1:5" x14ac:dyDescent="0.25">
      <c r="A1172" s="247"/>
      <c r="B1172" s="247"/>
      <c r="C1172" s="247"/>
      <c r="D1172" s="247"/>
      <c r="E1172" s="247"/>
    </row>
    <row r="1173" spans="1:5" x14ac:dyDescent="0.25">
      <c r="A1173" s="247"/>
      <c r="B1173" s="247"/>
      <c r="C1173" s="247"/>
      <c r="D1173" s="247"/>
      <c r="E1173" s="247"/>
    </row>
    <row r="1174" spans="1:5" x14ac:dyDescent="0.25">
      <c r="A1174" s="247"/>
      <c r="B1174" s="247"/>
      <c r="C1174" s="247"/>
      <c r="D1174" s="247"/>
      <c r="E1174" s="247"/>
    </row>
    <row r="1175" spans="1:5" x14ac:dyDescent="0.25">
      <c r="A1175" s="247"/>
      <c r="B1175" s="247"/>
      <c r="C1175" s="247"/>
      <c r="D1175" s="247"/>
      <c r="E1175" s="247"/>
    </row>
    <row r="1176" spans="1:5" x14ac:dyDescent="0.25">
      <c r="A1176" s="247"/>
      <c r="B1176" s="247"/>
      <c r="C1176" s="247"/>
      <c r="D1176" s="247"/>
      <c r="E1176" s="247"/>
    </row>
    <row r="1177" spans="1:5" x14ac:dyDescent="0.25">
      <c r="A1177" s="247"/>
      <c r="B1177" s="247"/>
      <c r="C1177" s="247"/>
      <c r="D1177" s="247"/>
      <c r="E1177" s="247"/>
    </row>
    <row r="1178" spans="1:5" x14ac:dyDescent="0.25">
      <c r="A1178" s="247"/>
      <c r="B1178" s="247"/>
      <c r="C1178" s="247"/>
      <c r="D1178" s="247"/>
      <c r="E1178" s="247"/>
    </row>
    <row r="1179" spans="1:5" x14ac:dyDescent="0.25">
      <c r="A1179" s="247"/>
      <c r="B1179" s="247"/>
      <c r="C1179" s="247"/>
      <c r="D1179" s="247"/>
      <c r="E1179" s="247"/>
    </row>
    <row r="1180" spans="1:5" x14ac:dyDescent="0.25">
      <c r="A1180" s="247"/>
      <c r="B1180" s="247"/>
      <c r="C1180" s="247"/>
      <c r="D1180" s="247"/>
      <c r="E1180" s="247"/>
    </row>
    <row r="1181" spans="1:5" x14ac:dyDescent="0.25">
      <c r="A1181" s="247"/>
      <c r="B1181" s="247"/>
      <c r="C1181" s="247"/>
      <c r="D1181" s="247"/>
      <c r="E1181" s="247"/>
    </row>
    <row r="1182" spans="1:5" x14ac:dyDescent="0.25">
      <c r="A1182" s="247"/>
      <c r="B1182" s="247"/>
      <c r="C1182" s="247"/>
      <c r="D1182" s="247"/>
      <c r="E1182" s="247"/>
    </row>
    <row r="1183" spans="1:5" x14ac:dyDescent="0.25">
      <c r="A1183" s="247"/>
      <c r="B1183" s="247"/>
      <c r="C1183" s="247"/>
      <c r="D1183" s="247"/>
      <c r="E1183" s="247"/>
    </row>
    <row r="1184" spans="1:5" x14ac:dyDescent="0.25">
      <c r="A1184" s="247"/>
      <c r="B1184" s="247"/>
      <c r="C1184" s="247"/>
      <c r="D1184" s="247"/>
      <c r="E1184" s="247"/>
    </row>
    <row r="1185" spans="1:5" x14ac:dyDescent="0.25">
      <c r="A1185" s="247"/>
      <c r="B1185" s="247"/>
      <c r="C1185" s="247"/>
      <c r="D1185" s="247"/>
      <c r="E1185" s="247"/>
    </row>
    <row r="1186" spans="1:5" x14ac:dyDescent="0.25">
      <c r="A1186" s="247"/>
      <c r="B1186" s="247"/>
      <c r="C1186" s="247"/>
      <c r="D1186" s="247"/>
      <c r="E1186" s="247"/>
    </row>
    <row r="1187" spans="1:5" x14ac:dyDescent="0.25">
      <c r="A1187" s="247"/>
      <c r="B1187" s="247"/>
      <c r="C1187" s="247"/>
      <c r="D1187" s="247"/>
      <c r="E1187" s="247"/>
    </row>
    <row r="1188" spans="1:5" x14ac:dyDescent="0.25">
      <c r="A1188" s="247"/>
      <c r="B1188" s="247"/>
      <c r="C1188" s="247"/>
      <c r="D1188" s="247"/>
      <c r="E1188" s="247"/>
    </row>
    <row r="1189" spans="1:5" x14ac:dyDescent="0.25">
      <c r="A1189" s="247"/>
      <c r="B1189" s="247"/>
      <c r="C1189" s="247"/>
      <c r="D1189" s="247"/>
      <c r="E1189" s="247"/>
    </row>
    <row r="1190" spans="1:5" x14ac:dyDescent="0.25">
      <c r="A1190" s="247"/>
      <c r="B1190" s="247"/>
      <c r="C1190" s="247"/>
      <c r="D1190" s="247"/>
      <c r="E1190" s="247"/>
    </row>
    <row r="1191" spans="1:5" x14ac:dyDescent="0.25">
      <c r="A1191" s="247"/>
      <c r="B1191" s="247"/>
      <c r="C1191" s="247"/>
      <c r="D1191" s="247"/>
      <c r="E1191" s="247"/>
    </row>
    <row r="1192" spans="1:5" x14ac:dyDescent="0.25">
      <c r="A1192" s="247"/>
      <c r="B1192" s="247"/>
      <c r="C1192" s="247"/>
      <c r="D1192" s="247"/>
      <c r="E1192" s="247"/>
    </row>
    <row r="1193" spans="1:5" x14ac:dyDescent="0.25">
      <c r="A1193" s="247"/>
      <c r="B1193" s="247"/>
      <c r="C1193" s="247"/>
      <c r="D1193" s="247"/>
      <c r="E1193" s="247"/>
    </row>
    <row r="1194" spans="1:5" x14ac:dyDescent="0.25">
      <c r="A1194" s="247"/>
      <c r="B1194" s="247"/>
      <c r="C1194" s="247"/>
      <c r="D1194" s="247"/>
      <c r="E1194" s="247"/>
    </row>
    <row r="1195" spans="1:5" x14ac:dyDescent="0.25">
      <c r="A1195" s="247"/>
      <c r="B1195" s="247"/>
      <c r="C1195" s="247"/>
      <c r="D1195" s="247"/>
      <c r="E1195" s="247"/>
    </row>
    <row r="1196" spans="1:5" x14ac:dyDescent="0.25">
      <c r="A1196" s="247"/>
      <c r="B1196" s="247"/>
      <c r="C1196" s="247"/>
      <c r="D1196" s="247"/>
      <c r="E1196" s="247"/>
    </row>
    <row r="1197" spans="1:5" x14ac:dyDescent="0.25">
      <c r="A1197" s="247"/>
      <c r="B1197" s="247"/>
      <c r="C1197" s="247"/>
      <c r="D1197" s="247"/>
      <c r="E1197" s="247"/>
    </row>
    <row r="1198" spans="1:5" x14ac:dyDescent="0.25">
      <c r="A1198" s="247"/>
      <c r="B1198" s="247"/>
      <c r="C1198" s="247"/>
      <c r="D1198" s="247"/>
      <c r="E1198" s="247"/>
    </row>
    <row r="1199" spans="1:5" x14ac:dyDescent="0.25">
      <c r="A1199" s="247"/>
      <c r="B1199" s="247"/>
      <c r="C1199" s="247"/>
      <c r="D1199" s="247"/>
      <c r="E1199" s="247"/>
    </row>
    <row r="1200" spans="1:5" x14ac:dyDescent="0.25">
      <c r="A1200" s="247"/>
      <c r="B1200" s="247"/>
      <c r="C1200" s="247"/>
      <c r="D1200" s="247"/>
      <c r="E1200" s="247"/>
    </row>
    <row r="1201" spans="1:5" x14ac:dyDescent="0.25">
      <c r="A1201" s="247"/>
      <c r="B1201" s="247"/>
      <c r="C1201" s="247"/>
      <c r="D1201" s="247"/>
      <c r="E1201" s="247"/>
    </row>
    <row r="1202" spans="1:5" x14ac:dyDescent="0.25">
      <c r="A1202" s="247"/>
      <c r="B1202" s="247"/>
      <c r="C1202" s="247"/>
      <c r="D1202" s="247"/>
      <c r="E1202" s="247"/>
    </row>
    <row r="1203" spans="1:5" x14ac:dyDescent="0.25">
      <c r="A1203" s="247"/>
      <c r="B1203" s="247"/>
      <c r="C1203" s="247"/>
      <c r="D1203" s="247"/>
      <c r="E1203" s="247"/>
    </row>
    <row r="1204" spans="1:5" x14ac:dyDescent="0.25">
      <c r="A1204" s="247"/>
      <c r="B1204" s="247"/>
      <c r="C1204" s="247"/>
      <c r="D1204" s="247"/>
      <c r="E1204" s="247"/>
    </row>
    <row r="1205" spans="1:5" x14ac:dyDescent="0.25">
      <c r="A1205" s="247"/>
      <c r="B1205" s="247"/>
      <c r="C1205" s="247"/>
      <c r="D1205" s="247"/>
      <c r="E1205" s="247"/>
    </row>
    <row r="1206" spans="1:5" x14ac:dyDescent="0.25">
      <c r="A1206" s="247"/>
      <c r="B1206" s="247"/>
      <c r="C1206" s="247"/>
      <c r="D1206" s="247"/>
      <c r="E1206" s="247"/>
    </row>
    <row r="1207" spans="1:5" x14ac:dyDescent="0.25">
      <c r="A1207" s="247"/>
      <c r="B1207" s="247"/>
      <c r="C1207" s="247"/>
      <c r="D1207" s="247"/>
      <c r="E1207" s="247"/>
    </row>
    <row r="1208" spans="1:5" x14ac:dyDescent="0.25">
      <c r="A1208" s="247"/>
      <c r="B1208" s="247"/>
      <c r="C1208" s="247"/>
      <c r="D1208" s="247"/>
      <c r="E1208" s="247"/>
    </row>
    <row r="1209" spans="1:5" x14ac:dyDescent="0.25">
      <c r="A1209" s="247"/>
      <c r="B1209" s="247"/>
      <c r="C1209" s="247"/>
      <c r="D1209" s="247"/>
      <c r="E1209" s="247"/>
    </row>
    <row r="1210" spans="1:5" x14ac:dyDescent="0.25">
      <c r="A1210" s="247"/>
      <c r="B1210" s="247"/>
      <c r="C1210" s="247"/>
      <c r="D1210" s="247"/>
      <c r="E1210" s="247"/>
    </row>
    <row r="1211" spans="1:5" x14ac:dyDescent="0.25">
      <c r="A1211" s="247"/>
      <c r="B1211" s="247"/>
      <c r="C1211" s="247"/>
      <c r="D1211" s="247"/>
      <c r="E1211" s="247"/>
    </row>
    <row r="1212" spans="1:5" x14ac:dyDescent="0.25">
      <c r="A1212" s="247"/>
      <c r="B1212" s="247"/>
      <c r="C1212" s="247"/>
      <c r="D1212" s="247"/>
      <c r="E1212" s="247"/>
    </row>
    <row r="1213" spans="1:5" x14ac:dyDescent="0.25">
      <c r="A1213" s="247"/>
      <c r="B1213" s="247"/>
      <c r="C1213" s="247"/>
      <c r="D1213" s="247"/>
      <c r="E1213" s="247"/>
    </row>
    <row r="1214" spans="1:5" x14ac:dyDescent="0.25">
      <c r="A1214" s="247"/>
      <c r="B1214" s="247"/>
      <c r="C1214" s="247"/>
      <c r="D1214" s="247"/>
      <c r="E1214" s="247"/>
    </row>
    <row r="1215" spans="1:5" x14ac:dyDescent="0.25">
      <c r="A1215" s="247"/>
      <c r="B1215" s="247"/>
      <c r="C1215" s="247"/>
      <c r="D1215" s="247"/>
      <c r="E1215" s="247"/>
    </row>
    <row r="1216" spans="1:5" x14ac:dyDescent="0.25">
      <c r="A1216" s="247"/>
      <c r="B1216" s="247"/>
      <c r="C1216" s="247"/>
      <c r="D1216" s="247"/>
      <c r="E1216" s="247"/>
    </row>
    <row r="1217" spans="1:5" x14ac:dyDescent="0.25">
      <c r="A1217" s="247"/>
      <c r="B1217" s="247"/>
      <c r="C1217" s="247"/>
      <c r="D1217" s="247"/>
      <c r="E1217" s="247"/>
    </row>
    <row r="1218" spans="1:5" x14ac:dyDescent="0.25">
      <c r="A1218" s="247"/>
      <c r="B1218" s="247"/>
      <c r="C1218" s="247"/>
      <c r="D1218" s="247"/>
      <c r="E1218" s="247"/>
    </row>
    <row r="1219" spans="1:5" x14ac:dyDescent="0.25">
      <c r="A1219" s="247"/>
      <c r="B1219" s="247"/>
      <c r="C1219" s="247"/>
      <c r="D1219" s="247"/>
      <c r="E1219" s="247"/>
    </row>
    <row r="1220" spans="1:5" x14ac:dyDescent="0.25">
      <c r="A1220" s="247"/>
      <c r="B1220" s="247"/>
      <c r="C1220" s="247"/>
      <c r="D1220" s="247"/>
      <c r="E1220" s="247"/>
    </row>
    <row r="1221" spans="1:5" x14ac:dyDescent="0.25">
      <c r="A1221" s="247"/>
      <c r="B1221" s="247"/>
      <c r="C1221" s="247"/>
      <c r="D1221" s="247"/>
      <c r="E1221" s="247"/>
    </row>
    <row r="1222" spans="1:5" x14ac:dyDescent="0.25">
      <c r="A1222" s="247"/>
      <c r="B1222" s="247"/>
      <c r="C1222" s="247"/>
      <c r="D1222" s="247"/>
      <c r="E1222" s="247"/>
    </row>
    <row r="1223" spans="1:5" x14ac:dyDescent="0.25">
      <c r="A1223" s="247"/>
      <c r="B1223" s="247"/>
      <c r="C1223" s="247"/>
      <c r="D1223" s="247"/>
      <c r="E1223" s="247"/>
    </row>
    <row r="1224" spans="1:5" x14ac:dyDescent="0.25">
      <c r="A1224" s="247"/>
      <c r="B1224" s="247"/>
      <c r="C1224" s="247"/>
      <c r="D1224" s="247"/>
      <c r="E1224" s="247"/>
    </row>
    <row r="1225" spans="1:5" x14ac:dyDescent="0.25">
      <c r="A1225" s="247"/>
      <c r="B1225" s="247"/>
      <c r="C1225" s="247"/>
      <c r="D1225" s="247"/>
      <c r="E1225" s="247"/>
    </row>
    <row r="1226" spans="1:5" x14ac:dyDescent="0.25">
      <c r="A1226" s="247"/>
      <c r="B1226" s="247"/>
      <c r="C1226" s="247"/>
      <c r="D1226" s="247"/>
      <c r="E1226" s="247"/>
    </row>
    <row r="1227" spans="1:5" x14ac:dyDescent="0.25">
      <c r="A1227" s="247"/>
      <c r="B1227" s="247"/>
      <c r="C1227" s="247"/>
      <c r="D1227" s="247"/>
      <c r="E1227" s="247"/>
    </row>
    <row r="1228" spans="1:5" x14ac:dyDescent="0.25">
      <c r="A1228" s="247"/>
      <c r="B1228" s="247"/>
      <c r="C1228" s="247"/>
      <c r="D1228" s="247"/>
      <c r="E1228" s="247"/>
    </row>
    <row r="1229" spans="1:5" x14ac:dyDescent="0.25">
      <c r="A1229" s="247"/>
      <c r="B1229" s="247"/>
      <c r="C1229" s="247"/>
      <c r="D1229" s="247"/>
      <c r="E1229" s="247"/>
    </row>
    <row r="1230" spans="1:5" x14ac:dyDescent="0.25">
      <c r="A1230" s="247"/>
      <c r="B1230" s="247"/>
      <c r="C1230" s="247"/>
      <c r="D1230" s="247"/>
      <c r="E1230" s="247"/>
    </row>
    <row r="1231" spans="1:5" x14ac:dyDescent="0.25">
      <c r="A1231" s="247"/>
      <c r="B1231" s="247"/>
      <c r="C1231" s="247"/>
      <c r="D1231" s="247"/>
      <c r="E1231" s="247"/>
    </row>
    <row r="1232" spans="1:5" x14ac:dyDescent="0.25">
      <c r="A1232" s="247"/>
      <c r="B1232" s="247"/>
      <c r="C1232" s="247"/>
      <c r="D1232" s="247"/>
      <c r="E1232" s="247"/>
    </row>
    <row r="1233" spans="1:5" x14ac:dyDescent="0.25">
      <c r="A1233" s="247"/>
      <c r="B1233" s="247"/>
      <c r="C1233" s="247"/>
      <c r="D1233" s="247"/>
      <c r="E1233" s="247"/>
    </row>
    <row r="1234" spans="1:5" x14ac:dyDescent="0.25">
      <c r="A1234" s="247"/>
      <c r="B1234" s="247"/>
      <c r="C1234" s="247"/>
      <c r="D1234" s="247"/>
      <c r="E1234" s="247"/>
    </row>
    <row r="1235" spans="1:5" x14ac:dyDescent="0.25">
      <c r="A1235" s="247"/>
      <c r="B1235" s="247"/>
      <c r="C1235" s="247"/>
      <c r="D1235" s="247"/>
      <c r="E1235" s="247"/>
    </row>
    <row r="1236" spans="1:5" x14ac:dyDescent="0.25">
      <c r="A1236" s="247"/>
      <c r="B1236" s="247"/>
      <c r="C1236" s="247"/>
      <c r="D1236" s="247"/>
      <c r="E1236" s="247"/>
    </row>
    <row r="1237" spans="1:5" x14ac:dyDescent="0.25">
      <c r="A1237" s="247"/>
      <c r="B1237" s="247"/>
      <c r="C1237" s="247"/>
      <c r="D1237" s="247"/>
      <c r="E1237" s="247"/>
    </row>
    <row r="1238" spans="1:5" x14ac:dyDescent="0.25">
      <c r="A1238" s="247"/>
      <c r="B1238" s="247"/>
      <c r="C1238" s="247"/>
      <c r="D1238" s="247"/>
      <c r="E1238" s="247"/>
    </row>
    <row r="1239" spans="1:5" x14ac:dyDescent="0.25">
      <c r="A1239" s="247"/>
      <c r="B1239" s="247"/>
      <c r="C1239" s="247"/>
      <c r="D1239" s="247"/>
      <c r="E1239" s="247"/>
    </row>
    <row r="1240" spans="1:5" x14ac:dyDescent="0.25">
      <c r="A1240" s="247"/>
      <c r="B1240" s="247"/>
      <c r="C1240" s="247"/>
      <c r="D1240" s="247"/>
      <c r="E1240" s="247"/>
    </row>
    <row r="1241" spans="1:5" x14ac:dyDescent="0.25">
      <c r="A1241" s="247"/>
      <c r="B1241" s="247"/>
      <c r="C1241" s="247"/>
      <c r="D1241" s="247"/>
      <c r="E1241" s="247"/>
    </row>
    <row r="1242" spans="1:5" x14ac:dyDescent="0.25">
      <c r="A1242" s="247"/>
      <c r="B1242" s="247"/>
      <c r="C1242" s="247"/>
      <c r="D1242" s="247"/>
      <c r="E1242" s="247"/>
    </row>
    <row r="1243" spans="1:5" x14ac:dyDescent="0.25">
      <c r="A1243" s="247"/>
      <c r="B1243" s="247"/>
      <c r="C1243" s="247"/>
      <c r="D1243" s="247"/>
      <c r="E1243" s="247"/>
    </row>
    <row r="1244" spans="1:5" x14ac:dyDescent="0.25">
      <c r="A1244" s="247"/>
      <c r="B1244" s="247"/>
      <c r="C1244" s="247"/>
      <c r="D1244" s="247"/>
      <c r="E1244" s="247"/>
    </row>
    <row r="1245" spans="1:5" x14ac:dyDescent="0.25">
      <c r="A1245" s="247"/>
      <c r="B1245" s="247"/>
      <c r="C1245" s="247"/>
      <c r="D1245" s="247"/>
      <c r="E1245" s="247"/>
    </row>
    <row r="1246" spans="1:5" x14ac:dyDescent="0.25">
      <c r="A1246" s="247"/>
      <c r="B1246" s="247"/>
      <c r="C1246" s="247"/>
      <c r="D1246" s="247"/>
      <c r="E1246" s="247"/>
    </row>
    <row r="1247" spans="1:5" x14ac:dyDescent="0.25">
      <c r="A1247" s="247"/>
      <c r="B1247" s="247"/>
      <c r="C1247" s="247"/>
      <c r="D1247" s="247"/>
      <c r="E1247" s="247"/>
    </row>
    <row r="1248" spans="1:5" x14ac:dyDescent="0.25">
      <c r="A1248" s="247"/>
      <c r="B1248" s="247"/>
      <c r="C1248" s="247"/>
      <c r="D1248" s="247"/>
      <c r="E1248" s="247"/>
    </row>
    <row r="1249" spans="1:5" x14ac:dyDescent="0.25">
      <c r="A1249" s="247"/>
      <c r="B1249" s="247"/>
      <c r="C1249" s="247"/>
      <c r="D1249" s="247"/>
      <c r="E1249" s="247"/>
    </row>
    <row r="1250" spans="1:5" x14ac:dyDescent="0.25">
      <c r="A1250" s="247"/>
      <c r="B1250" s="247"/>
      <c r="C1250" s="247"/>
      <c r="D1250" s="247"/>
      <c r="E1250" s="247"/>
    </row>
    <row r="1251" spans="1:5" x14ac:dyDescent="0.25">
      <c r="A1251" s="247"/>
      <c r="B1251" s="247"/>
      <c r="C1251" s="247"/>
      <c r="D1251" s="247"/>
      <c r="E1251" s="247"/>
    </row>
    <row r="1252" spans="1:5" x14ac:dyDescent="0.25">
      <c r="A1252" s="247"/>
      <c r="B1252" s="247"/>
      <c r="C1252" s="247"/>
      <c r="D1252" s="247"/>
      <c r="E1252" s="247"/>
    </row>
    <row r="1253" spans="1:5" x14ac:dyDescent="0.25">
      <c r="A1253" s="247"/>
      <c r="B1253" s="247"/>
      <c r="C1253" s="247"/>
      <c r="D1253" s="247"/>
      <c r="E1253" s="247"/>
    </row>
    <row r="1254" spans="1:5" x14ac:dyDescent="0.25">
      <c r="A1254" s="247"/>
      <c r="B1254" s="247"/>
      <c r="C1254" s="247"/>
      <c r="D1254" s="247"/>
      <c r="E1254" s="247"/>
    </row>
    <row r="1255" spans="1:5" x14ac:dyDescent="0.25">
      <c r="A1255" s="247"/>
      <c r="B1255" s="247"/>
      <c r="C1255" s="247"/>
      <c r="D1255" s="247"/>
      <c r="E1255" s="247"/>
    </row>
    <row r="1256" spans="1:5" x14ac:dyDescent="0.25">
      <c r="A1256" s="247"/>
      <c r="B1256" s="247"/>
      <c r="C1256" s="247"/>
      <c r="D1256" s="247"/>
      <c r="E1256" s="247"/>
    </row>
    <row r="1257" spans="1:5" x14ac:dyDescent="0.25">
      <c r="A1257" s="247"/>
      <c r="B1257" s="247"/>
      <c r="C1257" s="247"/>
      <c r="D1257" s="247"/>
      <c r="E1257" s="247"/>
    </row>
    <row r="1258" spans="1:5" x14ac:dyDescent="0.25">
      <c r="A1258" s="247"/>
      <c r="B1258" s="247"/>
      <c r="C1258" s="247"/>
      <c r="D1258" s="247"/>
      <c r="E1258" s="247"/>
    </row>
    <row r="1259" spans="1:5" x14ac:dyDescent="0.25">
      <c r="A1259" s="247"/>
      <c r="B1259" s="247"/>
      <c r="C1259" s="247"/>
      <c r="D1259" s="247"/>
      <c r="E1259" s="247"/>
    </row>
    <row r="1260" spans="1:5" x14ac:dyDescent="0.25">
      <c r="A1260" s="247"/>
      <c r="B1260" s="247"/>
      <c r="C1260" s="247"/>
      <c r="D1260" s="247"/>
      <c r="E1260" s="247"/>
    </row>
    <row r="1261" spans="1:5" x14ac:dyDescent="0.25">
      <c r="A1261" s="247"/>
      <c r="B1261" s="247"/>
      <c r="C1261" s="247"/>
      <c r="D1261" s="247"/>
      <c r="E1261" s="247"/>
    </row>
    <row r="1262" spans="1:5" x14ac:dyDescent="0.25">
      <c r="A1262" s="247"/>
      <c r="B1262" s="247"/>
      <c r="C1262" s="247"/>
      <c r="D1262" s="247"/>
      <c r="E1262" s="247"/>
    </row>
    <row r="1263" spans="1:5" x14ac:dyDescent="0.25">
      <c r="A1263" s="247"/>
      <c r="B1263" s="247"/>
      <c r="C1263" s="247"/>
      <c r="D1263" s="247"/>
      <c r="E1263" s="247"/>
    </row>
    <row r="1264" spans="1:5" x14ac:dyDescent="0.25">
      <c r="A1264" s="247"/>
      <c r="B1264" s="247"/>
      <c r="C1264" s="247"/>
      <c r="D1264" s="247"/>
      <c r="E1264" s="247"/>
    </row>
    <row r="1265" spans="1:5" x14ac:dyDescent="0.25">
      <c r="A1265" s="247"/>
      <c r="B1265" s="247"/>
      <c r="C1265" s="247"/>
      <c r="D1265" s="247"/>
      <c r="E1265" s="247"/>
    </row>
    <row r="1266" spans="1:5" x14ac:dyDescent="0.25">
      <c r="A1266" s="247"/>
      <c r="B1266" s="247"/>
      <c r="C1266" s="247"/>
      <c r="D1266" s="247"/>
      <c r="E1266" s="247"/>
    </row>
    <row r="1267" spans="1:5" x14ac:dyDescent="0.25">
      <c r="A1267" s="247"/>
      <c r="B1267" s="247"/>
      <c r="C1267" s="247"/>
      <c r="D1267" s="247"/>
      <c r="E1267" s="247"/>
    </row>
    <row r="1268" spans="1:5" x14ac:dyDescent="0.25">
      <c r="A1268" s="247"/>
      <c r="B1268" s="247"/>
      <c r="C1268" s="247"/>
      <c r="D1268" s="247"/>
      <c r="E1268" s="247"/>
    </row>
    <row r="1269" spans="1:5" x14ac:dyDescent="0.25">
      <c r="A1269" s="247"/>
      <c r="B1269" s="247"/>
      <c r="C1269" s="247"/>
      <c r="D1269" s="247"/>
      <c r="E1269" s="247"/>
    </row>
    <row r="1270" spans="1:5" x14ac:dyDescent="0.25">
      <c r="A1270" s="247"/>
      <c r="B1270" s="247"/>
      <c r="C1270" s="247"/>
      <c r="D1270" s="247"/>
      <c r="E1270" s="247"/>
    </row>
    <row r="1271" spans="1:5" x14ac:dyDescent="0.25">
      <c r="A1271" s="247"/>
      <c r="B1271" s="247"/>
      <c r="C1271" s="247"/>
      <c r="D1271" s="247"/>
      <c r="E1271" s="247"/>
    </row>
    <row r="1272" spans="1:5" x14ac:dyDescent="0.25">
      <c r="A1272" s="247"/>
      <c r="B1272" s="247"/>
      <c r="C1272" s="247"/>
      <c r="D1272" s="247"/>
      <c r="E1272" s="247"/>
    </row>
    <row r="1273" spans="1:5" x14ac:dyDescent="0.25">
      <c r="A1273" s="247"/>
      <c r="B1273" s="247"/>
      <c r="C1273" s="247"/>
      <c r="D1273" s="247"/>
      <c r="E1273" s="247"/>
    </row>
    <row r="1274" spans="1:5" x14ac:dyDescent="0.25">
      <c r="A1274" s="247"/>
      <c r="B1274" s="247"/>
      <c r="C1274" s="247"/>
      <c r="D1274" s="247"/>
      <c r="E1274" s="247"/>
    </row>
    <row r="1275" spans="1:5" x14ac:dyDescent="0.25">
      <c r="A1275" s="247"/>
      <c r="B1275" s="247"/>
      <c r="C1275" s="247"/>
      <c r="D1275" s="247"/>
      <c r="E1275" s="247"/>
    </row>
    <row r="1276" spans="1:5" x14ac:dyDescent="0.25">
      <c r="A1276" s="247"/>
      <c r="B1276" s="247"/>
      <c r="C1276" s="247"/>
      <c r="D1276" s="247"/>
      <c r="E1276" s="247"/>
    </row>
    <row r="1277" spans="1:5" x14ac:dyDescent="0.25">
      <c r="A1277" s="247"/>
      <c r="B1277" s="247"/>
      <c r="C1277" s="247"/>
      <c r="D1277" s="247"/>
      <c r="E1277" s="247"/>
    </row>
    <row r="1278" spans="1:5" x14ac:dyDescent="0.25">
      <c r="A1278" s="247"/>
      <c r="B1278" s="247"/>
      <c r="C1278" s="247"/>
      <c r="D1278" s="247"/>
      <c r="E1278" s="247"/>
    </row>
    <row r="1279" spans="1:5" x14ac:dyDescent="0.25">
      <c r="A1279" s="247"/>
      <c r="B1279" s="247"/>
      <c r="C1279" s="247"/>
      <c r="D1279" s="247"/>
      <c r="E1279" s="247"/>
    </row>
    <row r="1280" spans="1:5" x14ac:dyDescent="0.25">
      <c r="A1280" s="247"/>
      <c r="B1280" s="247"/>
      <c r="C1280" s="247"/>
      <c r="D1280" s="247"/>
      <c r="E1280" s="247"/>
    </row>
    <row r="1281" spans="1:5" x14ac:dyDescent="0.25">
      <c r="A1281" s="247"/>
      <c r="B1281" s="247"/>
      <c r="C1281" s="247"/>
      <c r="D1281" s="247"/>
      <c r="E1281" s="247"/>
    </row>
    <row r="1282" spans="1:5" x14ac:dyDescent="0.25">
      <c r="A1282" s="247"/>
      <c r="B1282" s="247"/>
      <c r="C1282" s="247"/>
      <c r="D1282" s="247"/>
      <c r="E1282" s="247"/>
    </row>
    <row r="1283" spans="1:5" x14ac:dyDescent="0.25">
      <c r="A1283" s="247"/>
      <c r="B1283" s="247"/>
      <c r="C1283" s="247"/>
      <c r="D1283" s="247"/>
      <c r="E1283" s="247"/>
    </row>
    <row r="1284" spans="1:5" x14ac:dyDescent="0.25">
      <c r="A1284" s="247"/>
      <c r="B1284" s="247"/>
      <c r="C1284" s="247"/>
      <c r="D1284" s="247"/>
      <c r="E1284" s="247"/>
    </row>
    <row r="1285" spans="1:5" x14ac:dyDescent="0.25">
      <c r="A1285" s="247"/>
      <c r="B1285" s="247"/>
      <c r="C1285" s="247"/>
      <c r="D1285" s="247"/>
      <c r="E1285" s="247"/>
    </row>
    <row r="1286" spans="1:5" x14ac:dyDescent="0.25">
      <c r="A1286" s="247"/>
      <c r="B1286" s="247"/>
      <c r="C1286" s="247"/>
      <c r="D1286" s="247"/>
      <c r="E1286" s="247"/>
    </row>
    <row r="1287" spans="1:5" x14ac:dyDescent="0.25">
      <c r="A1287" s="247"/>
      <c r="B1287" s="247"/>
      <c r="C1287" s="247"/>
      <c r="D1287" s="247"/>
      <c r="E1287" s="247"/>
    </row>
    <row r="1288" spans="1:5" x14ac:dyDescent="0.25">
      <c r="A1288" s="247"/>
      <c r="B1288" s="247"/>
      <c r="C1288" s="247"/>
      <c r="D1288" s="247"/>
      <c r="E1288" s="247"/>
    </row>
    <row r="1289" spans="1:5" x14ac:dyDescent="0.25">
      <c r="A1289" s="247"/>
      <c r="B1289" s="247"/>
      <c r="C1289" s="247"/>
      <c r="D1289" s="247"/>
      <c r="E1289" s="247"/>
    </row>
    <row r="1290" spans="1:5" x14ac:dyDescent="0.25">
      <c r="A1290" s="247"/>
      <c r="B1290" s="247"/>
      <c r="C1290" s="247"/>
      <c r="D1290" s="247"/>
      <c r="E1290" s="247"/>
    </row>
    <row r="1291" spans="1:5" x14ac:dyDescent="0.25">
      <c r="A1291" s="247"/>
      <c r="B1291" s="247"/>
      <c r="C1291" s="247"/>
      <c r="D1291" s="247"/>
      <c r="E1291" s="247"/>
    </row>
    <row r="1292" spans="1:5" x14ac:dyDescent="0.25">
      <c r="A1292" s="247"/>
      <c r="B1292" s="247"/>
      <c r="C1292" s="247"/>
      <c r="D1292" s="247"/>
      <c r="E1292" s="247"/>
    </row>
    <row r="1293" spans="1:5" x14ac:dyDescent="0.25">
      <c r="A1293" s="247"/>
      <c r="B1293" s="247"/>
      <c r="C1293" s="247"/>
      <c r="D1293" s="247"/>
      <c r="E1293" s="247"/>
    </row>
    <row r="1294" spans="1:5" x14ac:dyDescent="0.25">
      <c r="A1294" s="247"/>
      <c r="B1294" s="247"/>
      <c r="C1294" s="247"/>
      <c r="D1294" s="247"/>
      <c r="E1294" s="247"/>
    </row>
    <row r="1295" spans="1:5" x14ac:dyDescent="0.25">
      <c r="A1295" s="247"/>
      <c r="B1295" s="247"/>
      <c r="C1295" s="247"/>
      <c r="D1295" s="247"/>
      <c r="E1295" s="247"/>
    </row>
    <row r="1296" spans="1:5" x14ac:dyDescent="0.25">
      <c r="A1296" s="247"/>
      <c r="B1296" s="247"/>
      <c r="C1296" s="247"/>
      <c r="D1296" s="247"/>
      <c r="E1296" s="247"/>
    </row>
    <row r="1297" spans="1:5" x14ac:dyDescent="0.25">
      <c r="A1297" s="247"/>
      <c r="B1297" s="247"/>
      <c r="C1297" s="247"/>
      <c r="D1297" s="247"/>
      <c r="E1297" s="247"/>
    </row>
    <row r="1298" spans="1:5" x14ac:dyDescent="0.25">
      <c r="A1298" s="247"/>
      <c r="B1298" s="247"/>
      <c r="C1298" s="247"/>
      <c r="D1298" s="247"/>
      <c r="E1298" s="247"/>
    </row>
    <row r="1299" spans="1:5" x14ac:dyDescent="0.25">
      <c r="A1299" s="247"/>
      <c r="B1299" s="247"/>
      <c r="C1299" s="247"/>
      <c r="D1299" s="247"/>
      <c r="E1299" s="247"/>
    </row>
    <row r="1300" spans="1:5" x14ac:dyDescent="0.25">
      <c r="A1300" s="247"/>
      <c r="B1300" s="247"/>
      <c r="C1300" s="247"/>
      <c r="D1300" s="247"/>
      <c r="E1300" s="247"/>
    </row>
    <row r="1301" spans="1:5" x14ac:dyDescent="0.25">
      <c r="A1301" s="247"/>
      <c r="B1301" s="247"/>
      <c r="C1301" s="247"/>
      <c r="D1301" s="247"/>
      <c r="E1301" s="247"/>
    </row>
    <row r="1302" spans="1:5" x14ac:dyDescent="0.25">
      <c r="A1302" s="247"/>
      <c r="B1302" s="247"/>
      <c r="C1302" s="247"/>
      <c r="D1302" s="247"/>
      <c r="E1302" s="247"/>
    </row>
    <row r="1303" spans="1:5" x14ac:dyDescent="0.25">
      <c r="A1303" s="247"/>
      <c r="B1303" s="247"/>
      <c r="C1303" s="247"/>
      <c r="D1303" s="247"/>
      <c r="E1303" s="247"/>
    </row>
    <row r="1304" spans="1:5" x14ac:dyDescent="0.25">
      <c r="A1304" s="247"/>
      <c r="B1304" s="247"/>
      <c r="C1304" s="247"/>
      <c r="D1304" s="247"/>
      <c r="E1304" s="247"/>
    </row>
    <row r="1305" spans="1:5" x14ac:dyDescent="0.25">
      <c r="A1305" s="247"/>
      <c r="B1305" s="247"/>
      <c r="C1305" s="247"/>
      <c r="D1305" s="247"/>
      <c r="E1305" s="247"/>
    </row>
    <row r="1306" spans="1:5" x14ac:dyDescent="0.25">
      <c r="A1306" s="247"/>
      <c r="B1306" s="247"/>
      <c r="C1306" s="247"/>
      <c r="D1306" s="247"/>
      <c r="E1306" s="247"/>
    </row>
    <row r="1307" spans="1:5" x14ac:dyDescent="0.25">
      <c r="A1307" s="247"/>
      <c r="B1307" s="247"/>
      <c r="C1307" s="247"/>
      <c r="D1307" s="247"/>
      <c r="E1307" s="247"/>
    </row>
    <row r="1308" spans="1:5" x14ac:dyDescent="0.25">
      <c r="A1308" s="247"/>
      <c r="B1308" s="247"/>
      <c r="C1308" s="247"/>
      <c r="D1308" s="247"/>
      <c r="E1308" s="247"/>
    </row>
    <row r="1309" spans="1:5" x14ac:dyDescent="0.25">
      <c r="A1309" s="247"/>
      <c r="B1309" s="247"/>
      <c r="C1309" s="247"/>
      <c r="D1309" s="247"/>
      <c r="E1309" s="247"/>
    </row>
    <row r="1310" spans="1:5" x14ac:dyDescent="0.25">
      <c r="A1310" s="247"/>
      <c r="B1310" s="247"/>
      <c r="C1310" s="247"/>
      <c r="D1310" s="247"/>
      <c r="E1310" s="247"/>
    </row>
    <row r="1311" spans="1:5" x14ac:dyDescent="0.25">
      <c r="A1311" s="247"/>
      <c r="B1311" s="247"/>
      <c r="C1311" s="247"/>
      <c r="D1311" s="247"/>
      <c r="E1311" s="247"/>
    </row>
    <row r="1312" spans="1:5" x14ac:dyDescent="0.25">
      <c r="A1312" s="247"/>
      <c r="B1312" s="247"/>
      <c r="C1312" s="247"/>
      <c r="D1312" s="247"/>
      <c r="E1312" s="247"/>
    </row>
    <row r="1313" spans="1:5" x14ac:dyDescent="0.25">
      <c r="A1313" s="247"/>
      <c r="B1313" s="247"/>
      <c r="C1313" s="247"/>
      <c r="D1313" s="247"/>
      <c r="E1313" s="247"/>
    </row>
    <row r="1314" spans="1:5" x14ac:dyDescent="0.25">
      <c r="A1314" s="247"/>
      <c r="B1314" s="247"/>
      <c r="C1314" s="247"/>
      <c r="D1314" s="247"/>
      <c r="E1314" s="247"/>
    </row>
    <row r="1315" spans="1:5" x14ac:dyDescent="0.25">
      <c r="A1315" s="247"/>
      <c r="B1315" s="247"/>
      <c r="C1315" s="247"/>
      <c r="D1315" s="247"/>
      <c r="E1315" s="247"/>
    </row>
    <row r="1316" spans="1:5" x14ac:dyDescent="0.25">
      <c r="A1316" s="247"/>
      <c r="B1316" s="247"/>
      <c r="C1316" s="247"/>
      <c r="D1316" s="247"/>
      <c r="E1316" s="247"/>
    </row>
    <row r="1317" spans="1:5" x14ac:dyDescent="0.25">
      <c r="A1317" s="247"/>
      <c r="B1317" s="247"/>
      <c r="C1317" s="247"/>
      <c r="D1317" s="247"/>
      <c r="E1317" s="247"/>
    </row>
    <row r="1318" spans="1:5" x14ac:dyDescent="0.25">
      <c r="A1318" s="247"/>
      <c r="B1318" s="247"/>
      <c r="C1318" s="247"/>
      <c r="D1318" s="247"/>
      <c r="E1318" s="247"/>
    </row>
    <row r="1319" spans="1:5" x14ac:dyDescent="0.25">
      <c r="A1319" s="247"/>
      <c r="B1319" s="247"/>
      <c r="C1319" s="247"/>
      <c r="D1319" s="247"/>
      <c r="E1319" s="247"/>
    </row>
    <row r="1320" spans="1:5" x14ac:dyDescent="0.25">
      <c r="A1320" s="247"/>
      <c r="B1320" s="247"/>
      <c r="C1320" s="247"/>
      <c r="D1320" s="247"/>
      <c r="E1320" s="247"/>
    </row>
    <row r="1321" spans="1:5" x14ac:dyDescent="0.25">
      <c r="A1321" s="247"/>
      <c r="B1321" s="247"/>
      <c r="C1321" s="247"/>
      <c r="D1321" s="247"/>
      <c r="E1321" s="247"/>
    </row>
    <row r="1322" spans="1:5" x14ac:dyDescent="0.25">
      <c r="A1322" s="247"/>
      <c r="B1322" s="247"/>
      <c r="C1322" s="247"/>
      <c r="D1322" s="247"/>
      <c r="E1322" s="247"/>
    </row>
    <row r="1323" spans="1:5" x14ac:dyDescent="0.25">
      <c r="A1323" s="247"/>
      <c r="B1323" s="247"/>
      <c r="C1323" s="247"/>
      <c r="D1323" s="247"/>
      <c r="E1323" s="247"/>
    </row>
    <row r="1324" spans="1:5" x14ac:dyDescent="0.25">
      <c r="A1324" s="247"/>
      <c r="B1324" s="247"/>
      <c r="C1324" s="247"/>
      <c r="D1324" s="247"/>
      <c r="E1324" s="247"/>
    </row>
    <row r="1325" spans="1:5" x14ac:dyDescent="0.25">
      <c r="A1325" s="247"/>
      <c r="B1325" s="247"/>
      <c r="C1325" s="247"/>
      <c r="D1325" s="247"/>
      <c r="E1325" s="247"/>
    </row>
    <row r="1326" spans="1:5" x14ac:dyDescent="0.25">
      <c r="A1326" s="247"/>
      <c r="B1326" s="247"/>
      <c r="C1326" s="247"/>
      <c r="D1326" s="247"/>
      <c r="E1326" s="247"/>
    </row>
    <row r="1327" spans="1:5" x14ac:dyDescent="0.25">
      <c r="A1327" s="247"/>
      <c r="B1327" s="247"/>
      <c r="C1327" s="247"/>
      <c r="D1327" s="247"/>
      <c r="E1327" s="247"/>
    </row>
    <row r="1328" spans="1:5" x14ac:dyDescent="0.25">
      <c r="A1328" s="247"/>
      <c r="B1328" s="247"/>
      <c r="C1328" s="247"/>
      <c r="D1328" s="247"/>
      <c r="E1328" s="247"/>
    </row>
    <row r="1329" spans="1:5" x14ac:dyDescent="0.25">
      <c r="A1329" s="247"/>
      <c r="B1329" s="247"/>
      <c r="C1329" s="247"/>
      <c r="D1329" s="247"/>
      <c r="E1329" s="247"/>
    </row>
    <row r="1330" spans="1:5" x14ac:dyDescent="0.25">
      <c r="A1330" s="247"/>
      <c r="B1330" s="247"/>
      <c r="C1330" s="247"/>
      <c r="D1330" s="247"/>
      <c r="E1330" s="247"/>
    </row>
    <row r="1331" spans="1:5" x14ac:dyDescent="0.25">
      <c r="A1331" s="247"/>
      <c r="B1331" s="247"/>
      <c r="C1331" s="247"/>
      <c r="D1331" s="247"/>
      <c r="E1331" s="247"/>
    </row>
    <row r="1332" spans="1:5" x14ac:dyDescent="0.25">
      <c r="A1332" s="247"/>
      <c r="B1332" s="247"/>
      <c r="C1332" s="247"/>
      <c r="D1332" s="247"/>
      <c r="E1332" s="247"/>
    </row>
    <row r="1333" spans="1:5" x14ac:dyDescent="0.25">
      <c r="A1333" s="247"/>
      <c r="B1333" s="247"/>
      <c r="C1333" s="247"/>
      <c r="D1333" s="247"/>
      <c r="E1333" s="247"/>
    </row>
    <row r="1334" spans="1:5" x14ac:dyDescent="0.25">
      <c r="A1334" s="247"/>
      <c r="B1334" s="247"/>
      <c r="C1334" s="247"/>
      <c r="D1334" s="247"/>
      <c r="E1334" s="247"/>
    </row>
    <row r="1335" spans="1:5" x14ac:dyDescent="0.25">
      <c r="A1335" s="247"/>
      <c r="B1335" s="247"/>
      <c r="C1335" s="247"/>
      <c r="D1335" s="247"/>
      <c r="E1335" s="247"/>
    </row>
  </sheetData>
  <mergeCells count="7">
    <mergeCell ref="D2:E4"/>
    <mergeCell ref="A5:E5"/>
    <mergeCell ref="A7:A8"/>
    <mergeCell ref="B7:B8"/>
    <mergeCell ref="C7:C8"/>
    <mergeCell ref="D7:D8"/>
    <mergeCell ref="E7:E8"/>
  </mergeCells>
  <pageMargins left="0.98425196850393704" right="0.62992125984251968" top="0.74803149606299213" bottom="0.74803149606299213" header="0.31496062992125984" footer="0.31496062992125984"/>
  <pageSetup paperSize="9" scale="64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1"/>
  <sheetViews>
    <sheetView view="pageBreakPreview" zoomScale="80" zoomScaleNormal="100" zoomScaleSheetLayoutView="80" workbookViewId="0">
      <selection activeCell="D228" sqref="D228"/>
    </sheetView>
  </sheetViews>
  <sheetFormatPr defaultRowHeight="15.75" x14ac:dyDescent="0.25"/>
  <cols>
    <col min="1" max="1" width="33.140625" style="287" customWidth="1"/>
    <col min="2" max="2" width="56.5703125" style="288" customWidth="1"/>
    <col min="3" max="3" width="17.7109375" style="287" hidden="1" customWidth="1"/>
    <col min="4" max="4" width="16.7109375" style="249" customWidth="1"/>
    <col min="5" max="5" width="19.85546875" style="247" customWidth="1"/>
    <col min="6" max="6" width="21.140625" style="247" customWidth="1"/>
    <col min="7" max="7" width="17.5703125" style="247" hidden="1" customWidth="1"/>
    <col min="8" max="8" width="15.42578125" style="247" hidden="1" customWidth="1"/>
    <col min="9" max="9" width="13.85546875" style="247" hidden="1" customWidth="1"/>
    <col min="10" max="10" width="13" style="247" hidden="1" customWidth="1"/>
    <col min="11" max="11" width="11.28515625" style="247" hidden="1" customWidth="1"/>
    <col min="12" max="12" width="0" style="247" hidden="1" customWidth="1"/>
    <col min="13" max="13" width="14.85546875" style="247" bestFit="1" customWidth="1"/>
    <col min="14" max="14" width="16.28515625" style="247" customWidth="1"/>
    <col min="15" max="256" width="9.140625" style="247"/>
    <col min="257" max="257" width="33.140625" style="247" customWidth="1"/>
    <col min="258" max="258" width="50.42578125" style="247" customWidth="1"/>
    <col min="259" max="259" width="0" style="247" hidden="1" customWidth="1"/>
    <col min="260" max="260" width="16.7109375" style="247" customWidth="1"/>
    <col min="261" max="261" width="19.85546875" style="247" customWidth="1"/>
    <col min="262" max="262" width="21.140625" style="247" customWidth="1"/>
    <col min="263" max="268" width="0" style="247" hidden="1" customWidth="1"/>
    <col min="269" max="269" width="14.85546875" style="247" bestFit="1" customWidth="1"/>
    <col min="270" max="270" width="16.28515625" style="247" customWidth="1"/>
    <col min="271" max="512" width="9.140625" style="247"/>
    <col min="513" max="513" width="33.140625" style="247" customWidth="1"/>
    <col min="514" max="514" width="50.42578125" style="247" customWidth="1"/>
    <col min="515" max="515" width="0" style="247" hidden="1" customWidth="1"/>
    <col min="516" max="516" width="16.7109375" style="247" customWidth="1"/>
    <col min="517" max="517" width="19.85546875" style="247" customWidth="1"/>
    <col min="518" max="518" width="21.140625" style="247" customWidth="1"/>
    <col min="519" max="524" width="0" style="247" hidden="1" customWidth="1"/>
    <col min="525" max="525" width="14.85546875" style="247" bestFit="1" customWidth="1"/>
    <col min="526" max="526" width="16.28515625" style="247" customWidth="1"/>
    <col min="527" max="768" width="9.140625" style="247"/>
    <col min="769" max="769" width="33.140625" style="247" customWidth="1"/>
    <col min="770" max="770" width="50.42578125" style="247" customWidth="1"/>
    <col min="771" max="771" width="0" style="247" hidden="1" customWidth="1"/>
    <col min="772" max="772" width="16.7109375" style="247" customWidth="1"/>
    <col min="773" max="773" width="19.85546875" style="247" customWidth="1"/>
    <col min="774" max="774" width="21.140625" style="247" customWidth="1"/>
    <col min="775" max="780" width="0" style="247" hidden="1" customWidth="1"/>
    <col min="781" max="781" width="14.85546875" style="247" bestFit="1" customWidth="1"/>
    <col min="782" max="782" width="16.28515625" style="247" customWidth="1"/>
    <col min="783" max="1024" width="9.140625" style="247"/>
    <col min="1025" max="1025" width="33.140625" style="247" customWidth="1"/>
    <col min="1026" max="1026" width="50.42578125" style="247" customWidth="1"/>
    <col min="1027" max="1027" width="0" style="247" hidden="1" customWidth="1"/>
    <col min="1028" max="1028" width="16.7109375" style="247" customWidth="1"/>
    <col min="1029" max="1029" width="19.85546875" style="247" customWidth="1"/>
    <col min="1030" max="1030" width="21.140625" style="247" customWidth="1"/>
    <col min="1031" max="1036" width="0" style="247" hidden="1" customWidth="1"/>
    <col min="1037" max="1037" width="14.85546875" style="247" bestFit="1" customWidth="1"/>
    <col min="1038" max="1038" width="16.28515625" style="247" customWidth="1"/>
    <col min="1039" max="1280" width="9.140625" style="247"/>
    <col min="1281" max="1281" width="33.140625" style="247" customWidth="1"/>
    <col min="1282" max="1282" width="50.42578125" style="247" customWidth="1"/>
    <col min="1283" max="1283" width="0" style="247" hidden="1" customWidth="1"/>
    <col min="1284" max="1284" width="16.7109375" style="247" customWidth="1"/>
    <col min="1285" max="1285" width="19.85546875" style="247" customWidth="1"/>
    <col min="1286" max="1286" width="21.140625" style="247" customWidth="1"/>
    <col min="1287" max="1292" width="0" style="247" hidden="1" customWidth="1"/>
    <col min="1293" max="1293" width="14.85546875" style="247" bestFit="1" customWidth="1"/>
    <col min="1294" max="1294" width="16.28515625" style="247" customWidth="1"/>
    <col min="1295" max="1536" width="9.140625" style="247"/>
    <col min="1537" max="1537" width="33.140625" style="247" customWidth="1"/>
    <col min="1538" max="1538" width="50.42578125" style="247" customWidth="1"/>
    <col min="1539" max="1539" width="0" style="247" hidden="1" customWidth="1"/>
    <col min="1540" max="1540" width="16.7109375" style="247" customWidth="1"/>
    <col min="1541" max="1541" width="19.85546875" style="247" customWidth="1"/>
    <col min="1542" max="1542" width="21.140625" style="247" customWidth="1"/>
    <col min="1543" max="1548" width="0" style="247" hidden="1" customWidth="1"/>
    <col min="1549" max="1549" width="14.85546875" style="247" bestFit="1" customWidth="1"/>
    <col min="1550" max="1550" width="16.28515625" style="247" customWidth="1"/>
    <col min="1551" max="1792" width="9.140625" style="247"/>
    <col min="1793" max="1793" width="33.140625" style="247" customWidth="1"/>
    <col min="1794" max="1794" width="50.42578125" style="247" customWidth="1"/>
    <col min="1795" max="1795" width="0" style="247" hidden="1" customWidth="1"/>
    <col min="1796" max="1796" width="16.7109375" style="247" customWidth="1"/>
    <col min="1797" max="1797" width="19.85546875" style="247" customWidth="1"/>
    <col min="1798" max="1798" width="21.140625" style="247" customWidth="1"/>
    <col min="1799" max="1804" width="0" style="247" hidden="1" customWidth="1"/>
    <col min="1805" max="1805" width="14.85546875" style="247" bestFit="1" customWidth="1"/>
    <col min="1806" max="1806" width="16.28515625" style="247" customWidth="1"/>
    <col min="1807" max="2048" width="9.140625" style="247"/>
    <col min="2049" max="2049" width="33.140625" style="247" customWidth="1"/>
    <col min="2050" max="2050" width="50.42578125" style="247" customWidth="1"/>
    <col min="2051" max="2051" width="0" style="247" hidden="1" customWidth="1"/>
    <col min="2052" max="2052" width="16.7109375" style="247" customWidth="1"/>
    <col min="2053" max="2053" width="19.85546875" style="247" customWidth="1"/>
    <col min="2054" max="2054" width="21.140625" style="247" customWidth="1"/>
    <col min="2055" max="2060" width="0" style="247" hidden="1" customWidth="1"/>
    <col min="2061" max="2061" width="14.85546875" style="247" bestFit="1" customWidth="1"/>
    <col min="2062" max="2062" width="16.28515625" style="247" customWidth="1"/>
    <col min="2063" max="2304" width="9.140625" style="247"/>
    <col min="2305" max="2305" width="33.140625" style="247" customWidth="1"/>
    <col min="2306" max="2306" width="50.42578125" style="247" customWidth="1"/>
    <col min="2307" max="2307" width="0" style="247" hidden="1" customWidth="1"/>
    <col min="2308" max="2308" width="16.7109375" style="247" customWidth="1"/>
    <col min="2309" max="2309" width="19.85546875" style="247" customWidth="1"/>
    <col min="2310" max="2310" width="21.140625" style="247" customWidth="1"/>
    <col min="2311" max="2316" width="0" style="247" hidden="1" customWidth="1"/>
    <col min="2317" max="2317" width="14.85546875" style="247" bestFit="1" customWidth="1"/>
    <col min="2318" max="2318" width="16.28515625" style="247" customWidth="1"/>
    <col min="2319" max="2560" width="9.140625" style="247"/>
    <col min="2561" max="2561" width="33.140625" style="247" customWidth="1"/>
    <col min="2562" max="2562" width="50.42578125" style="247" customWidth="1"/>
    <col min="2563" max="2563" width="0" style="247" hidden="1" customWidth="1"/>
    <col min="2564" max="2564" width="16.7109375" style="247" customWidth="1"/>
    <col min="2565" max="2565" width="19.85546875" style="247" customWidth="1"/>
    <col min="2566" max="2566" width="21.140625" style="247" customWidth="1"/>
    <col min="2567" max="2572" width="0" style="247" hidden="1" customWidth="1"/>
    <col min="2573" max="2573" width="14.85546875" style="247" bestFit="1" customWidth="1"/>
    <col min="2574" max="2574" width="16.28515625" style="247" customWidth="1"/>
    <col min="2575" max="2816" width="9.140625" style="247"/>
    <col min="2817" max="2817" width="33.140625" style="247" customWidth="1"/>
    <col min="2818" max="2818" width="50.42578125" style="247" customWidth="1"/>
    <col min="2819" max="2819" width="0" style="247" hidden="1" customWidth="1"/>
    <col min="2820" max="2820" width="16.7109375" style="247" customWidth="1"/>
    <col min="2821" max="2821" width="19.85546875" style="247" customWidth="1"/>
    <col min="2822" max="2822" width="21.140625" style="247" customWidth="1"/>
    <col min="2823" max="2828" width="0" style="247" hidden="1" customWidth="1"/>
    <col min="2829" max="2829" width="14.85546875" style="247" bestFit="1" customWidth="1"/>
    <col min="2830" max="2830" width="16.28515625" style="247" customWidth="1"/>
    <col min="2831" max="3072" width="9.140625" style="247"/>
    <col min="3073" max="3073" width="33.140625" style="247" customWidth="1"/>
    <col min="3074" max="3074" width="50.42578125" style="247" customWidth="1"/>
    <col min="3075" max="3075" width="0" style="247" hidden="1" customWidth="1"/>
    <col min="3076" max="3076" width="16.7109375" style="247" customWidth="1"/>
    <col min="3077" max="3077" width="19.85546875" style="247" customWidth="1"/>
    <col min="3078" max="3078" width="21.140625" style="247" customWidth="1"/>
    <col min="3079" max="3084" width="0" style="247" hidden="1" customWidth="1"/>
    <col min="3085" max="3085" width="14.85546875" style="247" bestFit="1" customWidth="1"/>
    <col min="3086" max="3086" width="16.28515625" style="247" customWidth="1"/>
    <col min="3087" max="3328" width="9.140625" style="247"/>
    <col min="3329" max="3329" width="33.140625" style="247" customWidth="1"/>
    <col min="3330" max="3330" width="50.42578125" style="247" customWidth="1"/>
    <col min="3331" max="3331" width="0" style="247" hidden="1" customWidth="1"/>
    <col min="3332" max="3332" width="16.7109375" style="247" customWidth="1"/>
    <col min="3333" max="3333" width="19.85546875" style="247" customWidth="1"/>
    <col min="3334" max="3334" width="21.140625" style="247" customWidth="1"/>
    <col min="3335" max="3340" width="0" style="247" hidden="1" customWidth="1"/>
    <col min="3341" max="3341" width="14.85546875" style="247" bestFit="1" customWidth="1"/>
    <col min="3342" max="3342" width="16.28515625" style="247" customWidth="1"/>
    <col min="3343" max="3584" width="9.140625" style="247"/>
    <col min="3585" max="3585" width="33.140625" style="247" customWidth="1"/>
    <col min="3586" max="3586" width="50.42578125" style="247" customWidth="1"/>
    <col min="3587" max="3587" width="0" style="247" hidden="1" customWidth="1"/>
    <col min="3588" max="3588" width="16.7109375" style="247" customWidth="1"/>
    <col min="3589" max="3589" width="19.85546875" style="247" customWidth="1"/>
    <col min="3590" max="3590" width="21.140625" style="247" customWidth="1"/>
    <col min="3591" max="3596" width="0" style="247" hidden="1" customWidth="1"/>
    <col min="3597" max="3597" width="14.85546875" style="247" bestFit="1" customWidth="1"/>
    <col min="3598" max="3598" width="16.28515625" style="247" customWidth="1"/>
    <col min="3599" max="3840" width="9.140625" style="247"/>
    <col min="3841" max="3841" width="33.140625" style="247" customWidth="1"/>
    <col min="3842" max="3842" width="50.42578125" style="247" customWidth="1"/>
    <col min="3843" max="3843" width="0" style="247" hidden="1" customWidth="1"/>
    <col min="3844" max="3844" width="16.7109375" style="247" customWidth="1"/>
    <col min="3845" max="3845" width="19.85546875" style="247" customWidth="1"/>
    <col min="3846" max="3846" width="21.140625" style="247" customWidth="1"/>
    <col min="3847" max="3852" width="0" style="247" hidden="1" customWidth="1"/>
    <col min="3853" max="3853" width="14.85546875" style="247" bestFit="1" customWidth="1"/>
    <col min="3854" max="3854" width="16.28515625" style="247" customWidth="1"/>
    <col min="3855" max="4096" width="9.140625" style="247"/>
    <col min="4097" max="4097" width="33.140625" style="247" customWidth="1"/>
    <col min="4098" max="4098" width="50.42578125" style="247" customWidth="1"/>
    <col min="4099" max="4099" width="0" style="247" hidden="1" customWidth="1"/>
    <col min="4100" max="4100" width="16.7109375" style="247" customWidth="1"/>
    <col min="4101" max="4101" width="19.85546875" style="247" customWidth="1"/>
    <col min="4102" max="4102" width="21.140625" style="247" customWidth="1"/>
    <col min="4103" max="4108" width="0" style="247" hidden="1" customWidth="1"/>
    <col min="4109" max="4109" width="14.85546875" style="247" bestFit="1" customWidth="1"/>
    <col min="4110" max="4110" width="16.28515625" style="247" customWidth="1"/>
    <col min="4111" max="4352" width="9.140625" style="247"/>
    <col min="4353" max="4353" width="33.140625" style="247" customWidth="1"/>
    <col min="4354" max="4354" width="50.42578125" style="247" customWidth="1"/>
    <col min="4355" max="4355" width="0" style="247" hidden="1" customWidth="1"/>
    <col min="4356" max="4356" width="16.7109375" style="247" customWidth="1"/>
    <col min="4357" max="4357" width="19.85546875" style="247" customWidth="1"/>
    <col min="4358" max="4358" width="21.140625" style="247" customWidth="1"/>
    <col min="4359" max="4364" width="0" style="247" hidden="1" customWidth="1"/>
    <col min="4365" max="4365" width="14.85546875" style="247" bestFit="1" customWidth="1"/>
    <col min="4366" max="4366" width="16.28515625" style="247" customWidth="1"/>
    <col min="4367" max="4608" width="9.140625" style="247"/>
    <col min="4609" max="4609" width="33.140625" style="247" customWidth="1"/>
    <col min="4610" max="4610" width="50.42578125" style="247" customWidth="1"/>
    <col min="4611" max="4611" width="0" style="247" hidden="1" customWidth="1"/>
    <col min="4612" max="4612" width="16.7109375" style="247" customWidth="1"/>
    <col min="4613" max="4613" width="19.85546875" style="247" customWidth="1"/>
    <col min="4614" max="4614" width="21.140625" style="247" customWidth="1"/>
    <col min="4615" max="4620" width="0" style="247" hidden="1" customWidth="1"/>
    <col min="4621" max="4621" width="14.85546875" style="247" bestFit="1" customWidth="1"/>
    <col min="4622" max="4622" width="16.28515625" style="247" customWidth="1"/>
    <col min="4623" max="4864" width="9.140625" style="247"/>
    <col min="4865" max="4865" width="33.140625" style="247" customWidth="1"/>
    <col min="4866" max="4866" width="50.42578125" style="247" customWidth="1"/>
    <col min="4867" max="4867" width="0" style="247" hidden="1" customWidth="1"/>
    <col min="4868" max="4868" width="16.7109375" style="247" customWidth="1"/>
    <col min="4869" max="4869" width="19.85546875" style="247" customWidth="1"/>
    <col min="4870" max="4870" width="21.140625" style="247" customWidth="1"/>
    <col min="4871" max="4876" width="0" style="247" hidden="1" customWidth="1"/>
    <col min="4877" max="4877" width="14.85546875" style="247" bestFit="1" customWidth="1"/>
    <col min="4878" max="4878" width="16.28515625" style="247" customWidth="1"/>
    <col min="4879" max="5120" width="9.140625" style="247"/>
    <col min="5121" max="5121" width="33.140625" style="247" customWidth="1"/>
    <col min="5122" max="5122" width="50.42578125" style="247" customWidth="1"/>
    <col min="5123" max="5123" width="0" style="247" hidden="1" customWidth="1"/>
    <col min="5124" max="5124" width="16.7109375" style="247" customWidth="1"/>
    <col min="5125" max="5125" width="19.85546875" style="247" customWidth="1"/>
    <col min="5126" max="5126" width="21.140625" style="247" customWidth="1"/>
    <col min="5127" max="5132" width="0" style="247" hidden="1" customWidth="1"/>
    <col min="5133" max="5133" width="14.85546875" style="247" bestFit="1" customWidth="1"/>
    <col min="5134" max="5134" width="16.28515625" style="247" customWidth="1"/>
    <col min="5135" max="5376" width="9.140625" style="247"/>
    <col min="5377" max="5377" width="33.140625" style="247" customWidth="1"/>
    <col min="5378" max="5378" width="50.42578125" style="247" customWidth="1"/>
    <col min="5379" max="5379" width="0" style="247" hidden="1" customWidth="1"/>
    <col min="5380" max="5380" width="16.7109375" style="247" customWidth="1"/>
    <col min="5381" max="5381" width="19.85546875" style="247" customWidth="1"/>
    <col min="5382" max="5382" width="21.140625" style="247" customWidth="1"/>
    <col min="5383" max="5388" width="0" style="247" hidden="1" customWidth="1"/>
    <col min="5389" max="5389" width="14.85546875" style="247" bestFit="1" customWidth="1"/>
    <col min="5390" max="5390" width="16.28515625" style="247" customWidth="1"/>
    <col min="5391" max="5632" width="9.140625" style="247"/>
    <col min="5633" max="5633" width="33.140625" style="247" customWidth="1"/>
    <col min="5634" max="5634" width="50.42578125" style="247" customWidth="1"/>
    <col min="5635" max="5635" width="0" style="247" hidden="1" customWidth="1"/>
    <col min="5636" max="5636" width="16.7109375" style="247" customWidth="1"/>
    <col min="5637" max="5637" width="19.85546875" style="247" customWidth="1"/>
    <col min="5638" max="5638" width="21.140625" style="247" customWidth="1"/>
    <col min="5639" max="5644" width="0" style="247" hidden="1" customWidth="1"/>
    <col min="5645" max="5645" width="14.85546875" style="247" bestFit="1" customWidth="1"/>
    <col min="5646" max="5646" width="16.28515625" style="247" customWidth="1"/>
    <col min="5647" max="5888" width="9.140625" style="247"/>
    <col min="5889" max="5889" width="33.140625" style="247" customWidth="1"/>
    <col min="5890" max="5890" width="50.42578125" style="247" customWidth="1"/>
    <col min="5891" max="5891" width="0" style="247" hidden="1" customWidth="1"/>
    <col min="5892" max="5892" width="16.7109375" style="247" customWidth="1"/>
    <col min="5893" max="5893" width="19.85546875" style="247" customWidth="1"/>
    <col min="5894" max="5894" width="21.140625" style="247" customWidth="1"/>
    <col min="5895" max="5900" width="0" style="247" hidden="1" customWidth="1"/>
    <col min="5901" max="5901" width="14.85546875" style="247" bestFit="1" customWidth="1"/>
    <col min="5902" max="5902" width="16.28515625" style="247" customWidth="1"/>
    <col min="5903" max="6144" width="9.140625" style="247"/>
    <col min="6145" max="6145" width="33.140625" style="247" customWidth="1"/>
    <col min="6146" max="6146" width="50.42578125" style="247" customWidth="1"/>
    <col min="6147" max="6147" width="0" style="247" hidden="1" customWidth="1"/>
    <col min="6148" max="6148" width="16.7109375" style="247" customWidth="1"/>
    <col min="6149" max="6149" width="19.85546875" style="247" customWidth="1"/>
    <col min="6150" max="6150" width="21.140625" style="247" customWidth="1"/>
    <col min="6151" max="6156" width="0" style="247" hidden="1" customWidth="1"/>
    <col min="6157" max="6157" width="14.85546875" style="247" bestFit="1" customWidth="1"/>
    <col min="6158" max="6158" width="16.28515625" style="247" customWidth="1"/>
    <col min="6159" max="6400" width="9.140625" style="247"/>
    <col min="6401" max="6401" width="33.140625" style="247" customWidth="1"/>
    <col min="6402" max="6402" width="50.42578125" style="247" customWidth="1"/>
    <col min="6403" max="6403" width="0" style="247" hidden="1" customWidth="1"/>
    <col min="6404" max="6404" width="16.7109375" style="247" customWidth="1"/>
    <col min="6405" max="6405" width="19.85546875" style="247" customWidth="1"/>
    <col min="6406" max="6406" width="21.140625" style="247" customWidth="1"/>
    <col min="6407" max="6412" width="0" style="247" hidden="1" customWidth="1"/>
    <col min="6413" max="6413" width="14.85546875" style="247" bestFit="1" customWidth="1"/>
    <col min="6414" max="6414" width="16.28515625" style="247" customWidth="1"/>
    <col min="6415" max="6656" width="9.140625" style="247"/>
    <col min="6657" max="6657" width="33.140625" style="247" customWidth="1"/>
    <col min="6658" max="6658" width="50.42578125" style="247" customWidth="1"/>
    <col min="6659" max="6659" width="0" style="247" hidden="1" customWidth="1"/>
    <col min="6660" max="6660" width="16.7109375" style="247" customWidth="1"/>
    <col min="6661" max="6661" width="19.85546875" style="247" customWidth="1"/>
    <col min="6662" max="6662" width="21.140625" style="247" customWidth="1"/>
    <col min="6663" max="6668" width="0" style="247" hidden="1" customWidth="1"/>
    <col min="6669" max="6669" width="14.85546875" style="247" bestFit="1" customWidth="1"/>
    <col min="6670" max="6670" width="16.28515625" style="247" customWidth="1"/>
    <col min="6671" max="6912" width="9.140625" style="247"/>
    <col min="6913" max="6913" width="33.140625" style="247" customWidth="1"/>
    <col min="6914" max="6914" width="50.42578125" style="247" customWidth="1"/>
    <col min="6915" max="6915" width="0" style="247" hidden="1" customWidth="1"/>
    <col min="6916" max="6916" width="16.7109375" style="247" customWidth="1"/>
    <col min="6917" max="6917" width="19.85546875" style="247" customWidth="1"/>
    <col min="6918" max="6918" width="21.140625" style="247" customWidth="1"/>
    <col min="6919" max="6924" width="0" style="247" hidden="1" customWidth="1"/>
    <col min="6925" max="6925" width="14.85546875" style="247" bestFit="1" customWidth="1"/>
    <col min="6926" max="6926" width="16.28515625" style="247" customWidth="1"/>
    <col min="6927" max="7168" width="9.140625" style="247"/>
    <col min="7169" max="7169" width="33.140625" style="247" customWidth="1"/>
    <col min="7170" max="7170" width="50.42578125" style="247" customWidth="1"/>
    <col min="7171" max="7171" width="0" style="247" hidden="1" customWidth="1"/>
    <col min="7172" max="7172" width="16.7109375" style="247" customWidth="1"/>
    <col min="7173" max="7173" width="19.85546875" style="247" customWidth="1"/>
    <col min="7174" max="7174" width="21.140625" style="247" customWidth="1"/>
    <col min="7175" max="7180" width="0" style="247" hidden="1" customWidth="1"/>
    <col min="7181" max="7181" width="14.85546875" style="247" bestFit="1" customWidth="1"/>
    <col min="7182" max="7182" width="16.28515625" style="247" customWidth="1"/>
    <col min="7183" max="7424" width="9.140625" style="247"/>
    <col min="7425" max="7425" width="33.140625" style="247" customWidth="1"/>
    <col min="7426" max="7426" width="50.42578125" style="247" customWidth="1"/>
    <col min="7427" max="7427" width="0" style="247" hidden="1" customWidth="1"/>
    <col min="7428" max="7428" width="16.7109375" style="247" customWidth="1"/>
    <col min="7429" max="7429" width="19.85546875" style="247" customWidth="1"/>
    <col min="7430" max="7430" width="21.140625" style="247" customWidth="1"/>
    <col min="7431" max="7436" width="0" style="247" hidden="1" customWidth="1"/>
    <col min="7437" max="7437" width="14.85546875" style="247" bestFit="1" customWidth="1"/>
    <col min="7438" max="7438" width="16.28515625" style="247" customWidth="1"/>
    <col min="7439" max="7680" width="9.140625" style="247"/>
    <col min="7681" max="7681" width="33.140625" style="247" customWidth="1"/>
    <col min="7682" max="7682" width="50.42578125" style="247" customWidth="1"/>
    <col min="7683" max="7683" width="0" style="247" hidden="1" customWidth="1"/>
    <col min="7684" max="7684" width="16.7109375" style="247" customWidth="1"/>
    <col min="7685" max="7685" width="19.85546875" style="247" customWidth="1"/>
    <col min="7686" max="7686" width="21.140625" style="247" customWidth="1"/>
    <col min="7687" max="7692" width="0" style="247" hidden="1" customWidth="1"/>
    <col min="7693" max="7693" width="14.85546875" style="247" bestFit="1" customWidth="1"/>
    <col min="7694" max="7694" width="16.28515625" style="247" customWidth="1"/>
    <col min="7695" max="7936" width="9.140625" style="247"/>
    <col min="7937" max="7937" width="33.140625" style="247" customWidth="1"/>
    <col min="7938" max="7938" width="50.42578125" style="247" customWidth="1"/>
    <col min="7939" max="7939" width="0" style="247" hidden="1" customWidth="1"/>
    <col min="7940" max="7940" width="16.7109375" style="247" customWidth="1"/>
    <col min="7941" max="7941" width="19.85546875" style="247" customWidth="1"/>
    <col min="7942" max="7942" width="21.140625" style="247" customWidth="1"/>
    <col min="7943" max="7948" width="0" style="247" hidden="1" customWidth="1"/>
    <col min="7949" max="7949" width="14.85546875" style="247" bestFit="1" customWidth="1"/>
    <col min="7950" max="7950" width="16.28515625" style="247" customWidth="1"/>
    <col min="7951" max="8192" width="9.140625" style="247"/>
    <col min="8193" max="8193" width="33.140625" style="247" customWidth="1"/>
    <col min="8194" max="8194" width="50.42578125" style="247" customWidth="1"/>
    <col min="8195" max="8195" width="0" style="247" hidden="1" customWidth="1"/>
    <col min="8196" max="8196" width="16.7109375" style="247" customWidth="1"/>
    <col min="8197" max="8197" width="19.85546875" style="247" customWidth="1"/>
    <col min="8198" max="8198" width="21.140625" style="247" customWidth="1"/>
    <col min="8199" max="8204" width="0" style="247" hidden="1" customWidth="1"/>
    <col min="8205" max="8205" width="14.85546875" style="247" bestFit="1" customWidth="1"/>
    <col min="8206" max="8206" width="16.28515625" style="247" customWidth="1"/>
    <col min="8207" max="8448" width="9.140625" style="247"/>
    <col min="8449" max="8449" width="33.140625" style="247" customWidth="1"/>
    <col min="8450" max="8450" width="50.42578125" style="247" customWidth="1"/>
    <col min="8451" max="8451" width="0" style="247" hidden="1" customWidth="1"/>
    <col min="8452" max="8452" width="16.7109375" style="247" customWidth="1"/>
    <col min="8453" max="8453" width="19.85546875" style="247" customWidth="1"/>
    <col min="8454" max="8454" width="21.140625" style="247" customWidth="1"/>
    <col min="8455" max="8460" width="0" style="247" hidden="1" customWidth="1"/>
    <col min="8461" max="8461" width="14.85546875" style="247" bestFit="1" customWidth="1"/>
    <col min="8462" max="8462" width="16.28515625" style="247" customWidth="1"/>
    <col min="8463" max="8704" width="9.140625" style="247"/>
    <col min="8705" max="8705" width="33.140625" style="247" customWidth="1"/>
    <col min="8706" max="8706" width="50.42578125" style="247" customWidth="1"/>
    <col min="8707" max="8707" width="0" style="247" hidden="1" customWidth="1"/>
    <col min="8708" max="8708" width="16.7109375" style="247" customWidth="1"/>
    <col min="8709" max="8709" width="19.85546875" style="247" customWidth="1"/>
    <col min="8710" max="8710" width="21.140625" style="247" customWidth="1"/>
    <col min="8711" max="8716" width="0" style="247" hidden="1" customWidth="1"/>
    <col min="8717" max="8717" width="14.85546875" style="247" bestFit="1" customWidth="1"/>
    <col min="8718" max="8718" width="16.28515625" style="247" customWidth="1"/>
    <col min="8719" max="8960" width="9.140625" style="247"/>
    <col min="8961" max="8961" width="33.140625" style="247" customWidth="1"/>
    <col min="8962" max="8962" width="50.42578125" style="247" customWidth="1"/>
    <col min="8963" max="8963" width="0" style="247" hidden="1" customWidth="1"/>
    <col min="8964" max="8964" width="16.7109375" style="247" customWidth="1"/>
    <col min="8965" max="8965" width="19.85546875" style="247" customWidth="1"/>
    <col min="8966" max="8966" width="21.140625" style="247" customWidth="1"/>
    <col min="8967" max="8972" width="0" style="247" hidden="1" customWidth="1"/>
    <col min="8973" max="8973" width="14.85546875" style="247" bestFit="1" customWidth="1"/>
    <col min="8974" max="8974" width="16.28515625" style="247" customWidth="1"/>
    <col min="8975" max="9216" width="9.140625" style="247"/>
    <col min="9217" max="9217" width="33.140625" style="247" customWidth="1"/>
    <col min="9218" max="9218" width="50.42578125" style="247" customWidth="1"/>
    <col min="9219" max="9219" width="0" style="247" hidden="1" customWidth="1"/>
    <col min="9220" max="9220" width="16.7109375" style="247" customWidth="1"/>
    <col min="9221" max="9221" width="19.85546875" style="247" customWidth="1"/>
    <col min="9222" max="9222" width="21.140625" style="247" customWidth="1"/>
    <col min="9223" max="9228" width="0" style="247" hidden="1" customWidth="1"/>
    <col min="9229" max="9229" width="14.85546875" style="247" bestFit="1" customWidth="1"/>
    <col min="9230" max="9230" width="16.28515625" style="247" customWidth="1"/>
    <col min="9231" max="9472" width="9.140625" style="247"/>
    <col min="9473" max="9473" width="33.140625" style="247" customWidth="1"/>
    <col min="9474" max="9474" width="50.42578125" style="247" customWidth="1"/>
    <col min="9475" max="9475" width="0" style="247" hidden="1" customWidth="1"/>
    <col min="9476" max="9476" width="16.7109375" style="247" customWidth="1"/>
    <col min="9477" max="9477" width="19.85546875" style="247" customWidth="1"/>
    <col min="9478" max="9478" width="21.140625" style="247" customWidth="1"/>
    <col min="9479" max="9484" width="0" style="247" hidden="1" customWidth="1"/>
    <col min="9485" max="9485" width="14.85546875" style="247" bestFit="1" customWidth="1"/>
    <col min="9486" max="9486" width="16.28515625" style="247" customWidth="1"/>
    <col min="9487" max="9728" width="9.140625" style="247"/>
    <col min="9729" max="9729" width="33.140625" style="247" customWidth="1"/>
    <col min="9730" max="9730" width="50.42578125" style="247" customWidth="1"/>
    <col min="9731" max="9731" width="0" style="247" hidden="1" customWidth="1"/>
    <col min="9732" max="9732" width="16.7109375" style="247" customWidth="1"/>
    <col min="9733" max="9733" width="19.85546875" style="247" customWidth="1"/>
    <col min="9734" max="9734" width="21.140625" style="247" customWidth="1"/>
    <col min="9735" max="9740" width="0" style="247" hidden="1" customWidth="1"/>
    <col min="9741" max="9741" width="14.85546875" style="247" bestFit="1" customWidth="1"/>
    <col min="9742" max="9742" width="16.28515625" style="247" customWidth="1"/>
    <col min="9743" max="9984" width="9.140625" style="247"/>
    <col min="9985" max="9985" width="33.140625" style="247" customWidth="1"/>
    <col min="9986" max="9986" width="50.42578125" style="247" customWidth="1"/>
    <col min="9987" max="9987" width="0" style="247" hidden="1" customWidth="1"/>
    <col min="9988" max="9988" width="16.7109375" style="247" customWidth="1"/>
    <col min="9989" max="9989" width="19.85546875" style="247" customWidth="1"/>
    <col min="9990" max="9990" width="21.140625" style="247" customWidth="1"/>
    <col min="9991" max="9996" width="0" style="247" hidden="1" customWidth="1"/>
    <col min="9997" max="9997" width="14.85546875" style="247" bestFit="1" customWidth="1"/>
    <col min="9998" max="9998" width="16.28515625" style="247" customWidth="1"/>
    <col min="9999" max="10240" width="9.140625" style="247"/>
    <col min="10241" max="10241" width="33.140625" style="247" customWidth="1"/>
    <col min="10242" max="10242" width="50.42578125" style="247" customWidth="1"/>
    <col min="10243" max="10243" width="0" style="247" hidden="1" customWidth="1"/>
    <col min="10244" max="10244" width="16.7109375" style="247" customWidth="1"/>
    <col min="10245" max="10245" width="19.85546875" style="247" customWidth="1"/>
    <col min="10246" max="10246" width="21.140625" style="247" customWidth="1"/>
    <col min="10247" max="10252" width="0" style="247" hidden="1" customWidth="1"/>
    <col min="10253" max="10253" width="14.85546875" style="247" bestFit="1" customWidth="1"/>
    <col min="10254" max="10254" width="16.28515625" style="247" customWidth="1"/>
    <col min="10255" max="10496" width="9.140625" style="247"/>
    <col min="10497" max="10497" width="33.140625" style="247" customWidth="1"/>
    <col min="10498" max="10498" width="50.42578125" style="247" customWidth="1"/>
    <col min="10499" max="10499" width="0" style="247" hidden="1" customWidth="1"/>
    <col min="10500" max="10500" width="16.7109375" style="247" customWidth="1"/>
    <col min="10501" max="10501" width="19.85546875" style="247" customWidth="1"/>
    <col min="10502" max="10502" width="21.140625" style="247" customWidth="1"/>
    <col min="10503" max="10508" width="0" style="247" hidden="1" customWidth="1"/>
    <col min="10509" max="10509" width="14.85546875" style="247" bestFit="1" customWidth="1"/>
    <col min="10510" max="10510" width="16.28515625" style="247" customWidth="1"/>
    <col min="10511" max="10752" width="9.140625" style="247"/>
    <col min="10753" max="10753" width="33.140625" style="247" customWidth="1"/>
    <col min="10754" max="10754" width="50.42578125" style="247" customWidth="1"/>
    <col min="10755" max="10755" width="0" style="247" hidden="1" customWidth="1"/>
    <col min="10756" max="10756" width="16.7109375" style="247" customWidth="1"/>
    <col min="10757" max="10757" width="19.85546875" style="247" customWidth="1"/>
    <col min="10758" max="10758" width="21.140625" style="247" customWidth="1"/>
    <col min="10759" max="10764" width="0" style="247" hidden="1" customWidth="1"/>
    <col min="10765" max="10765" width="14.85546875" style="247" bestFit="1" customWidth="1"/>
    <col min="10766" max="10766" width="16.28515625" style="247" customWidth="1"/>
    <col min="10767" max="11008" width="9.140625" style="247"/>
    <col min="11009" max="11009" width="33.140625" style="247" customWidth="1"/>
    <col min="11010" max="11010" width="50.42578125" style="247" customWidth="1"/>
    <col min="11011" max="11011" width="0" style="247" hidden="1" customWidth="1"/>
    <col min="11012" max="11012" width="16.7109375" style="247" customWidth="1"/>
    <col min="11013" max="11013" width="19.85546875" style="247" customWidth="1"/>
    <col min="11014" max="11014" width="21.140625" style="247" customWidth="1"/>
    <col min="11015" max="11020" width="0" style="247" hidden="1" customWidth="1"/>
    <col min="11021" max="11021" width="14.85546875" style="247" bestFit="1" customWidth="1"/>
    <col min="11022" max="11022" width="16.28515625" style="247" customWidth="1"/>
    <col min="11023" max="11264" width="9.140625" style="247"/>
    <col min="11265" max="11265" width="33.140625" style="247" customWidth="1"/>
    <col min="11266" max="11266" width="50.42578125" style="247" customWidth="1"/>
    <col min="11267" max="11267" width="0" style="247" hidden="1" customWidth="1"/>
    <col min="11268" max="11268" width="16.7109375" style="247" customWidth="1"/>
    <col min="11269" max="11269" width="19.85546875" style="247" customWidth="1"/>
    <col min="11270" max="11270" width="21.140625" style="247" customWidth="1"/>
    <col min="11271" max="11276" width="0" style="247" hidden="1" customWidth="1"/>
    <col min="11277" max="11277" width="14.85546875" style="247" bestFit="1" customWidth="1"/>
    <col min="11278" max="11278" width="16.28515625" style="247" customWidth="1"/>
    <col min="11279" max="11520" width="9.140625" style="247"/>
    <col min="11521" max="11521" width="33.140625" style="247" customWidth="1"/>
    <col min="11522" max="11522" width="50.42578125" style="247" customWidth="1"/>
    <col min="11523" max="11523" width="0" style="247" hidden="1" customWidth="1"/>
    <col min="11524" max="11524" width="16.7109375" style="247" customWidth="1"/>
    <col min="11525" max="11525" width="19.85546875" style="247" customWidth="1"/>
    <col min="11526" max="11526" width="21.140625" style="247" customWidth="1"/>
    <col min="11527" max="11532" width="0" style="247" hidden="1" customWidth="1"/>
    <col min="11533" max="11533" width="14.85546875" style="247" bestFit="1" customWidth="1"/>
    <col min="11534" max="11534" width="16.28515625" style="247" customWidth="1"/>
    <col min="11535" max="11776" width="9.140625" style="247"/>
    <col min="11777" max="11777" width="33.140625" style="247" customWidth="1"/>
    <col min="11778" max="11778" width="50.42578125" style="247" customWidth="1"/>
    <col min="11779" max="11779" width="0" style="247" hidden="1" customWidth="1"/>
    <col min="11780" max="11780" width="16.7109375" style="247" customWidth="1"/>
    <col min="11781" max="11781" width="19.85546875" style="247" customWidth="1"/>
    <col min="11782" max="11782" width="21.140625" style="247" customWidth="1"/>
    <col min="11783" max="11788" width="0" style="247" hidden="1" customWidth="1"/>
    <col min="11789" max="11789" width="14.85546875" style="247" bestFit="1" customWidth="1"/>
    <col min="11790" max="11790" width="16.28515625" style="247" customWidth="1"/>
    <col min="11791" max="12032" width="9.140625" style="247"/>
    <col min="12033" max="12033" width="33.140625" style="247" customWidth="1"/>
    <col min="12034" max="12034" width="50.42578125" style="247" customWidth="1"/>
    <col min="12035" max="12035" width="0" style="247" hidden="1" customWidth="1"/>
    <col min="12036" max="12036" width="16.7109375" style="247" customWidth="1"/>
    <col min="12037" max="12037" width="19.85546875" style="247" customWidth="1"/>
    <col min="12038" max="12038" width="21.140625" style="247" customWidth="1"/>
    <col min="12039" max="12044" width="0" style="247" hidden="1" customWidth="1"/>
    <col min="12045" max="12045" width="14.85546875" style="247" bestFit="1" customWidth="1"/>
    <col min="12046" max="12046" width="16.28515625" style="247" customWidth="1"/>
    <col min="12047" max="12288" width="9.140625" style="247"/>
    <col min="12289" max="12289" width="33.140625" style="247" customWidth="1"/>
    <col min="12290" max="12290" width="50.42578125" style="247" customWidth="1"/>
    <col min="12291" max="12291" width="0" style="247" hidden="1" customWidth="1"/>
    <col min="12292" max="12292" width="16.7109375" style="247" customWidth="1"/>
    <col min="12293" max="12293" width="19.85546875" style="247" customWidth="1"/>
    <col min="12294" max="12294" width="21.140625" style="247" customWidth="1"/>
    <col min="12295" max="12300" width="0" style="247" hidden="1" customWidth="1"/>
    <col min="12301" max="12301" width="14.85546875" style="247" bestFit="1" customWidth="1"/>
    <col min="12302" max="12302" width="16.28515625" style="247" customWidth="1"/>
    <col min="12303" max="12544" width="9.140625" style="247"/>
    <col min="12545" max="12545" width="33.140625" style="247" customWidth="1"/>
    <col min="12546" max="12546" width="50.42578125" style="247" customWidth="1"/>
    <col min="12547" max="12547" width="0" style="247" hidden="1" customWidth="1"/>
    <col min="12548" max="12548" width="16.7109375" style="247" customWidth="1"/>
    <col min="12549" max="12549" width="19.85546875" style="247" customWidth="1"/>
    <col min="12550" max="12550" width="21.140625" style="247" customWidth="1"/>
    <col min="12551" max="12556" width="0" style="247" hidden="1" customWidth="1"/>
    <col min="12557" max="12557" width="14.85546875" style="247" bestFit="1" customWidth="1"/>
    <col min="12558" max="12558" width="16.28515625" style="247" customWidth="1"/>
    <col min="12559" max="12800" width="9.140625" style="247"/>
    <col min="12801" max="12801" width="33.140625" style="247" customWidth="1"/>
    <col min="12802" max="12802" width="50.42578125" style="247" customWidth="1"/>
    <col min="12803" max="12803" width="0" style="247" hidden="1" customWidth="1"/>
    <col min="12804" max="12804" width="16.7109375" style="247" customWidth="1"/>
    <col min="12805" max="12805" width="19.85546875" style="247" customWidth="1"/>
    <col min="12806" max="12806" width="21.140625" style="247" customWidth="1"/>
    <col min="12807" max="12812" width="0" style="247" hidden="1" customWidth="1"/>
    <col min="12813" max="12813" width="14.85546875" style="247" bestFit="1" customWidth="1"/>
    <col min="12814" max="12814" width="16.28515625" style="247" customWidth="1"/>
    <col min="12815" max="13056" width="9.140625" style="247"/>
    <col min="13057" max="13057" width="33.140625" style="247" customWidth="1"/>
    <col min="13058" max="13058" width="50.42578125" style="247" customWidth="1"/>
    <col min="13059" max="13059" width="0" style="247" hidden="1" customWidth="1"/>
    <col min="13060" max="13060" width="16.7109375" style="247" customWidth="1"/>
    <col min="13061" max="13061" width="19.85546875" style="247" customWidth="1"/>
    <col min="13062" max="13062" width="21.140625" style="247" customWidth="1"/>
    <col min="13063" max="13068" width="0" style="247" hidden="1" customWidth="1"/>
    <col min="13069" max="13069" width="14.85546875" style="247" bestFit="1" customWidth="1"/>
    <col min="13070" max="13070" width="16.28515625" style="247" customWidth="1"/>
    <col min="13071" max="13312" width="9.140625" style="247"/>
    <col min="13313" max="13313" width="33.140625" style="247" customWidth="1"/>
    <col min="13314" max="13314" width="50.42578125" style="247" customWidth="1"/>
    <col min="13315" max="13315" width="0" style="247" hidden="1" customWidth="1"/>
    <col min="13316" max="13316" width="16.7109375" style="247" customWidth="1"/>
    <col min="13317" max="13317" width="19.85546875" style="247" customWidth="1"/>
    <col min="13318" max="13318" width="21.140625" style="247" customWidth="1"/>
    <col min="13319" max="13324" width="0" style="247" hidden="1" customWidth="1"/>
    <col min="13325" max="13325" width="14.85546875" style="247" bestFit="1" customWidth="1"/>
    <col min="13326" max="13326" width="16.28515625" style="247" customWidth="1"/>
    <col min="13327" max="13568" width="9.140625" style="247"/>
    <col min="13569" max="13569" width="33.140625" style="247" customWidth="1"/>
    <col min="13570" max="13570" width="50.42578125" style="247" customWidth="1"/>
    <col min="13571" max="13571" width="0" style="247" hidden="1" customWidth="1"/>
    <col min="13572" max="13572" width="16.7109375" style="247" customWidth="1"/>
    <col min="13573" max="13573" width="19.85546875" style="247" customWidth="1"/>
    <col min="13574" max="13574" width="21.140625" style="247" customWidth="1"/>
    <col min="13575" max="13580" width="0" style="247" hidden="1" customWidth="1"/>
    <col min="13581" max="13581" width="14.85546875" style="247" bestFit="1" customWidth="1"/>
    <col min="13582" max="13582" width="16.28515625" style="247" customWidth="1"/>
    <col min="13583" max="13824" width="9.140625" style="247"/>
    <col min="13825" max="13825" width="33.140625" style="247" customWidth="1"/>
    <col min="13826" max="13826" width="50.42578125" style="247" customWidth="1"/>
    <col min="13827" max="13827" width="0" style="247" hidden="1" customWidth="1"/>
    <col min="13828" max="13828" width="16.7109375" style="247" customWidth="1"/>
    <col min="13829" max="13829" width="19.85546875" style="247" customWidth="1"/>
    <col min="13830" max="13830" width="21.140625" style="247" customWidth="1"/>
    <col min="13831" max="13836" width="0" style="247" hidden="1" customWidth="1"/>
    <col min="13837" max="13837" width="14.85546875" style="247" bestFit="1" customWidth="1"/>
    <col min="13838" max="13838" width="16.28515625" style="247" customWidth="1"/>
    <col min="13839" max="14080" width="9.140625" style="247"/>
    <col min="14081" max="14081" width="33.140625" style="247" customWidth="1"/>
    <col min="14082" max="14082" width="50.42578125" style="247" customWidth="1"/>
    <col min="14083" max="14083" width="0" style="247" hidden="1" customWidth="1"/>
    <col min="14084" max="14084" width="16.7109375" style="247" customWidth="1"/>
    <col min="14085" max="14085" width="19.85546875" style="247" customWidth="1"/>
    <col min="14086" max="14086" width="21.140625" style="247" customWidth="1"/>
    <col min="14087" max="14092" width="0" style="247" hidden="1" customWidth="1"/>
    <col min="14093" max="14093" width="14.85546875" style="247" bestFit="1" customWidth="1"/>
    <col min="14094" max="14094" width="16.28515625" style="247" customWidth="1"/>
    <col min="14095" max="14336" width="9.140625" style="247"/>
    <col min="14337" max="14337" width="33.140625" style="247" customWidth="1"/>
    <col min="14338" max="14338" width="50.42578125" style="247" customWidth="1"/>
    <col min="14339" max="14339" width="0" style="247" hidden="1" customWidth="1"/>
    <col min="14340" max="14340" width="16.7109375" style="247" customWidth="1"/>
    <col min="14341" max="14341" width="19.85546875" style="247" customWidth="1"/>
    <col min="14342" max="14342" width="21.140625" style="247" customWidth="1"/>
    <col min="14343" max="14348" width="0" style="247" hidden="1" customWidth="1"/>
    <col min="14349" max="14349" width="14.85546875" style="247" bestFit="1" customWidth="1"/>
    <col min="14350" max="14350" width="16.28515625" style="247" customWidth="1"/>
    <col min="14351" max="14592" width="9.140625" style="247"/>
    <col min="14593" max="14593" width="33.140625" style="247" customWidth="1"/>
    <col min="14594" max="14594" width="50.42578125" style="247" customWidth="1"/>
    <col min="14595" max="14595" width="0" style="247" hidden="1" customWidth="1"/>
    <col min="14596" max="14596" width="16.7109375" style="247" customWidth="1"/>
    <col min="14597" max="14597" width="19.85546875" style="247" customWidth="1"/>
    <col min="14598" max="14598" width="21.140625" style="247" customWidth="1"/>
    <col min="14599" max="14604" width="0" style="247" hidden="1" customWidth="1"/>
    <col min="14605" max="14605" width="14.85546875" style="247" bestFit="1" customWidth="1"/>
    <col min="14606" max="14606" width="16.28515625" style="247" customWidth="1"/>
    <col min="14607" max="14848" width="9.140625" style="247"/>
    <col min="14849" max="14849" width="33.140625" style="247" customWidth="1"/>
    <col min="14850" max="14850" width="50.42578125" style="247" customWidth="1"/>
    <col min="14851" max="14851" width="0" style="247" hidden="1" customWidth="1"/>
    <col min="14852" max="14852" width="16.7109375" style="247" customWidth="1"/>
    <col min="14853" max="14853" width="19.85546875" style="247" customWidth="1"/>
    <col min="14854" max="14854" width="21.140625" style="247" customWidth="1"/>
    <col min="14855" max="14860" width="0" style="247" hidden="1" customWidth="1"/>
    <col min="14861" max="14861" width="14.85546875" style="247" bestFit="1" customWidth="1"/>
    <col min="14862" max="14862" width="16.28515625" style="247" customWidth="1"/>
    <col min="14863" max="15104" width="9.140625" style="247"/>
    <col min="15105" max="15105" width="33.140625" style="247" customWidth="1"/>
    <col min="15106" max="15106" width="50.42578125" style="247" customWidth="1"/>
    <col min="15107" max="15107" width="0" style="247" hidden="1" customWidth="1"/>
    <col min="15108" max="15108" width="16.7109375" style="247" customWidth="1"/>
    <col min="15109" max="15109" width="19.85546875" style="247" customWidth="1"/>
    <col min="15110" max="15110" width="21.140625" style="247" customWidth="1"/>
    <col min="15111" max="15116" width="0" style="247" hidden="1" customWidth="1"/>
    <col min="15117" max="15117" width="14.85546875" style="247" bestFit="1" customWidth="1"/>
    <col min="15118" max="15118" width="16.28515625" style="247" customWidth="1"/>
    <col min="15119" max="15360" width="9.140625" style="247"/>
    <col min="15361" max="15361" width="33.140625" style="247" customWidth="1"/>
    <col min="15362" max="15362" width="50.42578125" style="247" customWidth="1"/>
    <col min="15363" max="15363" width="0" style="247" hidden="1" customWidth="1"/>
    <col min="15364" max="15364" width="16.7109375" style="247" customWidth="1"/>
    <col min="15365" max="15365" width="19.85546875" style="247" customWidth="1"/>
    <col min="15366" max="15366" width="21.140625" style="247" customWidth="1"/>
    <col min="15367" max="15372" width="0" style="247" hidden="1" customWidth="1"/>
    <col min="15373" max="15373" width="14.85546875" style="247" bestFit="1" customWidth="1"/>
    <col min="15374" max="15374" width="16.28515625" style="247" customWidth="1"/>
    <col min="15375" max="15616" width="9.140625" style="247"/>
    <col min="15617" max="15617" width="33.140625" style="247" customWidth="1"/>
    <col min="15618" max="15618" width="50.42578125" style="247" customWidth="1"/>
    <col min="15619" max="15619" width="0" style="247" hidden="1" customWidth="1"/>
    <col min="15620" max="15620" width="16.7109375" style="247" customWidth="1"/>
    <col min="15621" max="15621" width="19.85546875" style="247" customWidth="1"/>
    <col min="15622" max="15622" width="21.140625" style="247" customWidth="1"/>
    <col min="15623" max="15628" width="0" style="247" hidden="1" customWidth="1"/>
    <col min="15629" max="15629" width="14.85546875" style="247" bestFit="1" customWidth="1"/>
    <col min="15630" max="15630" width="16.28515625" style="247" customWidth="1"/>
    <col min="15631" max="15872" width="9.140625" style="247"/>
    <col min="15873" max="15873" width="33.140625" style="247" customWidth="1"/>
    <col min="15874" max="15874" width="50.42578125" style="247" customWidth="1"/>
    <col min="15875" max="15875" width="0" style="247" hidden="1" customWidth="1"/>
    <col min="15876" max="15876" width="16.7109375" style="247" customWidth="1"/>
    <col min="15877" max="15877" width="19.85546875" style="247" customWidth="1"/>
    <col min="15878" max="15878" width="21.140625" style="247" customWidth="1"/>
    <col min="15879" max="15884" width="0" style="247" hidden="1" customWidth="1"/>
    <col min="15885" max="15885" width="14.85546875" style="247" bestFit="1" customWidth="1"/>
    <col min="15886" max="15886" width="16.28515625" style="247" customWidth="1"/>
    <col min="15887" max="16128" width="9.140625" style="247"/>
    <col min="16129" max="16129" width="33.140625" style="247" customWidth="1"/>
    <col min="16130" max="16130" width="50.42578125" style="247" customWidth="1"/>
    <col min="16131" max="16131" width="0" style="247" hidden="1" customWidth="1"/>
    <col min="16132" max="16132" width="16.7109375" style="247" customWidth="1"/>
    <col min="16133" max="16133" width="19.85546875" style="247" customWidth="1"/>
    <col min="16134" max="16134" width="21.140625" style="247" customWidth="1"/>
    <col min="16135" max="16140" width="0" style="247" hidden="1" customWidth="1"/>
    <col min="16141" max="16141" width="14.85546875" style="247" bestFit="1" customWidth="1"/>
    <col min="16142" max="16142" width="16.28515625" style="247" customWidth="1"/>
    <col min="16143" max="16384" width="9.140625" style="247"/>
  </cols>
  <sheetData>
    <row r="1" spans="1:14" ht="15" customHeight="1" x14ac:dyDescent="0.25">
      <c r="A1" s="277"/>
      <c r="B1" s="278"/>
      <c r="C1" s="277"/>
      <c r="D1" s="279"/>
      <c r="E1" s="611" t="s">
        <v>533</v>
      </c>
      <c r="F1" s="611"/>
      <c r="G1" s="611"/>
      <c r="H1" s="280"/>
    </row>
    <row r="2" spans="1:14" ht="12.75" customHeight="1" x14ac:dyDescent="0.25">
      <c r="A2" s="281"/>
      <c r="B2" s="278"/>
      <c r="C2" s="281"/>
      <c r="D2" s="247"/>
      <c r="E2" s="612" t="s">
        <v>1041</v>
      </c>
      <c r="F2" s="612"/>
      <c r="G2" s="282"/>
      <c r="H2" s="283"/>
    </row>
    <row r="3" spans="1:14" ht="54" customHeight="1" x14ac:dyDescent="0.25">
      <c r="A3" s="281"/>
      <c r="B3" s="278"/>
      <c r="C3" s="281"/>
      <c r="D3" s="282"/>
      <c r="E3" s="612"/>
      <c r="F3" s="612"/>
      <c r="G3" s="282"/>
      <c r="H3" s="280"/>
    </row>
    <row r="4" spans="1:14" x14ac:dyDescent="0.25">
      <c r="A4" s="277"/>
      <c r="B4" s="284"/>
      <c r="C4" s="277"/>
      <c r="D4" s="277"/>
      <c r="E4" s="277"/>
      <c r="F4" s="277"/>
      <c r="G4" s="2"/>
      <c r="H4" s="283"/>
    </row>
    <row r="5" spans="1:14" ht="24.75" customHeight="1" x14ac:dyDescent="0.25">
      <c r="A5" s="606" t="s">
        <v>514</v>
      </c>
      <c r="B5" s="606"/>
      <c r="C5" s="606"/>
      <c r="D5" s="606"/>
      <c r="E5" s="606"/>
      <c r="F5" s="606"/>
      <c r="G5" s="285"/>
      <c r="H5" s="286"/>
    </row>
    <row r="6" spans="1:14" ht="24.75" customHeight="1" x14ac:dyDescent="0.25">
      <c r="A6" s="462"/>
      <c r="B6" s="462"/>
      <c r="C6" s="462"/>
      <c r="D6" s="462"/>
      <c r="E6" s="462"/>
      <c r="F6" s="462"/>
      <c r="G6" s="285"/>
      <c r="H6" s="286"/>
    </row>
    <row r="7" spans="1:14" s="249" customFormat="1" ht="21.75" customHeight="1" x14ac:dyDescent="0.25">
      <c r="A7" s="285"/>
      <c r="B7" s="285"/>
      <c r="C7" s="285"/>
      <c r="D7" s="285"/>
      <c r="E7" s="285"/>
      <c r="F7" s="613" t="s">
        <v>75</v>
      </c>
      <c r="G7" s="613"/>
    </row>
    <row r="8" spans="1:14" s="249" customFormat="1" ht="15.75" hidden="1" customHeight="1" x14ac:dyDescent="0.25">
      <c r="A8" s="287"/>
      <c r="B8" s="288"/>
      <c r="C8" s="287"/>
    </row>
    <row r="9" spans="1:14" s="256" customFormat="1" ht="32.25" customHeight="1" x14ac:dyDescent="0.25">
      <c r="A9" s="614" t="s">
        <v>515</v>
      </c>
      <c r="B9" s="617" t="s">
        <v>61</v>
      </c>
      <c r="C9" s="608">
        <v>2016</v>
      </c>
      <c r="D9" s="608"/>
      <c r="E9" s="608"/>
      <c r="F9" s="464">
        <v>2017</v>
      </c>
      <c r="G9" s="620" t="s">
        <v>516</v>
      </c>
      <c r="H9" s="620"/>
    </row>
    <row r="10" spans="1:14" s="256" customFormat="1" ht="15.75" customHeight="1" x14ac:dyDescent="0.25">
      <c r="A10" s="615"/>
      <c r="B10" s="618"/>
      <c r="C10" s="621" t="s">
        <v>158</v>
      </c>
      <c r="D10" s="623" t="s">
        <v>39</v>
      </c>
      <c r="E10" s="623" t="s">
        <v>40</v>
      </c>
      <c r="F10" s="617" t="s">
        <v>7</v>
      </c>
      <c r="G10" s="620"/>
      <c r="H10" s="620"/>
    </row>
    <row r="11" spans="1:14" s="259" customFormat="1" ht="58.5" customHeight="1" x14ac:dyDescent="0.2">
      <c r="A11" s="616"/>
      <c r="B11" s="619"/>
      <c r="C11" s="622"/>
      <c r="D11" s="624"/>
      <c r="E11" s="624"/>
      <c r="F11" s="619"/>
      <c r="G11" s="289" t="s">
        <v>517</v>
      </c>
      <c r="H11" s="289" t="s">
        <v>518</v>
      </c>
    </row>
    <row r="12" spans="1:14" s="259" customFormat="1" ht="12.75" customHeight="1" x14ac:dyDescent="0.2">
      <c r="A12" s="465">
        <v>1</v>
      </c>
      <c r="B12" s="465">
        <v>2</v>
      </c>
      <c r="C12" s="465">
        <v>3</v>
      </c>
      <c r="D12" s="465">
        <v>3</v>
      </c>
      <c r="E12" s="465">
        <v>4</v>
      </c>
      <c r="F12" s="465">
        <v>5</v>
      </c>
      <c r="G12" s="289"/>
      <c r="H12" s="289"/>
    </row>
    <row r="13" spans="1:14" x14ac:dyDescent="0.25">
      <c r="A13" s="270" t="s">
        <v>159</v>
      </c>
      <c r="B13" s="251" t="s">
        <v>160</v>
      </c>
      <c r="C13" s="252">
        <f>C14+C109</f>
        <v>330913.46000000002</v>
      </c>
      <c r="D13" s="304">
        <f>E13-C13</f>
        <v>18523.72000000003</v>
      </c>
      <c r="E13" s="305">
        <f>E14+E109</f>
        <v>349437.18000000005</v>
      </c>
      <c r="F13" s="305">
        <f>F14+F109</f>
        <v>351773.38</v>
      </c>
      <c r="G13" s="290">
        <f>E13/D13*100</f>
        <v>1886.4309112856354</v>
      </c>
      <c r="H13" s="291">
        <f>F13/E13*100</f>
        <v>100.66856079825277</v>
      </c>
      <c r="M13" s="260"/>
      <c r="N13" s="260"/>
    </row>
    <row r="14" spans="1:14" ht="17.25" customHeight="1" x14ac:dyDescent="0.25">
      <c r="A14" s="270" t="s">
        <v>161</v>
      </c>
      <c r="B14" s="251" t="s">
        <v>41</v>
      </c>
      <c r="C14" s="252">
        <f>C15+C57</f>
        <v>83625.759999999995</v>
      </c>
      <c r="D14" s="304">
        <f t="shared" ref="D14:D89" si="0">E14-C14</f>
        <v>15415.919999999998</v>
      </c>
      <c r="E14" s="304">
        <f>E15+E57</f>
        <v>99041.68</v>
      </c>
      <c r="F14" s="304">
        <f>F15+F57</f>
        <v>101338.37999999999</v>
      </c>
      <c r="G14" s="290">
        <f t="shared" ref="G14:H89" si="1">E14/D14*100</f>
        <v>642.46363499551114</v>
      </c>
      <c r="H14" s="291">
        <f t="shared" si="1"/>
        <v>102.31892270001882</v>
      </c>
      <c r="I14" s="247">
        <v>75778</v>
      </c>
      <c r="J14" s="260">
        <f>D14-I14</f>
        <v>-60362.080000000002</v>
      </c>
      <c r="M14" s="260"/>
    </row>
    <row r="15" spans="1:14" ht="15.75" hidden="1" customHeight="1" x14ac:dyDescent="0.25">
      <c r="A15" s="270"/>
      <c r="B15" s="251" t="s">
        <v>162</v>
      </c>
      <c r="C15" s="258">
        <f>C16+C28+C39+C46+C49</f>
        <v>80853.11</v>
      </c>
      <c r="D15" s="304">
        <f t="shared" si="0"/>
        <v>14069.229999999996</v>
      </c>
      <c r="E15" s="304">
        <f>E16+E28+E39+E46+E49+E22</f>
        <v>94922.34</v>
      </c>
      <c r="F15" s="304">
        <f>F16+F28+F39+F46+F49+F22</f>
        <v>97219.04</v>
      </c>
      <c r="G15" s="290">
        <f t="shared" si="1"/>
        <v>674.68041961073936</v>
      </c>
      <c r="H15" s="291">
        <f t="shared" si="1"/>
        <v>102.41955687143826</v>
      </c>
      <c r="M15" s="260"/>
    </row>
    <row r="16" spans="1:14" x14ac:dyDescent="0.25">
      <c r="A16" s="270" t="s">
        <v>163</v>
      </c>
      <c r="B16" s="251" t="s">
        <v>164</v>
      </c>
      <c r="C16" s="258">
        <f>C17</f>
        <v>38752</v>
      </c>
      <c r="D16" s="304">
        <f t="shared" si="0"/>
        <v>7400</v>
      </c>
      <c r="E16" s="304">
        <f>E17</f>
        <v>46152</v>
      </c>
      <c r="F16" s="304">
        <f>F17</f>
        <v>46852</v>
      </c>
      <c r="G16" s="290">
        <f t="shared" si="1"/>
        <v>623.67567567567562</v>
      </c>
      <c r="H16" s="291">
        <f t="shared" si="1"/>
        <v>101.51672733576009</v>
      </c>
      <c r="M16" s="260"/>
      <c r="N16" s="260"/>
    </row>
    <row r="17" spans="1:14" x14ac:dyDescent="0.25">
      <c r="A17" s="270" t="s">
        <v>165</v>
      </c>
      <c r="B17" s="251" t="s">
        <v>42</v>
      </c>
      <c r="C17" s="258">
        <f>SUM(C18:C21)</f>
        <v>38752</v>
      </c>
      <c r="D17" s="304">
        <f t="shared" si="0"/>
        <v>7400</v>
      </c>
      <c r="E17" s="304">
        <f>SUM(E18:E21)</f>
        <v>46152</v>
      </c>
      <c r="F17" s="304">
        <f>SUM(F18:F21)</f>
        <v>46852</v>
      </c>
      <c r="G17" s="290">
        <f t="shared" si="1"/>
        <v>623.67567567567562</v>
      </c>
      <c r="H17" s="291">
        <f t="shared" si="1"/>
        <v>101.51672733576009</v>
      </c>
    </row>
    <row r="18" spans="1:14" ht="97.5" x14ac:dyDescent="0.25">
      <c r="A18" s="270" t="s">
        <v>166</v>
      </c>
      <c r="B18" s="251" t="s">
        <v>519</v>
      </c>
      <c r="C18" s="258">
        <v>38412</v>
      </c>
      <c r="D18" s="304">
        <f t="shared" si="0"/>
        <v>7410</v>
      </c>
      <c r="E18" s="304">
        <v>45822</v>
      </c>
      <c r="F18" s="304">
        <v>46492</v>
      </c>
      <c r="G18" s="290">
        <f t="shared" si="1"/>
        <v>618.38056680161935</v>
      </c>
      <c r="H18" s="291">
        <f t="shared" si="1"/>
        <v>101.46217973899002</v>
      </c>
    </row>
    <row r="19" spans="1:14" ht="141.75" x14ac:dyDescent="0.25">
      <c r="A19" s="270" t="s">
        <v>168</v>
      </c>
      <c r="B19" s="251" t="s">
        <v>169</v>
      </c>
      <c r="C19" s="258">
        <v>175</v>
      </c>
      <c r="D19" s="304">
        <f t="shared" si="0"/>
        <v>-16</v>
      </c>
      <c r="E19" s="304">
        <v>159</v>
      </c>
      <c r="F19" s="304">
        <v>186</v>
      </c>
      <c r="G19" s="290">
        <f t="shared" si="1"/>
        <v>-993.75</v>
      </c>
      <c r="H19" s="291">
        <f t="shared" si="1"/>
        <v>116.98113207547169</v>
      </c>
    </row>
    <row r="20" spans="1:14" ht="78" customHeight="1" x14ac:dyDescent="0.25">
      <c r="A20" s="270" t="s">
        <v>170</v>
      </c>
      <c r="B20" s="251" t="s">
        <v>171</v>
      </c>
      <c r="C20" s="258">
        <v>153</v>
      </c>
      <c r="D20" s="304">
        <f t="shared" si="0"/>
        <v>7</v>
      </c>
      <c r="E20" s="304">
        <v>160</v>
      </c>
      <c r="F20" s="304">
        <v>162</v>
      </c>
      <c r="G20" s="290">
        <f t="shared" si="1"/>
        <v>2285.7142857142858</v>
      </c>
      <c r="H20" s="291">
        <f t="shared" si="1"/>
        <v>101.25</v>
      </c>
    </row>
    <row r="21" spans="1:14" ht="145.5" customHeight="1" x14ac:dyDescent="0.25">
      <c r="A21" s="270" t="s">
        <v>172</v>
      </c>
      <c r="B21" s="251" t="s">
        <v>173</v>
      </c>
      <c r="C21" s="258">
        <v>12</v>
      </c>
      <c r="D21" s="304">
        <f t="shared" si="0"/>
        <v>-1</v>
      </c>
      <c r="E21" s="304">
        <v>11</v>
      </c>
      <c r="F21" s="304">
        <v>12</v>
      </c>
      <c r="G21" s="290">
        <f t="shared" si="1"/>
        <v>-1100</v>
      </c>
      <c r="H21" s="291">
        <f t="shared" si="1"/>
        <v>109.09090909090908</v>
      </c>
    </row>
    <row r="22" spans="1:14" ht="59.25" customHeight="1" x14ac:dyDescent="0.25">
      <c r="A22" s="270" t="s">
        <v>174</v>
      </c>
      <c r="B22" s="251" t="s">
        <v>175</v>
      </c>
      <c r="C22" s="258">
        <f>C23</f>
        <v>0</v>
      </c>
      <c r="D22" s="304">
        <f t="shared" si="0"/>
        <v>3576.9</v>
      </c>
      <c r="E22" s="304">
        <f>E23</f>
        <v>3576.9</v>
      </c>
      <c r="F22" s="304">
        <f>F23</f>
        <v>3544.3</v>
      </c>
      <c r="M22" s="260"/>
    </row>
    <row r="23" spans="1:14" ht="59.25" customHeight="1" x14ac:dyDescent="0.25">
      <c r="A23" s="270" t="s">
        <v>176</v>
      </c>
      <c r="B23" s="251" t="s">
        <v>43</v>
      </c>
      <c r="C23" s="258">
        <f>SUM(C24:C27)</f>
        <v>0</v>
      </c>
      <c r="D23" s="304">
        <f t="shared" si="0"/>
        <v>3576.9</v>
      </c>
      <c r="E23" s="304">
        <f>SUM(E24:E27)</f>
        <v>3576.9</v>
      </c>
      <c r="F23" s="304">
        <f>SUM(F24:F27)</f>
        <v>3544.3</v>
      </c>
    </row>
    <row r="24" spans="1:14" ht="84" customHeight="1" x14ac:dyDescent="0.25">
      <c r="A24" s="270" t="s">
        <v>177</v>
      </c>
      <c r="B24" s="251" t="s">
        <v>178</v>
      </c>
      <c r="C24" s="258"/>
      <c r="D24" s="304">
        <f t="shared" si="0"/>
        <v>1538</v>
      </c>
      <c r="E24" s="304">
        <v>1538</v>
      </c>
      <c r="F24" s="304">
        <v>1525</v>
      </c>
      <c r="N24" s="293"/>
    </row>
    <row r="25" spans="1:14" ht="122.25" customHeight="1" x14ac:dyDescent="0.25">
      <c r="A25" s="270" t="s">
        <v>179</v>
      </c>
      <c r="B25" s="251" t="s">
        <v>180</v>
      </c>
      <c r="C25" s="258"/>
      <c r="D25" s="304">
        <f t="shared" si="0"/>
        <v>30</v>
      </c>
      <c r="E25" s="304">
        <v>30</v>
      </c>
      <c r="F25" s="304">
        <v>30</v>
      </c>
      <c r="N25" s="293"/>
    </row>
    <row r="26" spans="1:14" ht="108.75" customHeight="1" x14ac:dyDescent="0.25">
      <c r="A26" s="270" t="s">
        <v>181</v>
      </c>
      <c r="B26" s="251" t="s">
        <v>182</v>
      </c>
      <c r="C26" s="258"/>
      <c r="D26" s="304">
        <f t="shared" si="0"/>
        <v>1922.9</v>
      </c>
      <c r="E26" s="304">
        <f>1923-0.1</f>
        <v>1922.9</v>
      </c>
      <c r="F26" s="304">
        <f>1906-1.7</f>
        <v>1904.3</v>
      </c>
      <c r="N26" s="293"/>
    </row>
    <row r="27" spans="1:14" ht="108.75" customHeight="1" x14ac:dyDescent="0.25">
      <c r="A27" s="270" t="s">
        <v>183</v>
      </c>
      <c r="B27" s="251" t="s">
        <v>184</v>
      </c>
      <c r="C27" s="258"/>
      <c r="D27" s="304">
        <f t="shared" si="0"/>
        <v>86</v>
      </c>
      <c r="E27" s="304">
        <v>86</v>
      </c>
      <c r="F27" s="304">
        <v>85</v>
      </c>
      <c r="N27" s="293"/>
    </row>
    <row r="28" spans="1:14" x14ac:dyDescent="0.25">
      <c r="A28" s="270" t="s">
        <v>185</v>
      </c>
      <c r="B28" s="251" t="s">
        <v>186</v>
      </c>
      <c r="C28" s="258">
        <f>C29+C33+C35+C37</f>
        <v>18948.71</v>
      </c>
      <c r="D28" s="304">
        <f>D29+D33+D35+D37</f>
        <v>4385.3300000000017</v>
      </c>
      <c r="E28" s="304">
        <f>E29+E33+E35+E37</f>
        <v>23334.04</v>
      </c>
      <c r="F28" s="304">
        <f>F29+F33+F35+F37</f>
        <v>24385.84</v>
      </c>
      <c r="G28" s="290">
        <f t="shared" si="1"/>
        <v>532.09313780262812</v>
      </c>
      <c r="H28" s="291">
        <f t="shared" si="1"/>
        <v>104.50757777050181</v>
      </c>
      <c r="M28" s="260"/>
    </row>
    <row r="29" spans="1:14" ht="41.25" customHeight="1" x14ac:dyDescent="0.25">
      <c r="A29" s="270" t="s">
        <v>187</v>
      </c>
      <c r="B29" s="251" t="s">
        <v>188</v>
      </c>
      <c r="C29" s="258">
        <f>SUM(C30:C32)</f>
        <v>9037</v>
      </c>
      <c r="D29" s="304">
        <f t="shared" si="0"/>
        <v>3332</v>
      </c>
      <c r="E29" s="304">
        <f>SUM(E30:E32)</f>
        <v>12369</v>
      </c>
      <c r="F29" s="304">
        <f>SUM(F30:F32)</f>
        <v>12369</v>
      </c>
      <c r="G29" s="290">
        <f t="shared" si="1"/>
        <v>371.218487394958</v>
      </c>
      <c r="H29" s="291">
        <f t="shared" si="1"/>
        <v>100</v>
      </c>
    </row>
    <row r="30" spans="1:14" ht="31.5" x14ac:dyDescent="0.25">
      <c r="A30" s="270" t="s">
        <v>520</v>
      </c>
      <c r="B30" s="251" t="s">
        <v>190</v>
      </c>
      <c r="C30" s="258">
        <v>5116</v>
      </c>
      <c r="D30" s="304">
        <f t="shared" si="0"/>
        <v>84</v>
      </c>
      <c r="E30" s="304">
        <v>5200</v>
      </c>
      <c r="F30" s="304">
        <v>5200</v>
      </c>
      <c r="G30" s="290">
        <f t="shared" si="1"/>
        <v>6190.4761904761908</v>
      </c>
      <c r="H30" s="291">
        <f t="shared" si="1"/>
        <v>100</v>
      </c>
    </row>
    <row r="31" spans="1:14" ht="47.25" x14ac:dyDescent="0.25">
      <c r="A31" s="270" t="s">
        <v>521</v>
      </c>
      <c r="B31" s="251" t="s">
        <v>192</v>
      </c>
      <c r="C31" s="258">
        <v>2625</v>
      </c>
      <c r="D31" s="304">
        <f t="shared" si="0"/>
        <v>1575</v>
      </c>
      <c r="E31" s="304">
        <v>4200</v>
      </c>
      <c r="F31" s="304">
        <v>4200</v>
      </c>
      <c r="G31" s="290">
        <f t="shared" si="1"/>
        <v>266.66666666666663</v>
      </c>
      <c r="H31" s="291">
        <f t="shared" si="1"/>
        <v>100</v>
      </c>
    </row>
    <row r="32" spans="1:14" ht="39" customHeight="1" x14ac:dyDescent="0.25">
      <c r="A32" s="270" t="s">
        <v>193</v>
      </c>
      <c r="B32" s="251" t="s">
        <v>98</v>
      </c>
      <c r="C32" s="258">
        <v>1296</v>
      </c>
      <c r="D32" s="304">
        <f t="shared" si="0"/>
        <v>1673</v>
      </c>
      <c r="E32" s="304">
        <f>2785+184</f>
        <v>2969</v>
      </c>
      <c r="F32" s="304">
        <v>2969</v>
      </c>
      <c r="G32" s="290">
        <f t="shared" si="1"/>
        <v>177.46563060370593</v>
      </c>
      <c r="H32" s="291">
        <f t="shared" si="1"/>
        <v>100</v>
      </c>
    </row>
    <row r="33" spans="1:8" ht="31.5" x14ac:dyDescent="0.25">
      <c r="A33" s="270" t="s">
        <v>194</v>
      </c>
      <c r="B33" s="251" t="s">
        <v>44</v>
      </c>
      <c r="C33" s="258">
        <f>C34</f>
        <v>9521.7099999999991</v>
      </c>
      <c r="D33" s="304">
        <f t="shared" si="0"/>
        <v>759.33000000000175</v>
      </c>
      <c r="E33" s="304">
        <f>E34</f>
        <v>10281.040000000001</v>
      </c>
      <c r="F33" s="304">
        <f>F34</f>
        <v>11313.84</v>
      </c>
      <c r="G33" s="290">
        <f t="shared" si="1"/>
        <v>1353.9620454874662</v>
      </c>
      <c r="H33" s="291">
        <f t="shared" si="1"/>
        <v>110.04567631290219</v>
      </c>
    </row>
    <row r="34" spans="1:8" ht="31.5" x14ac:dyDescent="0.25">
      <c r="A34" s="270" t="s">
        <v>195</v>
      </c>
      <c r="B34" s="251" t="s">
        <v>44</v>
      </c>
      <c r="C34" s="258">
        <v>9521.7099999999991</v>
      </c>
      <c r="D34" s="304">
        <f t="shared" si="0"/>
        <v>759.33000000000175</v>
      </c>
      <c r="E34" s="304">
        <v>10281.040000000001</v>
      </c>
      <c r="F34" s="304">
        <f>11199+114.84</f>
        <v>11313.84</v>
      </c>
      <c r="G34" s="290"/>
      <c r="H34" s="291"/>
    </row>
    <row r="35" spans="1:8" x14ac:dyDescent="0.25">
      <c r="A35" s="270" t="s">
        <v>196</v>
      </c>
      <c r="B35" s="251" t="s">
        <v>45</v>
      </c>
      <c r="C35" s="258">
        <f>C36</f>
        <v>390</v>
      </c>
      <c r="D35" s="304">
        <f t="shared" ref="D35:F35" si="2">D36</f>
        <v>294</v>
      </c>
      <c r="E35" s="304">
        <f t="shared" si="2"/>
        <v>684</v>
      </c>
      <c r="F35" s="304">
        <f t="shared" si="2"/>
        <v>703</v>
      </c>
      <c r="G35" s="290">
        <f t="shared" si="1"/>
        <v>232.65306122448979</v>
      </c>
      <c r="H35" s="291">
        <f t="shared" si="1"/>
        <v>102.77777777777777</v>
      </c>
    </row>
    <row r="36" spans="1:8" x14ac:dyDescent="0.25">
      <c r="A36" s="270" t="s">
        <v>197</v>
      </c>
      <c r="B36" s="251" t="s">
        <v>45</v>
      </c>
      <c r="C36" s="258">
        <v>390</v>
      </c>
      <c r="D36" s="304">
        <f t="shared" si="0"/>
        <v>294</v>
      </c>
      <c r="E36" s="304">
        <v>684</v>
      </c>
      <c r="F36" s="304">
        <v>703</v>
      </c>
      <c r="G36" s="290"/>
      <c r="H36" s="291">
        <f t="shared" si="1"/>
        <v>102.77777777777777</v>
      </c>
    </row>
    <row r="37" spans="1:8" ht="31.5" hidden="1" customHeight="1" x14ac:dyDescent="0.25">
      <c r="A37" s="270" t="s">
        <v>198</v>
      </c>
      <c r="B37" s="251" t="s">
        <v>99</v>
      </c>
      <c r="C37" s="294"/>
      <c r="D37" s="304">
        <f>D38</f>
        <v>0</v>
      </c>
      <c r="E37" s="304">
        <f>E38</f>
        <v>0</v>
      </c>
      <c r="F37" s="304"/>
    </row>
    <row r="38" spans="1:8" ht="63" hidden="1" customHeight="1" x14ac:dyDescent="0.25">
      <c r="A38" s="270" t="s">
        <v>199</v>
      </c>
      <c r="B38" s="251" t="s">
        <v>200</v>
      </c>
      <c r="C38" s="294"/>
      <c r="D38" s="304">
        <f>E38-C38</f>
        <v>0</v>
      </c>
      <c r="E38" s="304">
        <v>0</v>
      </c>
      <c r="F38" s="304"/>
    </row>
    <row r="39" spans="1:8" x14ac:dyDescent="0.25">
      <c r="A39" s="270" t="s">
        <v>201</v>
      </c>
      <c r="B39" s="251" t="s">
        <v>202</v>
      </c>
      <c r="C39" s="258">
        <f>C40+C43</f>
        <v>21168.400000000001</v>
      </c>
      <c r="D39" s="304">
        <f t="shared" si="0"/>
        <v>-1368</v>
      </c>
      <c r="E39" s="304">
        <f>E40+E43</f>
        <v>19800.400000000001</v>
      </c>
      <c r="F39" s="304">
        <f>F40+F43</f>
        <v>20117.900000000001</v>
      </c>
      <c r="G39" s="290">
        <f t="shared" si="1"/>
        <v>-1447.3976608187136</v>
      </c>
      <c r="H39" s="291">
        <f t="shared" si="1"/>
        <v>101.60350295953617</v>
      </c>
    </row>
    <row r="40" spans="1:8" x14ac:dyDescent="0.25">
      <c r="A40" s="270" t="s">
        <v>203</v>
      </c>
      <c r="B40" s="251" t="s">
        <v>204</v>
      </c>
      <c r="C40" s="258">
        <f>C41+C42</f>
        <v>21168.400000000001</v>
      </c>
      <c r="D40" s="304">
        <f t="shared" si="0"/>
        <v>-1368</v>
      </c>
      <c r="E40" s="304">
        <f>E41+E42</f>
        <v>19800.400000000001</v>
      </c>
      <c r="F40" s="304">
        <f>F41+F42</f>
        <v>20117.900000000001</v>
      </c>
      <c r="G40" s="290">
        <f t="shared" si="1"/>
        <v>-1447.3976608187136</v>
      </c>
      <c r="H40" s="291">
        <f t="shared" si="1"/>
        <v>101.60350295953617</v>
      </c>
    </row>
    <row r="41" spans="1:8" ht="31.5" x14ac:dyDescent="0.25">
      <c r="A41" s="270" t="s">
        <v>205</v>
      </c>
      <c r="B41" s="251" t="s">
        <v>206</v>
      </c>
      <c r="C41" s="258">
        <v>21168</v>
      </c>
      <c r="D41" s="304">
        <f t="shared" si="0"/>
        <v>-1368</v>
      </c>
      <c r="E41" s="304">
        <v>19800</v>
      </c>
      <c r="F41" s="304">
        <f>20117.9-0.4</f>
        <v>20117.5</v>
      </c>
      <c r="G41" s="290">
        <f t="shared" si="1"/>
        <v>-1447.3684210526314</v>
      </c>
      <c r="H41" s="291">
        <f t="shared" si="1"/>
        <v>101.60353535353535</v>
      </c>
    </row>
    <row r="42" spans="1:8" ht="31.5" x14ac:dyDescent="0.25">
      <c r="A42" s="270" t="s">
        <v>207</v>
      </c>
      <c r="B42" s="251" t="s">
        <v>208</v>
      </c>
      <c r="C42" s="258">
        <v>0.4</v>
      </c>
      <c r="D42" s="304">
        <f t="shared" si="0"/>
        <v>0</v>
      </c>
      <c r="E42" s="304">
        <v>0.4</v>
      </c>
      <c r="F42" s="304">
        <v>0.4</v>
      </c>
      <c r="G42" s="290" t="e">
        <f t="shared" si="1"/>
        <v>#DIV/0!</v>
      </c>
      <c r="H42" s="291">
        <f t="shared" si="1"/>
        <v>100</v>
      </c>
    </row>
    <row r="43" spans="1:8" ht="15.75" hidden="1" customHeight="1" x14ac:dyDescent="0.25">
      <c r="A43" s="270" t="s">
        <v>209</v>
      </c>
      <c r="B43" s="251" t="s">
        <v>210</v>
      </c>
      <c r="C43" s="258">
        <f>C44+C45</f>
        <v>0</v>
      </c>
      <c r="D43" s="304">
        <f t="shared" si="0"/>
        <v>0</v>
      </c>
      <c r="E43" s="304">
        <f>E44+E45</f>
        <v>0</v>
      </c>
      <c r="F43" s="304">
        <f>F44+F45</f>
        <v>0</v>
      </c>
      <c r="G43" s="290" t="e">
        <f t="shared" si="1"/>
        <v>#DIV/0!</v>
      </c>
      <c r="H43" s="291" t="e">
        <f t="shared" si="1"/>
        <v>#DIV/0!</v>
      </c>
    </row>
    <row r="44" spans="1:8" ht="15.75" hidden="1" customHeight="1" x14ac:dyDescent="0.25">
      <c r="A44" s="270" t="s">
        <v>211</v>
      </c>
      <c r="B44" s="251" t="s">
        <v>212</v>
      </c>
      <c r="C44" s="258"/>
      <c r="D44" s="304">
        <f t="shared" si="0"/>
        <v>0</v>
      </c>
      <c r="E44" s="304"/>
      <c r="F44" s="304"/>
      <c r="G44" s="290" t="e">
        <f t="shared" si="1"/>
        <v>#DIV/0!</v>
      </c>
      <c r="H44" s="291" t="e">
        <f t="shared" si="1"/>
        <v>#DIV/0!</v>
      </c>
    </row>
    <row r="45" spans="1:8" ht="15.75" hidden="1" customHeight="1" x14ac:dyDescent="0.25">
      <c r="A45" s="270" t="s">
        <v>213</v>
      </c>
      <c r="B45" s="251" t="s">
        <v>214</v>
      </c>
      <c r="C45" s="258"/>
      <c r="D45" s="304">
        <f t="shared" si="0"/>
        <v>0</v>
      </c>
      <c r="E45" s="304"/>
      <c r="F45" s="304"/>
      <c r="G45" s="290" t="e">
        <f t="shared" si="1"/>
        <v>#DIV/0!</v>
      </c>
      <c r="H45" s="291" t="e">
        <f t="shared" si="1"/>
        <v>#DIV/0!</v>
      </c>
    </row>
    <row r="46" spans="1:8" ht="31.5" x14ac:dyDescent="0.25">
      <c r="A46" s="270" t="s">
        <v>215</v>
      </c>
      <c r="B46" s="251" t="s">
        <v>216</v>
      </c>
      <c r="C46" s="258">
        <f t="shared" ref="C46:F47" si="3">C47</f>
        <v>9</v>
      </c>
      <c r="D46" s="304">
        <f t="shared" si="0"/>
        <v>241</v>
      </c>
      <c r="E46" s="304">
        <f t="shared" si="3"/>
        <v>250</v>
      </c>
      <c r="F46" s="304">
        <f t="shared" si="3"/>
        <v>260</v>
      </c>
      <c r="G46" s="290">
        <f t="shared" si="1"/>
        <v>103.73443983402491</v>
      </c>
      <c r="H46" s="291">
        <f t="shared" si="1"/>
        <v>104</v>
      </c>
    </row>
    <row r="47" spans="1:8" x14ac:dyDescent="0.25">
      <c r="A47" s="270" t="s">
        <v>217</v>
      </c>
      <c r="B47" s="251" t="s">
        <v>218</v>
      </c>
      <c r="C47" s="258">
        <f t="shared" si="3"/>
        <v>9</v>
      </c>
      <c r="D47" s="304">
        <f t="shared" si="0"/>
        <v>241</v>
      </c>
      <c r="E47" s="304">
        <f t="shared" si="3"/>
        <v>250</v>
      </c>
      <c r="F47" s="304">
        <f t="shared" si="3"/>
        <v>260</v>
      </c>
      <c r="G47" s="290">
        <f t="shared" si="1"/>
        <v>103.73443983402491</v>
      </c>
      <c r="H47" s="291">
        <f t="shared" si="1"/>
        <v>104</v>
      </c>
    </row>
    <row r="48" spans="1:8" ht="31.5" x14ac:dyDescent="0.25">
      <c r="A48" s="270" t="s">
        <v>219</v>
      </c>
      <c r="B48" s="251" t="s">
        <v>220</v>
      </c>
      <c r="C48" s="258">
        <v>9</v>
      </c>
      <c r="D48" s="304">
        <f t="shared" si="0"/>
        <v>241</v>
      </c>
      <c r="E48" s="304">
        <v>250</v>
      </c>
      <c r="F48" s="304">
        <v>260</v>
      </c>
      <c r="G48" s="290">
        <f t="shared" si="1"/>
        <v>103.73443983402491</v>
      </c>
      <c r="H48" s="291">
        <f t="shared" si="1"/>
        <v>104</v>
      </c>
    </row>
    <row r="49" spans="1:8" x14ac:dyDescent="0.25">
      <c r="A49" s="270" t="s">
        <v>221</v>
      </c>
      <c r="B49" s="251" t="s">
        <v>222</v>
      </c>
      <c r="C49" s="258">
        <f>C50+C52</f>
        <v>1975</v>
      </c>
      <c r="D49" s="304">
        <f t="shared" si="0"/>
        <v>-166</v>
      </c>
      <c r="E49" s="304">
        <f>E50+E52</f>
        <v>1809</v>
      </c>
      <c r="F49" s="304">
        <f>F50+F52</f>
        <v>2059</v>
      </c>
      <c r="G49" s="290">
        <f t="shared" si="1"/>
        <v>-1089.7590361445782</v>
      </c>
      <c r="H49" s="291">
        <f t="shared" si="1"/>
        <v>113.81978993919293</v>
      </c>
    </row>
    <row r="50" spans="1:8" ht="31.5" x14ac:dyDescent="0.25">
      <c r="A50" s="270" t="s">
        <v>223</v>
      </c>
      <c r="B50" s="251" t="s">
        <v>224</v>
      </c>
      <c r="C50" s="258">
        <f>C51</f>
        <v>1103</v>
      </c>
      <c r="D50" s="304">
        <f t="shared" si="0"/>
        <v>197</v>
      </c>
      <c r="E50" s="304">
        <f>E51</f>
        <v>1300</v>
      </c>
      <c r="F50" s="304">
        <f>F51</f>
        <v>1500</v>
      </c>
      <c r="G50" s="290">
        <f t="shared" si="1"/>
        <v>659.89847715736039</v>
      </c>
      <c r="H50" s="291">
        <f t="shared" si="1"/>
        <v>115.38461538461537</v>
      </c>
    </row>
    <row r="51" spans="1:8" ht="69" customHeight="1" x14ac:dyDescent="0.25">
      <c r="A51" s="270" t="s">
        <v>225</v>
      </c>
      <c r="B51" s="251" t="s">
        <v>226</v>
      </c>
      <c r="C51" s="258">
        <v>1103</v>
      </c>
      <c r="D51" s="304">
        <f t="shared" si="0"/>
        <v>197</v>
      </c>
      <c r="E51" s="304">
        <v>1300</v>
      </c>
      <c r="F51" s="304">
        <v>1500</v>
      </c>
      <c r="G51" s="290">
        <f t="shared" si="1"/>
        <v>659.89847715736039</v>
      </c>
      <c r="H51" s="291">
        <f t="shared" si="1"/>
        <v>115.38461538461537</v>
      </c>
    </row>
    <row r="52" spans="1:8" ht="58.5" customHeight="1" x14ac:dyDescent="0.25">
      <c r="A52" s="270" t="s">
        <v>227</v>
      </c>
      <c r="B52" s="251" t="s">
        <v>228</v>
      </c>
      <c r="C52" s="258">
        <f>C53+C55+C56</f>
        <v>872</v>
      </c>
      <c r="D52" s="304">
        <f>D53+D55+D56</f>
        <v>-363</v>
      </c>
      <c r="E52" s="304">
        <f>E53+E55+E56</f>
        <v>509</v>
      </c>
      <c r="F52" s="304">
        <f>F53+F55+F56</f>
        <v>559</v>
      </c>
      <c r="G52" s="290">
        <f t="shared" si="1"/>
        <v>-140.22038567493112</v>
      </c>
      <c r="H52" s="291">
        <f t="shared" si="1"/>
        <v>109.82318271119841</v>
      </c>
    </row>
    <row r="53" spans="1:8" ht="88.5" customHeight="1" x14ac:dyDescent="0.25">
      <c r="A53" s="270" t="s">
        <v>229</v>
      </c>
      <c r="B53" s="251" t="s">
        <v>230</v>
      </c>
      <c r="C53" s="258">
        <f>C54</f>
        <v>763</v>
      </c>
      <c r="D53" s="304">
        <f t="shared" si="0"/>
        <v>-263</v>
      </c>
      <c r="E53" s="304">
        <f>E54</f>
        <v>500</v>
      </c>
      <c r="F53" s="304">
        <f>F54</f>
        <v>550</v>
      </c>
      <c r="G53" s="290">
        <f t="shared" si="1"/>
        <v>-190.11406844106463</v>
      </c>
      <c r="H53" s="291">
        <f t="shared" si="1"/>
        <v>110.00000000000001</v>
      </c>
    </row>
    <row r="54" spans="1:8" ht="102" customHeight="1" x14ac:dyDescent="0.25">
      <c r="A54" s="270" t="s">
        <v>231</v>
      </c>
      <c r="B54" s="251" t="s">
        <v>232</v>
      </c>
      <c r="C54" s="258">
        <v>763</v>
      </c>
      <c r="D54" s="304">
        <f t="shared" si="0"/>
        <v>-263</v>
      </c>
      <c r="E54" s="304">
        <v>500</v>
      </c>
      <c r="F54" s="304">
        <v>550</v>
      </c>
      <c r="G54" s="290">
        <f t="shared" si="1"/>
        <v>-190.11406844106463</v>
      </c>
      <c r="H54" s="291">
        <f t="shared" si="1"/>
        <v>110.00000000000001</v>
      </c>
    </row>
    <row r="55" spans="1:8" ht="104.25" customHeight="1" x14ac:dyDescent="0.25">
      <c r="A55" s="270" t="s">
        <v>522</v>
      </c>
      <c r="B55" s="251" t="s">
        <v>523</v>
      </c>
      <c r="C55" s="258">
        <v>100</v>
      </c>
      <c r="D55" s="304">
        <f t="shared" si="0"/>
        <v>-100</v>
      </c>
      <c r="E55" s="304">
        <v>0</v>
      </c>
      <c r="F55" s="304">
        <v>0</v>
      </c>
      <c r="G55" s="290">
        <f t="shared" si="1"/>
        <v>0</v>
      </c>
      <c r="H55" s="291" t="e">
        <f t="shared" si="1"/>
        <v>#DIV/0!</v>
      </c>
    </row>
    <row r="56" spans="1:8" ht="31.5" x14ac:dyDescent="0.25">
      <c r="A56" s="270" t="s">
        <v>235</v>
      </c>
      <c r="B56" s="251" t="s">
        <v>236</v>
      </c>
      <c r="C56" s="258">
        <v>9</v>
      </c>
      <c r="D56" s="304">
        <f t="shared" si="0"/>
        <v>0</v>
      </c>
      <c r="E56" s="304">
        <v>9</v>
      </c>
      <c r="F56" s="304">
        <v>9</v>
      </c>
      <c r="G56" s="290" t="e">
        <f t="shared" si="1"/>
        <v>#DIV/0!</v>
      </c>
      <c r="H56" s="291">
        <f t="shared" si="1"/>
        <v>100</v>
      </c>
    </row>
    <row r="57" spans="1:8" ht="15.75" hidden="1" customHeight="1" x14ac:dyDescent="0.25">
      <c r="A57" s="270"/>
      <c r="B57" s="251" t="s">
        <v>46</v>
      </c>
      <c r="C57" s="258">
        <f>C58+C68+C78+C90</f>
        <v>2772.65</v>
      </c>
      <c r="D57" s="304">
        <f t="shared" ref="D57:F57" si="4">D58+D68+D78+D90</f>
        <v>946.69</v>
      </c>
      <c r="E57" s="304">
        <f t="shared" si="4"/>
        <v>4119.34</v>
      </c>
      <c r="F57" s="304">
        <f t="shared" si="4"/>
        <v>4119.34</v>
      </c>
      <c r="G57" s="290">
        <f t="shared" si="1"/>
        <v>435.13082424024765</v>
      </c>
      <c r="H57" s="291">
        <f t="shared" si="1"/>
        <v>100</v>
      </c>
    </row>
    <row r="58" spans="1:8" ht="47.25" x14ac:dyDescent="0.25">
      <c r="A58" s="270" t="s">
        <v>237</v>
      </c>
      <c r="B58" s="251" t="s">
        <v>238</v>
      </c>
      <c r="C58" s="258">
        <f>C59+C61</f>
        <v>902.15</v>
      </c>
      <c r="D58" s="304">
        <f t="shared" si="0"/>
        <v>809.68000000000018</v>
      </c>
      <c r="E58" s="304">
        <f>E59+E61</f>
        <v>1711.8300000000002</v>
      </c>
      <c r="F58" s="304">
        <f>F59+F61</f>
        <v>1711.8300000000002</v>
      </c>
      <c r="G58" s="290">
        <f t="shared" si="1"/>
        <v>211.42056120936667</v>
      </c>
      <c r="H58" s="291">
        <f t="shared" si="1"/>
        <v>100</v>
      </c>
    </row>
    <row r="59" spans="1:8" ht="31.5" hidden="1" customHeight="1" x14ac:dyDescent="0.25">
      <c r="A59" s="270" t="s">
        <v>239</v>
      </c>
      <c r="B59" s="251" t="s">
        <v>240</v>
      </c>
      <c r="C59" s="258">
        <f>C60</f>
        <v>0</v>
      </c>
      <c r="D59" s="304">
        <f t="shared" si="0"/>
        <v>0</v>
      </c>
      <c r="E59" s="304">
        <f>E60</f>
        <v>0</v>
      </c>
      <c r="F59" s="304">
        <f>F60</f>
        <v>0</v>
      </c>
      <c r="G59" s="290" t="e">
        <f t="shared" si="1"/>
        <v>#DIV/0!</v>
      </c>
      <c r="H59" s="291" t="e">
        <f t="shared" si="1"/>
        <v>#DIV/0!</v>
      </c>
    </row>
    <row r="60" spans="1:8" ht="47.25" hidden="1" customHeight="1" x14ac:dyDescent="0.25">
      <c r="A60" s="270" t="s">
        <v>241</v>
      </c>
      <c r="B60" s="251" t="s">
        <v>242</v>
      </c>
      <c r="C60" s="258"/>
      <c r="D60" s="304">
        <f t="shared" si="0"/>
        <v>0</v>
      </c>
      <c r="E60" s="304"/>
      <c r="F60" s="304"/>
      <c r="G60" s="290" t="e">
        <f t="shared" si="1"/>
        <v>#DIV/0!</v>
      </c>
      <c r="H60" s="291" t="e">
        <f t="shared" si="1"/>
        <v>#DIV/0!</v>
      </c>
    </row>
    <row r="61" spans="1:8" ht="110.25" x14ac:dyDescent="0.25">
      <c r="A61" s="270" t="s">
        <v>243</v>
      </c>
      <c r="B61" s="251" t="s">
        <v>244</v>
      </c>
      <c r="C61" s="258">
        <f>C62+C66+C64</f>
        <v>902.15</v>
      </c>
      <c r="D61" s="304">
        <f t="shared" ref="D61:F61" si="5">D62+D66+D64</f>
        <v>809.68000000000006</v>
      </c>
      <c r="E61" s="304">
        <f t="shared" si="5"/>
        <v>1711.8300000000002</v>
      </c>
      <c r="F61" s="304">
        <f t="shared" si="5"/>
        <v>1711.8300000000002</v>
      </c>
      <c r="G61" s="290">
        <f t="shared" si="1"/>
        <v>211.42056120936667</v>
      </c>
      <c r="H61" s="291">
        <f t="shared" si="1"/>
        <v>100</v>
      </c>
    </row>
    <row r="62" spans="1:8" ht="78.75" x14ac:dyDescent="0.25">
      <c r="A62" s="270" t="s">
        <v>524</v>
      </c>
      <c r="B62" s="251" t="s">
        <v>246</v>
      </c>
      <c r="C62" s="258">
        <f>C63</f>
        <v>720</v>
      </c>
      <c r="D62" s="304">
        <f t="shared" si="0"/>
        <v>-720</v>
      </c>
      <c r="E62" s="304">
        <f>E63</f>
        <v>0</v>
      </c>
      <c r="F62" s="304">
        <f>F63</f>
        <v>0</v>
      </c>
      <c r="G62" s="290">
        <f t="shared" si="1"/>
        <v>0</v>
      </c>
      <c r="H62" s="291" t="e">
        <f t="shared" si="1"/>
        <v>#DIV/0!</v>
      </c>
    </row>
    <row r="63" spans="1:8" ht="105.75" customHeight="1" x14ac:dyDescent="0.25">
      <c r="A63" s="270" t="s">
        <v>247</v>
      </c>
      <c r="B63" s="251" t="s">
        <v>248</v>
      </c>
      <c r="C63" s="258">
        <v>720</v>
      </c>
      <c r="D63" s="304">
        <f t="shared" si="0"/>
        <v>-720</v>
      </c>
      <c r="E63" s="304">
        <v>0</v>
      </c>
      <c r="F63" s="304">
        <v>0</v>
      </c>
      <c r="G63" s="290">
        <f t="shared" si="1"/>
        <v>0</v>
      </c>
      <c r="H63" s="291" t="e">
        <f t="shared" si="1"/>
        <v>#DIV/0!</v>
      </c>
    </row>
    <row r="64" spans="1:8" ht="102.75" customHeight="1" x14ac:dyDescent="0.25">
      <c r="A64" s="270" t="s">
        <v>249</v>
      </c>
      <c r="B64" s="251" t="s">
        <v>250</v>
      </c>
      <c r="C64" s="252">
        <f>C65</f>
        <v>0</v>
      </c>
      <c r="D64" s="304">
        <f t="shared" si="0"/>
        <v>1517.68</v>
      </c>
      <c r="E64" s="304">
        <f>E65</f>
        <v>1517.68</v>
      </c>
      <c r="F64" s="304">
        <f>F65</f>
        <v>1517.68</v>
      </c>
    </row>
    <row r="65" spans="1:8" ht="123.75" customHeight="1" x14ac:dyDescent="0.25">
      <c r="A65" s="270" t="s">
        <v>251</v>
      </c>
      <c r="B65" s="251" t="s">
        <v>252</v>
      </c>
      <c r="C65" s="258">
        <v>0</v>
      </c>
      <c r="D65" s="304">
        <f t="shared" si="0"/>
        <v>1517.68</v>
      </c>
      <c r="E65" s="304">
        <v>1517.68</v>
      </c>
      <c r="F65" s="304">
        <v>1517.68</v>
      </c>
    </row>
    <row r="66" spans="1:8" ht="138.75" customHeight="1" x14ac:dyDescent="0.25">
      <c r="A66" s="270" t="s">
        <v>253</v>
      </c>
      <c r="B66" s="251" t="s">
        <v>254</v>
      </c>
      <c r="C66" s="258">
        <f>C67</f>
        <v>182.15</v>
      </c>
      <c r="D66" s="304">
        <f t="shared" si="0"/>
        <v>12</v>
      </c>
      <c r="E66" s="304">
        <f>E67</f>
        <v>194.15</v>
      </c>
      <c r="F66" s="304">
        <f>F67</f>
        <v>194.15</v>
      </c>
      <c r="G66" s="290">
        <f t="shared" si="1"/>
        <v>1617.9166666666667</v>
      </c>
      <c r="H66" s="291">
        <f t="shared" si="1"/>
        <v>100</v>
      </c>
    </row>
    <row r="67" spans="1:8" ht="108" customHeight="1" x14ac:dyDescent="0.25">
      <c r="A67" s="270" t="s">
        <v>255</v>
      </c>
      <c r="B67" s="251" t="s">
        <v>256</v>
      </c>
      <c r="C67" s="252">
        <v>182.15</v>
      </c>
      <c r="D67" s="304">
        <f t="shared" si="0"/>
        <v>12</v>
      </c>
      <c r="E67" s="304">
        <v>194.15</v>
      </c>
      <c r="F67" s="304">
        <v>194.15</v>
      </c>
      <c r="G67" s="290">
        <f t="shared" si="1"/>
        <v>1617.9166666666667</v>
      </c>
      <c r="H67" s="291">
        <f t="shared" si="1"/>
        <v>100</v>
      </c>
    </row>
    <row r="68" spans="1:8" ht="42.75" customHeight="1" x14ac:dyDescent="0.25">
      <c r="A68" s="270" t="s">
        <v>257</v>
      </c>
      <c r="B68" s="251" t="s">
        <v>258</v>
      </c>
      <c r="C68" s="258">
        <f>C69</f>
        <v>205</v>
      </c>
      <c r="D68" s="304">
        <f t="shared" si="0"/>
        <v>50</v>
      </c>
      <c r="E68" s="304">
        <f>E69</f>
        <v>255</v>
      </c>
      <c r="F68" s="304">
        <f>F69</f>
        <v>255</v>
      </c>
      <c r="G68" s="290">
        <f t="shared" si="1"/>
        <v>509.99999999999994</v>
      </c>
      <c r="H68" s="291">
        <f t="shared" si="1"/>
        <v>100</v>
      </c>
    </row>
    <row r="69" spans="1:8" ht="40.5" customHeight="1" x14ac:dyDescent="0.25">
      <c r="A69" s="270" t="s">
        <v>259</v>
      </c>
      <c r="B69" s="251" t="s">
        <v>260</v>
      </c>
      <c r="C69" s="258">
        <f>SUM(C70:C73)</f>
        <v>205</v>
      </c>
      <c r="D69" s="304">
        <f t="shared" si="0"/>
        <v>50</v>
      </c>
      <c r="E69" s="304">
        <f>SUM(E70:E73)</f>
        <v>255</v>
      </c>
      <c r="F69" s="304">
        <f>SUM(F70:F73)</f>
        <v>255</v>
      </c>
      <c r="G69" s="290">
        <f t="shared" si="1"/>
        <v>509.99999999999994</v>
      </c>
      <c r="H69" s="291">
        <f t="shared" si="1"/>
        <v>100</v>
      </c>
    </row>
    <row r="70" spans="1:8" ht="52.5" customHeight="1" x14ac:dyDescent="0.25">
      <c r="A70" s="270" t="s">
        <v>261</v>
      </c>
      <c r="B70" s="251" t="s">
        <v>262</v>
      </c>
      <c r="C70" s="258">
        <v>90</v>
      </c>
      <c r="D70" s="304">
        <f t="shared" si="0"/>
        <v>0</v>
      </c>
      <c r="E70" s="304">
        <v>90</v>
      </c>
      <c r="F70" s="304">
        <v>90</v>
      </c>
      <c r="G70" s="290"/>
      <c r="H70" s="291">
        <f t="shared" si="1"/>
        <v>100</v>
      </c>
    </row>
    <row r="71" spans="1:8" ht="31.5" x14ac:dyDescent="0.25">
      <c r="A71" s="270" t="s">
        <v>263</v>
      </c>
      <c r="B71" s="251" t="s">
        <v>264</v>
      </c>
      <c r="C71" s="258">
        <v>5</v>
      </c>
      <c r="D71" s="304">
        <f t="shared" si="0"/>
        <v>0</v>
      </c>
      <c r="E71" s="304">
        <v>5</v>
      </c>
      <c r="F71" s="304">
        <v>5</v>
      </c>
      <c r="G71" s="290"/>
      <c r="H71" s="291"/>
    </row>
    <row r="72" spans="1:8" ht="33" customHeight="1" x14ac:dyDescent="0.25">
      <c r="A72" s="270" t="s">
        <v>265</v>
      </c>
      <c r="B72" s="251" t="s">
        <v>266</v>
      </c>
      <c r="C72" s="258">
        <v>5</v>
      </c>
      <c r="D72" s="304">
        <f t="shared" si="0"/>
        <v>0</v>
      </c>
      <c r="E72" s="304">
        <v>5</v>
      </c>
      <c r="F72" s="304">
        <v>5</v>
      </c>
      <c r="G72" s="290"/>
      <c r="H72" s="291"/>
    </row>
    <row r="73" spans="1:8" ht="31.5" x14ac:dyDescent="0.25">
      <c r="A73" s="270" t="s">
        <v>267</v>
      </c>
      <c r="B73" s="251" t="s">
        <v>268</v>
      </c>
      <c r="C73" s="258">
        <v>105</v>
      </c>
      <c r="D73" s="304">
        <f t="shared" si="0"/>
        <v>50</v>
      </c>
      <c r="E73" s="304">
        <v>155</v>
      </c>
      <c r="F73" s="304">
        <v>155</v>
      </c>
      <c r="G73" s="290"/>
      <c r="H73" s="291"/>
    </row>
    <row r="74" spans="1:8" ht="47.25" hidden="1" customHeight="1" x14ac:dyDescent="0.25">
      <c r="A74" s="270" t="s">
        <v>269</v>
      </c>
      <c r="B74" s="251" t="s">
        <v>525</v>
      </c>
      <c r="C74" s="258">
        <f>C75</f>
        <v>0</v>
      </c>
      <c r="D74" s="304">
        <f t="shared" si="0"/>
        <v>0</v>
      </c>
      <c r="E74" s="304">
        <f>E75</f>
        <v>0</v>
      </c>
      <c r="F74" s="304">
        <f>F75</f>
        <v>0</v>
      </c>
      <c r="G74" s="290" t="e">
        <f t="shared" si="1"/>
        <v>#DIV/0!</v>
      </c>
      <c r="H74" s="291" t="e">
        <f t="shared" si="1"/>
        <v>#DIV/0!</v>
      </c>
    </row>
    <row r="75" spans="1:8" ht="15.75" hidden="1" customHeight="1" x14ac:dyDescent="0.25">
      <c r="A75" s="270" t="s">
        <v>271</v>
      </c>
      <c r="B75" s="251" t="s">
        <v>272</v>
      </c>
      <c r="C75" s="258">
        <f>C77</f>
        <v>0</v>
      </c>
      <c r="D75" s="304">
        <f t="shared" si="0"/>
        <v>0</v>
      </c>
      <c r="E75" s="304">
        <f>E77</f>
        <v>0</v>
      </c>
      <c r="F75" s="304">
        <f>F77</f>
        <v>0</v>
      </c>
      <c r="G75" s="290" t="e">
        <f t="shared" si="1"/>
        <v>#DIV/0!</v>
      </c>
      <c r="H75" s="291" t="e">
        <f t="shared" si="1"/>
        <v>#DIV/0!</v>
      </c>
    </row>
    <row r="76" spans="1:8" ht="31.5" hidden="1" customHeight="1" x14ac:dyDescent="0.25">
      <c r="A76" s="270" t="s">
        <v>273</v>
      </c>
      <c r="B76" s="251" t="s">
        <v>274</v>
      </c>
      <c r="C76" s="258">
        <f>C77</f>
        <v>0</v>
      </c>
      <c r="D76" s="304">
        <f>D77</f>
        <v>0</v>
      </c>
      <c r="E76" s="304">
        <f>E77</f>
        <v>0</v>
      </c>
      <c r="F76" s="304">
        <f>F77</f>
        <v>0</v>
      </c>
      <c r="G76" s="290"/>
      <c r="H76" s="291"/>
    </row>
    <row r="77" spans="1:8" ht="47.25" hidden="1" customHeight="1" x14ac:dyDescent="0.25">
      <c r="A77" s="270" t="s">
        <v>275</v>
      </c>
      <c r="B77" s="251" t="s">
        <v>276</v>
      </c>
      <c r="C77" s="258"/>
      <c r="D77" s="304">
        <f t="shared" si="0"/>
        <v>0</v>
      </c>
      <c r="E77" s="304"/>
      <c r="F77" s="304"/>
      <c r="G77" s="290" t="e">
        <f t="shared" si="1"/>
        <v>#DIV/0!</v>
      </c>
      <c r="H77" s="291" t="e">
        <f t="shared" si="1"/>
        <v>#DIV/0!</v>
      </c>
    </row>
    <row r="78" spans="1:8" ht="42.75" customHeight="1" x14ac:dyDescent="0.25">
      <c r="A78" s="270" t="s">
        <v>277</v>
      </c>
      <c r="B78" s="251" t="s">
        <v>278</v>
      </c>
      <c r="C78" s="258">
        <f>C79+C82</f>
        <v>200</v>
      </c>
      <c r="D78" s="304">
        <f>D82</f>
        <v>-200</v>
      </c>
      <c r="E78" s="304">
        <f>E82</f>
        <v>400</v>
      </c>
      <c r="F78" s="304">
        <f>F79+F82</f>
        <v>400</v>
      </c>
      <c r="G78" s="290">
        <f t="shared" si="1"/>
        <v>-200</v>
      </c>
      <c r="H78" s="291">
        <f t="shared" si="1"/>
        <v>100</v>
      </c>
    </row>
    <row r="79" spans="1:8" ht="94.5" hidden="1" customHeight="1" x14ac:dyDescent="0.25">
      <c r="A79" s="270" t="s">
        <v>279</v>
      </c>
      <c r="B79" s="251" t="s">
        <v>280</v>
      </c>
      <c r="C79" s="258">
        <f t="shared" ref="C79:F80" si="6">C80</f>
        <v>0</v>
      </c>
      <c r="D79" s="304">
        <f t="shared" si="0"/>
        <v>0</v>
      </c>
      <c r="E79" s="304">
        <f t="shared" si="6"/>
        <v>0</v>
      </c>
      <c r="F79" s="304">
        <f t="shared" si="6"/>
        <v>0</v>
      </c>
      <c r="G79" s="290" t="e">
        <f t="shared" si="1"/>
        <v>#DIV/0!</v>
      </c>
      <c r="H79" s="291" t="e">
        <f t="shared" si="1"/>
        <v>#DIV/0!</v>
      </c>
    </row>
    <row r="80" spans="1:8" ht="126" hidden="1" customHeight="1" x14ac:dyDescent="0.25">
      <c r="A80" s="270" t="s">
        <v>281</v>
      </c>
      <c r="B80" s="251" t="s">
        <v>282</v>
      </c>
      <c r="C80" s="258">
        <f t="shared" si="6"/>
        <v>0</v>
      </c>
      <c r="D80" s="304">
        <f t="shared" si="0"/>
        <v>0</v>
      </c>
      <c r="E80" s="304">
        <f t="shared" si="6"/>
        <v>0</v>
      </c>
      <c r="F80" s="304">
        <f t="shared" si="6"/>
        <v>0</v>
      </c>
      <c r="G80" s="290" t="e">
        <f t="shared" si="1"/>
        <v>#DIV/0!</v>
      </c>
      <c r="H80" s="291" t="e">
        <f t="shared" si="1"/>
        <v>#DIV/0!</v>
      </c>
    </row>
    <row r="81" spans="1:8" ht="110.25" hidden="1" customHeight="1" x14ac:dyDescent="0.25">
      <c r="A81" s="270" t="s">
        <v>526</v>
      </c>
      <c r="B81" s="251" t="s">
        <v>284</v>
      </c>
      <c r="C81" s="258"/>
      <c r="D81" s="304">
        <f t="shared" si="0"/>
        <v>0</v>
      </c>
      <c r="E81" s="304"/>
      <c r="F81" s="304"/>
      <c r="G81" s="290" t="e">
        <f t="shared" si="1"/>
        <v>#DIV/0!</v>
      </c>
      <c r="H81" s="291" t="e">
        <f t="shared" si="1"/>
        <v>#DIV/0!</v>
      </c>
    </row>
    <row r="82" spans="1:8" ht="63" x14ac:dyDescent="0.25">
      <c r="A82" s="270" t="s">
        <v>285</v>
      </c>
      <c r="B82" s="251" t="s">
        <v>527</v>
      </c>
      <c r="C82" s="258">
        <f t="shared" ref="C82:F83" si="7">C83</f>
        <v>200</v>
      </c>
      <c r="D82" s="304">
        <f>D83+D85</f>
        <v>-200</v>
      </c>
      <c r="E82" s="304">
        <f>E83+E85</f>
        <v>400</v>
      </c>
      <c r="F82" s="304">
        <f>F83+F85</f>
        <v>400</v>
      </c>
      <c r="G82" s="290">
        <f t="shared" si="1"/>
        <v>-200</v>
      </c>
      <c r="H82" s="291">
        <f t="shared" si="1"/>
        <v>100</v>
      </c>
    </row>
    <row r="83" spans="1:8" ht="67.5" customHeight="1" x14ac:dyDescent="0.25">
      <c r="A83" s="270" t="s">
        <v>287</v>
      </c>
      <c r="B83" s="251" t="s">
        <v>288</v>
      </c>
      <c r="C83" s="258">
        <f t="shared" si="7"/>
        <v>200</v>
      </c>
      <c r="D83" s="304">
        <f t="shared" si="0"/>
        <v>-200</v>
      </c>
      <c r="E83" s="304">
        <f t="shared" si="7"/>
        <v>0</v>
      </c>
      <c r="F83" s="304">
        <f t="shared" si="7"/>
        <v>0</v>
      </c>
      <c r="G83" s="290">
        <f t="shared" si="1"/>
        <v>0</v>
      </c>
      <c r="H83" s="291" t="e">
        <f t="shared" si="1"/>
        <v>#DIV/0!</v>
      </c>
    </row>
    <row r="84" spans="1:8" ht="63" x14ac:dyDescent="0.25">
      <c r="A84" s="270" t="s">
        <v>528</v>
      </c>
      <c r="B84" s="251" t="s">
        <v>529</v>
      </c>
      <c r="C84" s="258">
        <v>200</v>
      </c>
      <c r="D84" s="304">
        <f t="shared" si="0"/>
        <v>-200</v>
      </c>
      <c r="E84" s="304">
        <v>0</v>
      </c>
      <c r="F84" s="304">
        <v>0</v>
      </c>
      <c r="G84" s="290">
        <f t="shared" si="1"/>
        <v>0</v>
      </c>
      <c r="H84" s="291" t="e">
        <f t="shared" si="1"/>
        <v>#DIV/0!</v>
      </c>
    </row>
    <row r="85" spans="1:8" ht="63" x14ac:dyDescent="0.25">
      <c r="A85" s="270" t="s">
        <v>563</v>
      </c>
      <c r="B85" s="251" t="s">
        <v>561</v>
      </c>
      <c r="C85" s="258"/>
      <c r="D85" s="257">
        <f>D86</f>
        <v>0</v>
      </c>
      <c r="E85" s="257">
        <f t="shared" ref="E85:F85" si="8">E86</f>
        <v>400</v>
      </c>
      <c r="F85" s="257">
        <f t="shared" si="8"/>
        <v>400</v>
      </c>
    </row>
    <row r="86" spans="1:8" ht="63" x14ac:dyDescent="0.25">
      <c r="A86" s="270" t="s">
        <v>564</v>
      </c>
      <c r="B86" s="251" t="s">
        <v>562</v>
      </c>
      <c r="C86" s="258"/>
      <c r="D86" s="257"/>
      <c r="E86" s="257">
        <v>400</v>
      </c>
      <c r="F86" s="292">
        <v>400</v>
      </c>
    </row>
    <row r="87" spans="1:8" ht="15.75" hidden="1" customHeight="1" x14ac:dyDescent="0.25">
      <c r="A87" s="270" t="s">
        <v>291</v>
      </c>
      <c r="B87" s="251" t="s">
        <v>292</v>
      </c>
      <c r="C87" s="258">
        <f t="shared" ref="C87:F88" si="9">C88</f>
        <v>0</v>
      </c>
      <c r="D87" s="304">
        <f t="shared" si="0"/>
        <v>0</v>
      </c>
      <c r="E87" s="304">
        <f t="shared" si="9"/>
        <v>0</v>
      </c>
      <c r="F87" s="304">
        <f t="shared" si="9"/>
        <v>0</v>
      </c>
      <c r="G87" s="290" t="e">
        <f t="shared" si="1"/>
        <v>#DIV/0!</v>
      </c>
      <c r="H87" s="291" t="e">
        <f t="shared" si="1"/>
        <v>#DIV/0!</v>
      </c>
    </row>
    <row r="88" spans="1:8" ht="47.25" hidden="1" customHeight="1" x14ac:dyDescent="0.25">
      <c r="A88" s="270" t="s">
        <v>293</v>
      </c>
      <c r="B88" s="251" t="s">
        <v>294</v>
      </c>
      <c r="C88" s="258">
        <f t="shared" si="9"/>
        <v>0</v>
      </c>
      <c r="D88" s="304">
        <f t="shared" si="0"/>
        <v>0</v>
      </c>
      <c r="E88" s="304">
        <f t="shared" si="9"/>
        <v>0</v>
      </c>
      <c r="F88" s="304">
        <f t="shared" si="9"/>
        <v>0</v>
      </c>
      <c r="G88" s="290" t="e">
        <f t="shared" si="1"/>
        <v>#DIV/0!</v>
      </c>
      <c r="H88" s="291" t="e">
        <f t="shared" si="1"/>
        <v>#DIV/0!</v>
      </c>
    </row>
    <row r="89" spans="1:8" ht="30.75" hidden="1" customHeight="1" x14ac:dyDescent="0.25">
      <c r="A89" s="270" t="s">
        <v>295</v>
      </c>
      <c r="B89" s="251" t="s">
        <v>296</v>
      </c>
      <c r="C89" s="258"/>
      <c r="D89" s="304">
        <f t="shared" si="0"/>
        <v>0</v>
      </c>
      <c r="E89" s="304"/>
      <c r="F89" s="304"/>
      <c r="G89" s="290" t="e">
        <f t="shared" si="1"/>
        <v>#DIV/0!</v>
      </c>
      <c r="H89" s="291" t="e">
        <f t="shared" si="1"/>
        <v>#DIV/0!</v>
      </c>
    </row>
    <row r="90" spans="1:8" x14ac:dyDescent="0.25">
      <c r="A90" s="270" t="s">
        <v>297</v>
      </c>
      <c r="B90" s="251" t="s">
        <v>298</v>
      </c>
      <c r="C90" s="258">
        <f>C91+C94+C95+C96+C97+C100+C104+C102</f>
        <v>1465.5</v>
      </c>
      <c r="D90" s="304">
        <f t="shared" ref="D90:F90" si="10">D91+D94+D95+D96+D97+D100+D104+D102</f>
        <v>287.00999999999988</v>
      </c>
      <c r="E90" s="304">
        <f t="shared" si="10"/>
        <v>1752.5099999999998</v>
      </c>
      <c r="F90" s="304">
        <f t="shared" si="10"/>
        <v>1752.5099999999998</v>
      </c>
    </row>
    <row r="91" spans="1:8" ht="31.5" x14ac:dyDescent="0.25">
      <c r="A91" s="270" t="s">
        <v>299</v>
      </c>
      <c r="B91" s="251" t="s">
        <v>300</v>
      </c>
      <c r="C91" s="258">
        <f>C93+C92</f>
        <v>59.39</v>
      </c>
      <c r="D91" s="304">
        <f t="shared" ref="D91:D96" si="11">E91-C91</f>
        <v>0</v>
      </c>
      <c r="E91" s="304">
        <f>E93+E92</f>
        <v>59.39</v>
      </c>
      <c r="F91" s="304">
        <f>F93+F92</f>
        <v>59.39</v>
      </c>
    </row>
    <row r="92" spans="1:8" ht="106.5" customHeight="1" x14ac:dyDescent="0.25">
      <c r="A92" s="270" t="s">
        <v>301</v>
      </c>
      <c r="B92" s="251" t="s">
        <v>302</v>
      </c>
      <c r="C92" s="258">
        <v>16</v>
      </c>
      <c r="D92" s="304">
        <f t="shared" si="11"/>
        <v>0</v>
      </c>
      <c r="E92" s="304">
        <v>16</v>
      </c>
      <c r="F92" s="304">
        <v>16</v>
      </c>
    </row>
    <row r="93" spans="1:8" ht="63" x14ac:dyDescent="0.25">
      <c r="A93" s="270" t="s">
        <v>303</v>
      </c>
      <c r="B93" s="251" t="s">
        <v>304</v>
      </c>
      <c r="C93" s="258">
        <v>43.39</v>
      </c>
      <c r="D93" s="304">
        <f t="shared" si="11"/>
        <v>0</v>
      </c>
      <c r="E93" s="304">
        <v>43.39</v>
      </c>
      <c r="F93" s="304">
        <v>43.39</v>
      </c>
    </row>
    <row r="94" spans="1:8" ht="78.75" x14ac:dyDescent="0.25">
      <c r="A94" s="270" t="s">
        <v>305</v>
      </c>
      <c r="B94" s="251" t="s">
        <v>306</v>
      </c>
      <c r="C94" s="258">
        <v>77</v>
      </c>
      <c r="D94" s="304">
        <f t="shared" si="11"/>
        <v>0</v>
      </c>
      <c r="E94" s="304">
        <v>77</v>
      </c>
      <c r="F94" s="304">
        <v>77</v>
      </c>
    </row>
    <row r="95" spans="1:8" ht="63" x14ac:dyDescent="0.25">
      <c r="A95" s="270" t="s">
        <v>307</v>
      </c>
      <c r="B95" s="251" t="s">
        <v>308</v>
      </c>
      <c r="C95" s="258">
        <v>38</v>
      </c>
      <c r="D95" s="304">
        <f t="shared" si="11"/>
        <v>0</v>
      </c>
      <c r="E95" s="304">
        <v>38</v>
      </c>
      <c r="F95" s="304">
        <v>38</v>
      </c>
    </row>
    <row r="96" spans="1:8" ht="115.5" customHeight="1" x14ac:dyDescent="0.25">
      <c r="A96" s="270" t="s">
        <v>309</v>
      </c>
      <c r="B96" s="251" t="s">
        <v>310</v>
      </c>
      <c r="C96" s="258">
        <v>30</v>
      </c>
      <c r="D96" s="304">
        <f t="shared" si="11"/>
        <v>0</v>
      </c>
      <c r="E96" s="304">
        <v>30</v>
      </c>
      <c r="F96" s="304">
        <v>30</v>
      </c>
    </row>
    <row r="97" spans="1:14" ht="136.5" customHeight="1" x14ac:dyDescent="0.25">
      <c r="A97" s="270" t="s">
        <v>311</v>
      </c>
      <c r="B97" s="251" t="s">
        <v>312</v>
      </c>
      <c r="C97" s="258">
        <f>C98+C99</f>
        <v>57.95</v>
      </c>
      <c r="D97" s="304">
        <f t="shared" ref="D97" si="12">D98+D99</f>
        <v>0</v>
      </c>
      <c r="E97" s="304">
        <f>E98+E99</f>
        <v>57.95</v>
      </c>
      <c r="F97" s="304">
        <f>F98+F99</f>
        <v>57.95</v>
      </c>
    </row>
    <row r="98" spans="1:14" ht="69.75" customHeight="1" x14ac:dyDescent="0.25">
      <c r="A98" s="270" t="s">
        <v>313</v>
      </c>
      <c r="B98" s="251" t="s">
        <v>314</v>
      </c>
      <c r="C98" s="258">
        <v>40</v>
      </c>
      <c r="D98" s="304">
        <f t="shared" ref="D98:D161" si="13">E98-C98</f>
        <v>0</v>
      </c>
      <c r="E98" s="304">
        <v>40</v>
      </c>
      <c r="F98" s="304">
        <v>40</v>
      </c>
    </row>
    <row r="99" spans="1:14" ht="48" customHeight="1" x14ac:dyDescent="0.25">
      <c r="A99" s="270" t="s">
        <v>315</v>
      </c>
      <c r="B99" s="251" t="s">
        <v>316</v>
      </c>
      <c r="C99" s="258">
        <v>17.95</v>
      </c>
      <c r="D99" s="304">
        <f t="shared" si="13"/>
        <v>0</v>
      </c>
      <c r="E99" s="304">
        <v>17.95</v>
      </c>
      <c r="F99" s="304">
        <v>17.95</v>
      </c>
    </row>
    <row r="100" spans="1:14" ht="81" customHeight="1" x14ac:dyDescent="0.25">
      <c r="A100" s="270" t="s">
        <v>317</v>
      </c>
      <c r="B100" s="251" t="s">
        <v>318</v>
      </c>
      <c r="C100" s="258">
        <v>366.81</v>
      </c>
      <c r="D100" s="304">
        <f t="shared" si="13"/>
        <v>0</v>
      </c>
      <c r="E100" s="304">
        <v>366.81</v>
      </c>
      <c r="F100" s="304">
        <v>366.81</v>
      </c>
    </row>
    <row r="101" spans="1:14" ht="47.25" hidden="1" customHeight="1" x14ac:dyDescent="0.25">
      <c r="A101" s="270" t="s">
        <v>319</v>
      </c>
      <c r="B101" s="251" t="s">
        <v>320</v>
      </c>
      <c r="C101" s="258"/>
      <c r="D101" s="304">
        <f t="shared" si="13"/>
        <v>0</v>
      </c>
      <c r="E101" s="304"/>
      <c r="F101" s="304"/>
    </row>
    <row r="102" spans="1:14" ht="83.25" customHeight="1" x14ac:dyDescent="0.25">
      <c r="A102" s="270" t="s">
        <v>321</v>
      </c>
      <c r="B102" s="251" t="s">
        <v>322</v>
      </c>
      <c r="C102" s="258">
        <f>C103</f>
        <v>32</v>
      </c>
      <c r="D102" s="304">
        <f t="shared" si="13"/>
        <v>0</v>
      </c>
      <c r="E102" s="304">
        <f>E103</f>
        <v>32</v>
      </c>
      <c r="F102" s="304">
        <f>F103</f>
        <v>32</v>
      </c>
    </row>
    <row r="103" spans="1:14" ht="92.25" customHeight="1" x14ac:dyDescent="0.25">
      <c r="A103" s="270" t="s">
        <v>323</v>
      </c>
      <c r="B103" s="251" t="s">
        <v>324</v>
      </c>
      <c r="C103" s="258">
        <v>32</v>
      </c>
      <c r="D103" s="304">
        <f t="shared" si="13"/>
        <v>0</v>
      </c>
      <c r="E103" s="304">
        <v>32</v>
      </c>
      <c r="F103" s="304">
        <v>32</v>
      </c>
    </row>
    <row r="104" spans="1:14" ht="52.5" customHeight="1" x14ac:dyDescent="0.25">
      <c r="A104" s="270" t="s">
        <v>325</v>
      </c>
      <c r="B104" s="251" t="s">
        <v>326</v>
      </c>
      <c r="C104" s="258">
        <f>C105</f>
        <v>804.35</v>
      </c>
      <c r="D104" s="304">
        <f t="shared" si="13"/>
        <v>287.00999999999988</v>
      </c>
      <c r="E104" s="304">
        <f>E105</f>
        <v>1091.3599999999999</v>
      </c>
      <c r="F104" s="304">
        <f>F105</f>
        <v>1091.3599999999999</v>
      </c>
    </row>
    <row r="105" spans="1:14" ht="47.25" x14ac:dyDescent="0.25">
      <c r="A105" s="270" t="s">
        <v>327</v>
      </c>
      <c r="B105" s="251" t="s">
        <v>328</v>
      </c>
      <c r="C105" s="258">
        <v>804.35</v>
      </c>
      <c r="D105" s="304">
        <f t="shared" si="13"/>
        <v>287.00999999999988</v>
      </c>
      <c r="E105" s="304">
        <v>1091.3599999999999</v>
      </c>
      <c r="F105" s="304">
        <v>1091.3599999999999</v>
      </c>
    </row>
    <row r="106" spans="1:14" ht="15.75" hidden="1" customHeight="1" x14ac:dyDescent="0.25">
      <c r="A106" s="270" t="s">
        <v>329</v>
      </c>
      <c r="B106" s="251" t="s">
        <v>330</v>
      </c>
      <c r="C106" s="258">
        <f t="shared" ref="C106:F107" si="14">C107</f>
        <v>0</v>
      </c>
      <c r="D106" s="304">
        <f t="shared" si="13"/>
        <v>0</v>
      </c>
      <c r="E106" s="304">
        <f t="shared" si="14"/>
        <v>0</v>
      </c>
      <c r="F106" s="304">
        <f t="shared" si="14"/>
        <v>0</v>
      </c>
      <c r="G106" s="290" t="e">
        <f t="shared" ref="G106:H160" si="15">E106/D106*100</f>
        <v>#DIV/0!</v>
      </c>
      <c r="H106" s="291" t="e">
        <f t="shared" si="15"/>
        <v>#DIV/0!</v>
      </c>
    </row>
    <row r="107" spans="1:14" ht="15.75" hidden="1" customHeight="1" x14ac:dyDescent="0.25">
      <c r="A107" s="270" t="s">
        <v>331</v>
      </c>
      <c r="B107" s="251" t="s">
        <v>332</v>
      </c>
      <c r="C107" s="258">
        <f t="shared" si="14"/>
        <v>0</v>
      </c>
      <c r="D107" s="304">
        <f t="shared" si="13"/>
        <v>0</v>
      </c>
      <c r="E107" s="304">
        <f t="shared" si="14"/>
        <v>0</v>
      </c>
      <c r="F107" s="304">
        <f t="shared" si="14"/>
        <v>0</v>
      </c>
      <c r="G107" s="290" t="e">
        <f t="shared" si="15"/>
        <v>#DIV/0!</v>
      </c>
      <c r="H107" s="291" t="e">
        <f t="shared" si="15"/>
        <v>#DIV/0!</v>
      </c>
    </row>
    <row r="108" spans="1:14" ht="31.5" hidden="1" customHeight="1" x14ac:dyDescent="0.25">
      <c r="A108" s="270" t="s">
        <v>333</v>
      </c>
      <c r="B108" s="251" t="s">
        <v>334</v>
      </c>
      <c r="C108" s="258"/>
      <c r="D108" s="304">
        <f t="shared" si="13"/>
        <v>0</v>
      </c>
      <c r="E108" s="304"/>
      <c r="F108" s="304"/>
      <c r="G108" s="290" t="e">
        <f t="shared" si="15"/>
        <v>#DIV/0!</v>
      </c>
      <c r="H108" s="291" t="e">
        <f t="shared" si="15"/>
        <v>#DIV/0!</v>
      </c>
    </row>
    <row r="109" spans="1:14" ht="34.5" customHeight="1" x14ac:dyDescent="0.25">
      <c r="A109" s="270" t="s">
        <v>335</v>
      </c>
      <c r="B109" s="251" t="s">
        <v>336</v>
      </c>
      <c r="C109" s="258">
        <f>C110+C206+C208+C204</f>
        <v>247287.70000000004</v>
      </c>
      <c r="D109" s="304">
        <f>D110+D206+D208+D204</f>
        <v>3107.7999999999811</v>
      </c>
      <c r="E109" s="304">
        <f>E110+E206+E208+E204</f>
        <v>250395.50000000003</v>
      </c>
      <c r="F109" s="304">
        <f>F110+F206+F208+F204</f>
        <v>250435.00000000003</v>
      </c>
      <c r="G109" s="290">
        <f t="shared" si="15"/>
        <v>8057.0017375635998</v>
      </c>
      <c r="H109" s="291">
        <f t="shared" si="15"/>
        <v>100.01577504388057</v>
      </c>
      <c r="I109" s="295">
        <v>2013</v>
      </c>
      <c r="J109" s="295">
        <v>2014</v>
      </c>
      <c r="K109" s="295">
        <v>2015</v>
      </c>
      <c r="M109" s="260"/>
      <c r="N109" s="260"/>
    </row>
    <row r="110" spans="1:14" ht="64.5" customHeight="1" x14ac:dyDescent="0.25">
      <c r="A110" s="270" t="s">
        <v>337</v>
      </c>
      <c r="B110" s="251" t="s">
        <v>338</v>
      </c>
      <c r="C110" s="258">
        <f>C111+C120+C152+C197</f>
        <v>247287.70000000004</v>
      </c>
      <c r="D110" s="304">
        <f>D111+D120+D152+D197</f>
        <v>3107.7999999999811</v>
      </c>
      <c r="E110" s="304">
        <f>E111+E120+E152+E197</f>
        <v>250395.50000000003</v>
      </c>
      <c r="F110" s="304">
        <f>F111+F120+F152+F197</f>
        <v>250435.00000000003</v>
      </c>
      <c r="G110" s="290">
        <f t="shared" si="15"/>
        <v>8057.0017375635998</v>
      </c>
      <c r="H110" s="291">
        <f t="shared" si="15"/>
        <v>100.01577504388057</v>
      </c>
      <c r="I110" s="295">
        <f>2654.9+164764.2+9466.3+586.3</f>
        <v>177471.69999999998</v>
      </c>
      <c r="J110" s="295">
        <f>2680.5+170332.2+9466.3+605.6</f>
        <v>183084.6</v>
      </c>
      <c r="K110" s="295">
        <f>2736.1+178105.2+9466.3+606.9</f>
        <v>190914.5</v>
      </c>
      <c r="M110" s="260"/>
      <c r="N110" s="260"/>
    </row>
    <row r="111" spans="1:14" ht="31.5" x14ac:dyDescent="0.25">
      <c r="A111" s="270" t="s">
        <v>339</v>
      </c>
      <c r="B111" s="251" t="s">
        <v>101</v>
      </c>
      <c r="C111" s="258">
        <f>C112+C116+C118</f>
        <v>60045.5</v>
      </c>
      <c r="D111" s="304">
        <f t="shared" si="13"/>
        <v>30010.100000000006</v>
      </c>
      <c r="E111" s="304">
        <f>E112+E116+E118</f>
        <v>90055.6</v>
      </c>
      <c r="F111" s="304">
        <f>F112+F116+F118</f>
        <v>90055.6</v>
      </c>
      <c r="G111" s="290">
        <f t="shared" si="15"/>
        <v>300.08430495066654</v>
      </c>
      <c r="H111" s="291">
        <f t="shared" si="15"/>
        <v>100</v>
      </c>
      <c r="I111" s="295">
        <f>D109-I110</f>
        <v>-174363.9</v>
      </c>
      <c r="J111" s="295">
        <f>E109-J110</f>
        <v>67310.900000000023</v>
      </c>
      <c r="K111" s="295">
        <f>F109-K110</f>
        <v>59520.500000000029</v>
      </c>
      <c r="M111" s="260"/>
    </row>
    <row r="112" spans="1:14" ht="31.5" x14ac:dyDescent="0.25">
      <c r="A112" s="270" t="s">
        <v>340</v>
      </c>
      <c r="B112" s="251" t="s">
        <v>341</v>
      </c>
      <c r="C112" s="258">
        <f>C113</f>
        <v>60045.5</v>
      </c>
      <c r="D112" s="304">
        <f t="shared" si="13"/>
        <v>30010.100000000006</v>
      </c>
      <c r="E112" s="304">
        <f>E113</f>
        <v>90055.6</v>
      </c>
      <c r="F112" s="304">
        <f>F113</f>
        <v>90055.6</v>
      </c>
      <c r="G112" s="290">
        <f t="shared" si="15"/>
        <v>300.08430495066654</v>
      </c>
      <c r="H112" s="291">
        <f t="shared" si="15"/>
        <v>100</v>
      </c>
      <c r="I112" s="295">
        <f>I111-D114</f>
        <v>-187048</v>
      </c>
      <c r="J112" s="295">
        <f>J111-E114</f>
        <v>3890.3000000000247</v>
      </c>
      <c r="K112" s="295">
        <f>K111-F114</f>
        <v>-53048.999999999971</v>
      </c>
    </row>
    <row r="113" spans="1:16" ht="48.75" customHeight="1" x14ac:dyDescent="0.25">
      <c r="A113" s="270" t="s">
        <v>342</v>
      </c>
      <c r="B113" s="251" t="s">
        <v>1061</v>
      </c>
      <c r="C113" s="258">
        <f>SUM(C114:C115)</f>
        <v>60045.5</v>
      </c>
      <c r="D113" s="304">
        <f t="shared" si="13"/>
        <v>30010.100000000006</v>
      </c>
      <c r="E113" s="304">
        <v>90055.6</v>
      </c>
      <c r="F113" s="304">
        <v>90055.6</v>
      </c>
      <c r="G113" s="290">
        <f t="shared" si="15"/>
        <v>300.08430495066654</v>
      </c>
      <c r="H113" s="291">
        <f t="shared" si="15"/>
        <v>100</v>
      </c>
      <c r="I113" s="296"/>
      <c r="J113" s="296"/>
      <c r="K113" s="296"/>
      <c r="M113" s="297">
        <f>E113-50736.5</f>
        <v>39319.100000000006</v>
      </c>
      <c r="N113" s="297">
        <f>F113-50736.5</f>
        <v>39319.100000000006</v>
      </c>
      <c r="O113" s="298"/>
      <c r="P113" s="298"/>
    </row>
    <row r="114" spans="1:16" ht="15.75" hidden="1" customHeight="1" x14ac:dyDescent="0.25">
      <c r="A114" s="270"/>
      <c r="B114" s="261" t="s">
        <v>344</v>
      </c>
      <c r="C114" s="258">
        <v>50736.5</v>
      </c>
      <c r="D114" s="304">
        <f t="shared" si="13"/>
        <v>12684.099999999999</v>
      </c>
      <c r="E114" s="304">
        <v>63420.6</v>
      </c>
      <c r="F114" s="304">
        <v>112569.5</v>
      </c>
      <c r="G114" s="290">
        <f t="shared" si="15"/>
        <v>500.00078838861253</v>
      </c>
      <c r="H114" s="291">
        <f t="shared" si="15"/>
        <v>177.49674396016437</v>
      </c>
      <c r="M114" s="298"/>
      <c r="N114" s="298"/>
      <c r="O114" s="298"/>
      <c r="P114" s="298"/>
    </row>
    <row r="115" spans="1:16" ht="15.75" hidden="1" customHeight="1" x14ac:dyDescent="0.25">
      <c r="A115" s="270"/>
      <c r="B115" s="261" t="s">
        <v>345</v>
      </c>
      <c r="C115" s="258">
        <v>9309</v>
      </c>
      <c r="D115" s="304">
        <f t="shared" si="13"/>
        <v>0</v>
      </c>
      <c r="E115" s="304">
        <v>9309</v>
      </c>
      <c r="F115" s="304"/>
      <c r="G115" s="290" t="e">
        <f t="shared" si="15"/>
        <v>#DIV/0!</v>
      </c>
      <c r="H115" s="291">
        <f t="shared" si="15"/>
        <v>0</v>
      </c>
      <c r="M115" s="298"/>
      <c r="N115" s="298"/>
      <c r="O115" s="298"/>
      <c r="P115" s="298"/>
    </row>
    <row r="116" spans="1:16" ht="31.5" hidden="1" customHeight="1" x14ac:dyDescent="0.25">
      <c r="A116" s="270" t="s">
        <v>346</v>
      </c>
      <c r="B116" s="251" t="s">
        <v>347</v>
      </c>
      <c r="C116" s="258">
        <f>C117</f>
        <v>0</v>
      </c>
      <c r="D116" s="304">
        <f t="shared" si="13"/>
        <v>0</v>
      </c>
      <c r="E116" s="304">
        <f>E117</f>
        <v>0</v>
      </c>
      <c r="F116" s="304">
        <f>F117</f>
        <v>0</v>
      </c>
      <c r="G116" s="290" t="e">
        <f t="shared" si="15"/>
        <v>#DIV/0!</v>
      </c>
      <c r="H116" s="291" t="e">
        <f t="shared" si="15"/>
        <v>#DIV/0!</v>
      </c>
      <c r="M116" s="298"/>
      <c r="N116" s="298"/>
      <c r="O116" s="298"/>
      <c r="P116" s="298"/>
    </row>
    <row r="117" spans="1:16" ht="47.25" hidden="1" customHeight="1" x14ac:dyDescent="0.25">
      <c r="A117" s="270" t="s">
        <v>348</v>
      </c>
      <c r="B117" s="251" t="s">
        <v>349</v>
      </c>
      <c r="C117" s="258"/>
      <c r="D117" s="304">
        <f t="shared" si="13"/>
        <v>0</v>
      </c>
      <c r="E117" s="304"/>
      <c r="F117" s="304"/>
      <c r="G117" s="290" t="e">
        <f t="shared" si="15"/>
        <v>#DIV/0!</v>
      </c>
      <c r="H117" s="291" t="e">
        <f t="shared" si="15"/>
        <v>#DIV/0!</v>
      </c>
      <c r="M117" s="298"/>
      <c r="N117" s="298"/>
      <c r="O117" s="298"/>
      <c r="P117" s="298"/>
    </row>
    <row r="118" spans="1:16" ht="15.75" hidden="1" customHeight="1" x14ac:dyDescent="0.25">
      <c r="A118" s="270" t="s">
        <v>350</v>
      </c>
      <c r="B118" s="251" t="s">
        <v>351</v>
      </c>
      <c r="C118" s="258">
        <f>SUM(C119)</f>
        <v>0</v>
      </c>
      <c r="D118" s="304">
        <f t="shared" si="13"/>
        <v>0</v>
      </c>
      <c r="E118" s="304">
        <f>SUM(E119)</f>
        <v>0</v>
      </c>
      <c r="F118" s="304">
        <f>SUM(F119)</f>
        <v>0</v>
      </c>
      <c r="G118" s="290" t="e">
        <f t="shared" si="15"/>
        <v>#DIV/0!</v>
      </c>
      <c r="H118" s="291" t="e">
        <f t="shared" si="15"/>
        <v>#DIV/0!</v>
      </c>
      <c r="M118" s="298"/>
      <c r="N118" s="298"/>
      <c r="O118" s="298"/>
      <c r="P118" s="298"/>
    </row>
    <row r="119" spans="1:16" ht="31.5" hidden="1" customHeight="1" x14ac:dyDescent="0.25">
      <c r="A119" s="270" t="s">
        <v>352</v>
      </c>
      <c r="B119" s="251" t="s">
        <v>353</v>
      </c>
      <c r="C119" s="258"/>
      <c r="D119" s="304">
        <f t="shared" si="13"/>
        <v>0</v>
      </c>
      <c r="E119" s="304"/>
      <c r="F119" s="304"/>
      <c r="G119" s="290" t="e">
        <f t="shared" si="15"/>
        <v>#DIV/0!</v>
      </c>
      <c r="H119" s="291" t="e">
        <f t="shared" si="15"/>
        <v>#DIV/0!</v>
      </c>
      <c r="M119" s="298"/>
      <c r="N119" s="298"/>
      <c r="O119" s="298"/>
      <c r="P119" s="298"/>
    </row>
    <row r="120" spans="1:16" ht="60" customHeight="1" x14ac:dyDescent="0.25">
      <c r="A120" s="270" t="s">
        <v>354</v>
      </c>
      <c r="B120" s="251" t="s">
        <v>355</v>
      </c>
      <c r="C120" s="258">
        <f>C121+C125+C127+C129+C134+C137+C143+C139+C131+C123+C141</f>
        <v>14926</v>
      </c>
      <c r="D120" s="304">
        <f>D121+D125+D127+D129+D134+D137+D143+D139+D131+D123+D141</f>
        <v>-11132.4</v>
      </c>
      <c r="E120" s="304">
        <f>E121+E125+E127+E129+E134+E137+E143+E139+E131+E123+E141</f>
        <v>3793.6</v>
      </c>
      <c r="F120" s="304">
        <f>F121+F125+F127+F129+F134+F137+F143+F139+F131+F123+F141</f>
        <v>3793.6</v>
      </c>
      <c r="G120" s="290">
        <f t="shared" si="15"/>
        <v>-34.077108260572743</v>
      </c>
      <c r="H120" s="291">
        <f t="shared" si="15"/>
        <v>100</v>
      </c>
      <c r="M120" s="298"/>
      <c r="N120" s="298"/>
      <c r="O120" s="298"/>
      <c r="P120" s="298"/>
    </row>
    <row r="121" spans="1:16" ht="63" hidden="1" customHeight="1" x14ac:dyDescent="0.25">
      <c r="A121" s="270" t="s">
        <v>356</v>
      </c>
      <c r="B121" s="251" t="s">
        <v>357</v>
      </c>
      <c r="C121" s="258">
        <f>C122</f>
        <v>0</v>
      </c>
      <c r="D121" s="304">
        <f t="shared" si="13"/>
        <v>0</v>
      </c>
      <c r="E121" s="304">
        <f>E122</f>
        <v>0</v>
      </c>
      <c r="F121" s="304">
        <f>F122</f>
        <v>0</v>
      </c>
      <c r="G121" s="290" t="e">
        <f t="shared" si="15"/>
        <v>#DIV/0!</v>
      </c>
      <c r="H121" s="291" t="e">
        <f t="shared" si="15"/>
        <v>#DIV/0!</v>
      </c>
      <c r="M121" s="298"/>
      <c r="N121" s="298"/>
      <c r="O121" s="298"/>
      <c r="P121" s="298"/>
    </row>
    <row r="122" spans="1:16" ht="63" hidden="1" customHeight="1" x14ac:dyDescent="0.25">
      <c r="A122" s="270" t="s">
        <v>358</v>
      </c>
      <c r="B122" s="251" t="s">
        <v>359</v>
      </c>
      <c r="C122" s="258"/>
      <c r="D122" s="304">
        <f t="shared" si="13"/>
        <v>0</v>
      </c>
      <c r="E122" s="304"/>
      <c r="F122" s="304"/>
      <c r="G122" s="290" t="e">
        <f t="shared" si="15"/>
        <v>#DIV/0!</v>
      </c>
      <c r="H122" s="291" t="e">
        <f t="shared" si="15"/>
        <v>#DIV/0!</v>
      </c>
      <c r="M122" s="298"/>
      <c r="N122" s="298"/>
      <c r="O122" s="298"/>
      <c r="P122" s="298"/>
    </row>
    <row r="123" spans="1:16" ht="31.5" hidden="1" customHeight="1" x14ac:dyDescent="0.25">
      <c r="A123" s="270" t="s">
        <v>360</v>
      </c>
      <c r="B123" s="251" t="s">
        <v>361</v>
      </c>
      <c r="C123" s="258">
        <f>SUM(C124)</f>
        <v>0</v>
      </c>
      <c r="D123" s="304">
        <f t="shared" si="13"/>
        <v>0</v>
      </c>
      <c r="E123" s="304">
        <f>SUM(E124)</f>
        <v>0</v>
      </c>
      <c r="F123" s="304">
        <f>SUM(F124)</f>
        <v>0</v>
      </c>
      <c r="G123" s="290" t="e">
        <f t="shared" si="15"/>
        <v>#DIV/0!</v>
      </c>
      <c r="H123" s="291" t="e">
        <f t="shared" si="15"/>
        <v>#DIV/0!</v>
      </c>
      <c r="M123" s="298"/>
      <c r="N123" s="298"/>
      <c r="O123" s="298"/>
      <c r="P123" s="298"/>
    </row>
    <row r="124" spans="1:16" ht="31.5" hidden="1" customHeight="1" x14ac:dyDescent="0.25">
      <c r="A124" s="270" t="s">
        <v>362</v>
      </c>
      <c r="B124" s="251" t="s">
        <v>363</v>
      </c>
      <c r="C124" s="258"/>
      <c r="D124" s="304">
        <f t="shared" si="13"/>
        <v>0</v>
      </c>
      <c r="E124" s="304"/>
      <c r="F124" s="304"/>
      <c r="G124" s="290" t="e">
        <f t="shared" si="15"/>
        <v>#DIV/0!</v>
      </c>
      <c r="H124" s="291" t="e">
        <f t="shared" si="15"/>
        <v>#DIV/0!</v>
      </c>
      <c r="M124" s="298"/>
      <c r="N124" s="298"/>
      <c r="O124" s="298"/>
      <c r="P124" s="298"/>
    </row>
    <row r="125" spans="1:16" ht="94.5" hidden="1" customHeight="1" x14ac:dyDescent="0.25">
      <c r="A125" s="270" t="s">
        <v>364</v>
      </c>
      <c r="B125" s="251" t="s">
        <v>365</v>
      </c>
      <c r="C125" s="258">
        <f>SUM(C126)</f>
        <v>0</v>
      </c>
      <c r="D125" s="304">
        <f t="shared" si="13"/>
        <v>0</v>
      </c>
      <c r="E125" s="304">
        <f>SUM(E126)</f>
        <v>0</v>
      </c>
      <c r="F125" s="304">
        <f>SUM(F126)</f>
        <v>0</v>
      </c>
      <c r="G125" s="290" t="e">
        <f t="shared" si="15"/>
        <v>#DIV/0!</v>
      </c>
      <c r="H125" s="291" t="e">
        <f t="shared" si="15"/>
        <v>#DIV/0!</v>
      </c>
      <c r="M125" s="298"/>
      <c r="N125" s="298"/>
      <c r="O125" s="298"/>
      <c r="P125" s="298"/>
    </row>
    <row r="126" spans="1:16" ht="63" hidden="1" customHeight="1" x14ac:dyDescent="0.25">
      <c r="A126" s="270" t="s">
        <v>366</v>
      </c>
      <c r="B126" s="251" t="s">
        <v>367</v>
      </c>
      <c r="C126" s="258"/>
      <c r="D126" s="304">
        <f t="shared" si="13"/>
        <v>0</v>
      </c>
      <c r="E126" s="304"/>
      <c r="F126" s="304"/>
      <c r="G126" s="290" t="e">
        <f t="shared" si="15"/>
        <v>#DIV/0!</v>
      </c>
      <c r="H126" s="291" t="e">
        <f t="shared" si="15"/>
        <v>#DIV/0!</v>
      </c>
      <c r="M126" s="298"/>
      <c r="N126" s="298"/>
      <c r="O126" s="298"/>
      <c r="P126" s="298"/>
    </row>
    <row r="127" spans="1:16" ht="47.25" hidden="1" customHeight="1" x14ac:dyDescent="0.25">
      <c r="A127" s="270" t="s">
        <v>368</v>
      </c>
      <c r="B127" s="251" t="s">
        <v>369</v>
      </c>
      <c r="C127" s="258">
        <f>C128</f>
        <v>0</v>
      </c>
      <c r="D127" s="304">
        <f t="shared" si="13"/>
        <v>0</v>
      </c>
      <c r="E127" s="304">
        <f>E128</f>
        <v>0</v>
      </c>
      <c r="F127" s="304">
        <f>F128</f>
        <v>0</v>
      </c>
      <c r="G127" s="290" t="e">
        <f t="shared" si="15"/>
        <v>#DIV/0!</v>
      </c>
      <c r="H127" s="291" t="e">
        <f t="shared" si="15"/>
        <v>#DIV/0!</v>
      </c>
      <c r="M127" s="298"/>
      <c r="N127" s="298"/>
      <c r="O127" s="298"/>
      <c r="P127" s="298"/>
    </row>
    <row r="128" spans="1:16" ht="63" hidden="1" customHeight="1" x14ac:dyDescent="0.25">
      <c r="A128" s="270" t="s">
        <v>370</v>
      </c>
      <c r="B128" s="251" t="s">
        <v>371</v>
      </c>
      <c r="C128" s="258"/>
      <c r="D128" s="304">
        <f t="shared" si="13"/>
        <v>0</v>
      </c>
      <c r="E128" s="304"/>
      <c r="F128" s="304"/>
      <c r="G128" s="290" t="e">
        <f t="shared" si="15"/>
        <v>#DIV/0!</v>
      </c>
      <c r="H128" s="291" t="e">
        <f t="shared" si="15"/>
        <v>#DIV/0!</v>
      </c>
      <c r="M128" s="298"/>
      <c r="N128" s="298"/>
      <c r="O128" s="298"/>
      <c r="P128" s="298"/>
    </row>
    <row r="129" spans="1:16" ht="63" hidden="1" customHeight="1" x14ac:dyDescent="0.25">
      <c r="A129" s="270" t="s">
        <v>372</v>
      </c>
      <c r="B129" s="251" t="s">
        <v>373</v>
      </c>
      <c r="C129" s="258">
        <f>C130</f>
        <v>0</v>
      </c>
      <c r="D129" s="304">
        <f t="shared" si="13"/>
        <v>0</v>
      </c>
      <c r="E129" s="304">
        <f>E130</f>
        <v>0</v>
      </c>
      <c r="F129" s="304">
        <f>F130</f>
        <v>0</v>
      </c>
      <c r="G129" s="290" t="e">
        <f t="shared" si="15"/>
        <v>#DIV/0!</v>
      </c>
      <c r="H129" s="291" t="e">
        <f t="shared" si="15"/>
        <v>#DIV/0!</v>
      </c>
      <c r="M129" s="298"/>
      <c r="N129" s="298"/>
      <c r="O129" s="298"/>
      <c r="P129" s="298"/>
    </row>
    <row r="130" spans="1:16" ht="63" hidden="1" customHeight="1" x14ac:dyDescent="0.25">
      <c r="A130" s="270" t="s">
        <v>374</v>
      </c>
      <c r="B130" s="251" t="s">
        <v>375</v>
      </c>
      <c r="C130" s="258"/>
      <c r="D130" s="304">
        <f t="shared" si="13"/>
        <v>0</v>
      </c>
      <c r="E130" s="304"/>
      <c r="F130" s="304"/>
      <c r="G130" s="290" t="e">
        <f t="shared" si="15"/>
        <v>#DIV/0!</v>
      </c>
      <c r="H130" s="291" t="e">
        <f t="shared" si="15"/>
        <v>#DIV/0!</v>
      </c>
      <c r="M130" s="298"/>
      <c r="N130" s="298"/>
      <c r="O130" s="298"/>
      <c r="P130" s="298"/>
    </row>
    <row r="131" spans="1:16" ht="149.25" hidden="1" customHeight="1" x14ac:dyDescent="0.25">
      <c r="A131" s="270" t="s">
        <v>376</v>
      </c>
      <c r="B131" s="251" t="s">
        <v>377</v>
      </c>
      <c r="C131" s="258">
        <f t="shared" ref="C131:F132" si="16">C132</f>
        <v>0</v>
      </c>
      <c r="D131" s="304">
        <f t="shared" si="13"/>
        <v>0</v>
      </c>
      <c r="E131" s="304">
        <f t="shared" si="16"/>
        <v>0</v>
      </c>
      <c r="F131" s="304">
        <f t="shared" si="16"/>
        <v>0</v>
      </c>
      <c r="G131" s="290" t="e">
        <f t="shared" si="15"/>
        <v>#DIV/0!</v>
      </c>
      <c r="H131" s="291" t="e">
        <f t="shared" si="15"/>
        <v>#DIV/0!</v>
      </c>
      <c r="M131" s="298"/>
      <c r="N131" s="298"/>
      <c r="O131" s="298"/>
      <c r="P131" s="298"/>
    </row>
    <row r="132" spans="1:16" ht="108" hidden="1" customHeight="1" x14ac:dyDescent="0.25">
      <c r="A132" s="270" t="s">
        <v>378</v>
      </c>
      <c r="B132" s="251" t="s">
        <v>379</v>
      </c>
      <c r="C132" s="258">
        <f t="shared" si="16"/>
        <v>0</v>
      </c>
      <c r="D132" s="304">
        <f t="shared" si="13"/>
        <v>0</v>
      </c>
      <c r="E132" s="304">
        <f t="shared" si="16"/>
        <v>0</v>
      </c>
      <c r="F132" s="304">
        <f t="shared" si="16"/>
        <v>0</v>
      </c>
      <c r="G132" s="290" t="e">
        <f t="shared" si="15"/>
        <v>#DIV/0!</v>
      </c>
      <c r="H132" s="291" t="e">
        <f t="shared" si="15"/>
        <v>#DIV/0!</v>
      </c>
      <c r="M132" s="298"/>
      <c r="N132" s="298"/>
      <c r="O132" s="298"/>
      <c r="P132" s="298"/>
    </row>
    <row r="133" spans="1:16" ht="110.25" hidden="1" customHeight="1" x14ac:dyDescent="0.25">
      <c r="A133" s="270" t="s">
        <v>380</v>
      </c>
      <c r="B133" s="251" t="s">
        <v>381</v>
      </c>
      <c r="C133" s="258"/>
      <c r="D133" s="304">
        <f t="shared" si="13"/>
        <v>0</v>
      </c>
      <c r="E133" s="304"/>
      <c r="F133" s="304"/>
      <c r="G133" s="290" t="e">
        <f t="shared" si="15"/>
        <v>#DIV/0!</v>
      </c>
      <c r="H133" s="291" t="e">
        <f t="shared" si="15"/>
        <v>#DIV/0!</v>
      </c>
      <c r="M133" s="298"/>
      <c r="N133" s="298"/>
      <c r="O133" s="298"/>
      <c r="P133" s="298"/>
    </row>
    <row r="134" spans="1:16" ht="78.75" hidden="1" customHeight="1" x14ac:dyDescent="0.25">
      <c r="A134" s="270" t="s">
        <v>382</v>
      </c>
      <c r="B134" s="251" t="s">
        <v>383</v>
      </c>
      <c r="C134" s="258">
        <f>SUM(C135)</f>
        <v>0</v>
      </c>
      <c r="D134" s="304">
        <f t="shared" si="13"/>
        <v>0</v>
      </c>
      <c r="E134" s="304">
        <f>SUM(E135)</f>
        <v>0</v>
      </c>
      <c r="F134" s="304">
        <f>SUM(F135)</f>
        <v>0</v>
      </c>
      <c r="G134" s="290" t="e">
        <f t="shared" si="15"/>
        <v>#DIV/0!</v>
      </c>
      <c r="H134" s="291" t="e">
        <f t="shared" si="15"/>
        <v>#DIV/0!</v>
      </c>
      <c r="M134" s="298"/>
      <c r="N134" s="298"/>
      <c r="O134" s="298"/>
      <c r="P134" s="298"/>
    </row>
    <row r="135" spans="1:16" ht="78.75" hidden="1" customHeight="1" x14ac:dyDescent="0.25">
      <c r="A135" s="270" t="s">
        <v>384</v>
      </c>
      <c r="B135" s="251" t="s">
        <v>385</v>
      </c>
      <c r="C135" s="258">
        <f>C136</f>
        <v>0</v>
      </c>
      <c r="D135" s="304">
        <f t="shared" si="13"/>
        <v>0</v>
      </c>
      <c r="E135" s="304">
        <f>E136</f>
        <v>0</v>
      </c>
      <c r="F135" s="304">
        <f>F136</f>
        <v>0</v>
      </c>
      <c r="G135" s="290" t="e">
        <f t="shared" si="15"/>
        <v>#DIV/0!</v>
      </c>
      <c r="H135" s="291" t="e">
        <f t="shared" si="15"/>
        <v>#DIV/0!</v>
      </c>
      <c r="M135" s="298"/>
      <c r="N135" s="298"/>
      <c r="O135" s="298"/>
      <c r="P135" s="298"/>
    </row>
    <row r="136" spans="1:16" ht="63" hidden="1" customHeight="1" x14ac:dyDescent="0.25">
      <c r="A136" s="270" t="s">
        <v>386</v>
      </c>
      <c r="B136" s="251" t="s">
        <v>387</v>
      </c>
      <c r="C136" s="258"/>
      <c r="D136" s="304">
        <f t="shared" si="13"/>
        <v>0</v>
      </c>
      <c r="E136" s="304"/>
      <c r="F136" s="304"/>
      <c r="G136" s="290" t="e">
        <f t="shared" si="15"/>
        <v>#DIV/0!</v>
      </c>
      <c r="H136" s="291" t="e">
        <f t="shared" si="15"/>
        <v>#DIV/0!</v>
      </c>
      <c r="M136" s="298"/>
      <c r="N136" s="298"/>
      <c r="O136" s="298"/>
      <c r="P136" s="298"/>
    </row>
    <row r="137" spans="1:16" ht="31.5" hidden="1" customHeight="1" x14ac:dyDescent="0.25">
      <c r="A137" s="270" t="s">
        <v>388</v>
      </c>
      <c r="B137" s="251" t="s">
        <v>389</v>
      </c>
      <c r="C137" s="258">
        <f t="shared" ref="C137:F139" si="17">C138</f>
        <v>0</v>
      </c>
      <c r="D137" s="304">
        <f t="shared" si="13"/>
        <v>0</v>
      </c>
      <c r="E137" s="304">
        <f t="shared" si="17"/>
        <v>0</v>
      </c>
      <c r="F137" s="304">
        <f t="shared" si="17"/>
        <v>0</v>
      </c>
      <c r="G137" s="290" t="e">
        <f t="shared" si="15"/>
        <v>#DIV/0!</v>
      </c>
      <c r="H137" s="291" t="e">
        <f t="shared" si="15"/>
        <v>#DIV/0!</v>
      </c>
      <c r="M137" s="298"/>
      <c r="N137" s="298"/>
      <c r="O137" s="298"/>
      <c r="P137" s="298"/>
    </row>
    <row r="138" spans="1:16" ht="47.25" hidden="1" customHeight="1" x14ac:dyDescent="0.25">
      <c r="A138" s="270" t="s">
        <v>390</v>
      </c>
      <c r="B138" s="251" t="s">
        <v>391</v>
      </c>
      <c r="C138" s="258"/>
      <c r="D138" s="304">
        <f t="shared" si="13"/>
        <v>0</v>
      </c>
      <c r="E138" s="304"/>
      <c r="F138" s="304"/>
      <c r="G138" s="290" t="e">
        <f t="shared" si="15"/>
        <v>#DIV/0!</v>
      </c>
      <c r="H138" s="291" t="e">
        <f t="shared" si="15"/>
        <v>#DIV/0!</v>
      </c>
      <c r="M138" s="298"/>
      <c r="N138" s="298"/>
      <c r="O138" s="298"/>
      <c r="P138" s="298"/>
    </row>
    <row r="139" spans="1:16" ht="47.25" hidden="1" customHeight="1" x14ac:dyDescent="0.25">
      <c r="A139" s="270" t="s">
        <v>392</v>
      </c>
      <c r="B139" s="251" t="s">
        <v>393</v>
      </c>
      <c r="C139" s="258">
        <f t="shared" si="17"/>
        <v>0</v>
      </c>
      <c r="D139" s="304">
        <f t="shared" si="13"/>
        <v>0</v>
      </c>
      <c r="E139" s="304">
        <f t="shared" si="17"/>
        <v>0</v>
      </c>
      <c r="F139" s="304">
        <f t="shared" si="17"/>
        <v>0</v>
      </c>
      <c r="G139" s="290" t="e">
        <f t="shared" si="15"/>
        <v>#DIV/0!</v>
      </c>
      <c r="H139" s="291" t="e">
        <f t="shared" si="15"/>
        <v>#DIV/0!</v>
      </c>
      <c r="M139" s="298"/>
      <c r="N139" s="298"/>
      <c r="O139" s="298"/>
      <c r="P139" s="298"/>
    </row>
    <row r="140" spans="1:16" ht="63" hidden="1" customHeight="1" x14ac:dyDescent="0.25">
      <c r="A140" s="270" t="s">
        <v>394</v>
      </c>
      <c r="B140" s="251" t="s">
        <v>395</v>
      </c>
      <c r="C140" s="258"/>
      <c r="D140" s="304">
        <f t="shared" si="13"/>
        <v>0</v>
      </c>
      <c r="E140" s="304"/>
      <c r="F140" s="304"/>
      <c r="G140" s="290" t="e">
        <f t="shared" si="15"/>
        <v>#DIV/0!</v>
      </c>
      <c r="H140" s="291" t="e">
        <f t="shared" si="15"/>
        <v>#DIV/0!</v>
      </c>
      <c r="M140" s="298"/>
      <c r="N140" s="298"/>
      <c r="O140" s="298"/>
      <c r="P140" s="298"/>
    </row>
    <row r="141" spans="1:16" ht="55.5" customHeight="1" x14ac:dyDescent="0.25">
      <c r="A141" s="270" t="s">
        <v>396</v>
      </c>
      <c r="B141" s="251" t="s">
        <v>397</v>
      </c>
      <c r="C141" s="258">
        <f>C142</f>
        <v>11805</v>
      </c>
      <c r="D141" s="304">
        <f t="shared" si="13"/>
        <v>-11805</v>
      </c>
      <c r="E141" s="304">
        <f>E142</f>
        <v>0</v>
      </c>
      <c r="F141" s="304">
        <f>F142</f>
        <v>0</v>
      </c>
      <c r="G141" s="290"/>
      <c r="H141" s="291"/>
      <c r="M141" s="298"/>
      <c r="N141" s="298"/>
      <c r="O141" s="298"/>
      <c r="P141" s="298"/>
    </row>
    <row r="142" spans="1:16" ht="47.25" x14ac:dyDescent="0.25">
      <c r="A142" s="270" t="s">
        <v>398</v>
      </c>
      <c r="B142" s="251" t="s">
        <v>399</v>
      </c>
      <c r="C142" s="258">
        <v>11805</v>
      </c>
      <c r="D142" s="304">
        <f t="shared" si="13"/>
        <v>-11805</v>
      </c>
      <c r="E142" s="304">
        <v>0</v>
      </c>
      <c r="F142" s="304">
        <v>0</v>
      </c>
      <c r="G142" s="290"/>
      <c r="H142" s="291"/>
      <c r="M142" s="298"/>
      <c r="N142" s="298"/>
      <c r="O142" s="298"/>
      <c r="P142" s="298"/>
    </row>
    <row r="143" spans="1:16" x14ac:dyDescent="0.25">
      <c r="A143" s="270" t="s">
        <v>400</v>
      </c>
      <c r="B143" s="251" t="s">
        <v>401</v>
      </c>
      <c r="C143" s="258">
        <f>C144</f>
        <v>3121</v>
      </c>
      <c r="D143" s="304">
        <f t="shared" si="13"/>
        <v>672.59999999999991</v>
      </c>
      <c r="E143" s="304">
        <f>E144</f>
        <v>3793.6</v>
      </c>
      <c r="F143" s="304">
        <f>F144</f>
        <v>3793.6</v>
      </c>
      <c r="G143" s="290">
        <f t="shared" si="15"/>
        <v>564.0202200416295</v>
      </c>
      <c r="H143" s="291">
        <f t="shared" si="15"/>
        <v>100</v>
      </c>
      <c r="M143" s="298"/>
      <c r="N143" s="298"/>
      <c r="O143" s="298"/>
      <c r="P143" s="298"/>
    </row>
    <row r="144" spans="1:16" x14ac:dyDescent="0.25">
      <c r="A144" s="270" t="s">
        <v>402</v>
      </c>
      <c r="B144" s="251" t="s">
        <v>403</v>
      </c>
      <c r="C144" s="258">
        <f>SUM(C145:C151)</f>
        <v>3121</v>
      </c>
      <c r="D144" s="304">
        <f t="shared" si="13"/>
        <v>672.59999999999991</v>
      </c>
      <c r="E144" s="304">
        <f>SUM(E145:E151)</f>
        <v>3793.6</v>
      </c>
      <c r="F144" s="304">
        <f>SUM(F145:F151)</f>
        <v>3793.6</v>
      </c>
      <c r="G144" s="290">
        <f t="shared" si="15"/>
        <v>564.0202200416295</v>
      </c>
      <c r="H144" s="291">
        <f t="shared" si="15"/>
        <v>100</v>
      </c>
      <c r="M144" s="298"/>
      <c r="N144" s="298"/>
      <c r="O144" s="298"/>
      <c r="P144" s="298"/>
    </row>
    <row r="145" spans="1:16" ht="78.75" hidden="1" customHeight="1" x14ac:dyDescent="0.25">
      <c r="A145" s="337"/>
      <c r="B145" s="262" t="s">
        <v>404</v>
      </c>
      <c r="C145" s="258"/>
      <c r="D145" s="304">
        <f t="shared" si="13"/>
        <v>0</v>
      </c>
      <c r="E145" s="304"/>
      <c r="F145" s="304"/>
      <c r="G145" s="290" t="e">
        <f t="shared" si="15"/>
        <v>#DIV/0!</v>
      </c>
      <c r="H145" s="291" t="e">
        <f t="shared" si="15"/>
        <v>#DIV/0!</v>
      </c>
      <c r="M145" s="298"/>
      <c r="N145" s="298"/>
      <c r="O145" s="298"/>
      <c r="P145" s="298"/>
    </row>
    <row r="146" spans="1:16" ht="78.75" hidden="1" customHeight="1" x14ac:dyDescent="0.25">
      <c r="A146" s="337"/>
      <c r="B146" s="262" t="s">
        <v>405</v>
      </c>
      <c r="C146" s="258"/>
      <c r="D146" s="304">
        <f t="shared" si="13"/>
        <v>0</v>
      </c>
      <c r="E146" s="304"/>
      <c r="F146" s="304"/>
      <c r="G146" s="290" t="e">
        <f t="shared" si="15"/>
        <v>#DIV/0!</v>
      </c>
      <c r="H146" s="291" t="e">
        <f t="shared" si="15"/>
        <v>#DIV/0!</v>
      </c>
      <c r="M146" s="298"/>
      <c r="N146" s="298"/>
      <c r="O146" s="298"/>
      <c r="P146" s="298"/>
    </row>
    <row r="147" spans="1:16" ht="94.5" hidden="1" customHeight="1" x14ac:dyDescent="0.25">
      <c r="A147" s="337"/>
      <c r="B147" s="262" t="s">
        <v>406</v>
      </c>
      <c r="C147" s="258"/>
      <c r="D147" s="304">
        <f t="shared" si="13"/>
        <v>0</v>
      </c>
      <c r="E147" s="304"/>
      <c r="F147" s="304"/>
      <c r="G147" s="290" t="e">
        <f t="shared" si="15"/>
        <v>#DIV/0!</v>
      </c>
      <c r="H147" s="291" t="e">
        <f t="shared" si="15"/>
        <v>#DIV/0!</v>
      </c>
      <c r="M147" s="298"/>
      <c r="N147" s="298"/>
      <c r="O147" s="298"/>
      <c r="P147" s="298"/>
    </row>
    <row r="148" spans="1:16" ht="63" hidden="1" customHeight="1" x14ac:dyDescent="0.25">
      <c r="A148" s="337"/>
      <c r="B148" s="262" t="s">
        <v>530</v>
      </c>
      <c r="C148" s="258"/>
      <c r="D148" s="304">
        <f t="shared" si="13"/>
        <v>0</v>
      </c>
      <c r="E148" s="304"/>
      <c r="F148" s="304"/>
      <c r="G148" s="290" t="e">
        <f t="shared" si="15"/>
        <v>#DIV/0!</v>
      </c>
      <c r="H148" s="291" t="e">
        <f t="shared" si="15"/>
        <v>#DIV/0!</v>
      </c>
      <c r="M148" s="298"/>
      <c r="N148" s="298"/>
      <c r="O148" s="298"/>
      <c r="P148" s="298"/>
    </row>
    <row r="149" spans="1:16" ht="107.25" hidden="1" customHeight="1" x14ac:dyDescent="0.25">
      <c r="A149" s="337"/>
      <c r="B149" s="263" t="s">
        <v>408</v>
      </c>
      <c r="C149" s="258">
        <v>2067</v>
      </c>
      <c r="D149" s="304">
        <f t="shared" si="13"/>
        <v>302</v>
      </c>
      <c r="E149" s="304">
        <v>2369</v>
      </c>
      <c r="F149" s="304">
        <v>2369</v>
      </c>
      <c r="G149" s="290">
        <f t="shared" si="15"/>
        <v>784.43708609271528</v>
      </c>
      <c r="H149" s="291">
        <f t="shared" si="15"/>
        <v>100</v>
      </c>
      <c r="M149" s="298"/>
      <c r="N149" s="298"/>
      <c r="O149" s="298"/>
      <c r="P149" s="298"/>
    </row>
    <row r="150" spans="1:16" ht="130.5" hidden="1" customHeight="1" x14ac:dyDescent="0.25">
      <c r="A150" s="337"/>
      <c r="B150" s="263" t="s">
        <v>407</v>
      </c>
      <c r="C150" s="258">
        <v>1054</v>
      </c>
      <c r="D150" s="304">
        <f t="shared" si="13"/>
        <v>365.5</v>
      </c>
      <c r="E150" s="304">
        <v>1419.5</v>
      </c>
      <c r="F150" s="304">
        <v>1419.5</v>
      </c>
      <c r="G150" s="290">
        <f t="shared" si="15"/>
        <v>388.37209302325579</v>
      </c>
      <c r="H150" s="291">
        <f t="shared" si="15"/>
        <v>100</v>
      </c>
      <c r="M150" s="298"/>
      <c r="N150" s="298"/>
      <c r="O150" s="298"/>
      <c r="P150" s="298"/>
    </row>
    <row r="151" spans="1:16" ht="63" hidden="1" customHeight="1" x14ac:dyDescent="0.25">
      <c r="A151" s="337"/>
      <c r="B151" s="263" t="s">
        <v>409</v>
      </c>
      <c r="C151" s="258">
        <v>0</v>
      </c>
      <c r="D151" s="304">
        <f t="shared" si="13"/>
        <v>5.0999999999999996</v>
      </c>
      <c r="E151" s="304">
        <v>5.0999999999999996</v>
      </c>
      <c r="F151" s="304">
        <v>5.0999999999999996</v>
      </c>
      <c r="G151" s="290">
        <f t="shared" si="15"/>
        <v>100</v>
      </c>
      <c r="H151" s="291">
        <f t="shared" si="15"/>
        <v>100</v>
      </c>
      <c r="M151" s="298"/>
      <c r="N151" s="298"/>
      <c r="O151" s="298"/>
      <c r="P151" s="298"/>
    </row>
    <row r="152" spans="1:16" ht="31.5" x14ac:dyDescent="0.25">
      <c r="A152" s="270" t="s">
        <v>410</v>
      </c>
      <c r="B152" s="251" t="s">
        <v>411</v>
      </c>
      <c r="C152" s="258">
        <f>C153+C155+C157+C161+C163+C165+C167+C169+C183+C185+C187+C189+C191+C193+C195+C159</f>
        <v>172226.20000000004</v>
      </c>
      <c r="D152" s="304">
        <f t="shared" si="13"/>
        <v>-15769.900000000023</v>
      </c>
      <c r="E152" s="304">
        <f>E153+E155+E157+E161+E163+E165+E167+E169+E183+E185+E187+E189+E191+E193+E195+E159</f>
        <v>156456.30000000002</v>
      </c>
      <c r="F152" s="304">
        <f>F153+F155+F157+F161+F163+F165+F167+F169+F183+F185+F187+F189+F191+F193+F195+F159</f>
        <v>156495.80000000002</v>
      </c>
      <c r="G152" s="290">
        <f t="shared" si="15"/>
        <v>-992.11979784272421</v>
      </c>
      <c r="H152" s="291">
        <f t="shared" si="15"/>
        <v>100.02524666632154</v>
      </c>
      <c r="M152" s="297">
        <f>E152-171720.7</f>
        <v>-15264.399999999994</v>
      </c>
      <c r="N152" s="297">
        <f>F152-171720.7</f>
        <v>-15224.899999999994</v>
      </c>
      <c r="O152" s="298"/>
      <c r="P152" s="298"/>
    </row>
    <row r="153" spans="1:16" ht="47.25" hidden="1" customHeight="1" x14ac:dyDescent="0.25">
      <c r="A153" s="270" t="s">
        <v>412</v>
      </c>
      <c r="B153" s="251" t="s">
        <v>413</v>
      </c>
      <c r="C153" s="258">
        <f>C154</f>
        <v>0</v>
      </c>
      <c r="D153" s="304">
        <f t="shared" si="13"/>
        <v>0</v>
      </c>
      <c r="E153" s="304">
        <f>E154</f>
        <v>0</v>
      </c>
      <c r="F153" s="304">
        <f>F154</f>
        <v>0</v>
      </c>
      <c r="G153" s="290" t="e">
        <f t="shared" si="15"/>
        <v>#DIV/0!</v>
      </c>
      <c r="H153" s="291" t="e">
        <f t="shared" si="15"/>
        <v>#DIV/0!</v>
      </c>
      <c r="M153" s="298"/>
      <c r="N153" s="298"/>
      <c r="O153" s="298"/>
      <c r="P153" s="298"/>
    </row>
    <row r="154" spans="1:16" ht="47.25" hidden="1" customHeight="1" x14ac:dyDescent="0.25">
      <c r="A154" s="270" t="s">
        <v>414</v>
      </c>
      <c r="B154" s="251" t="s">
        <v>415</v>
      </c>
      <c r="C154" s="258"/>
      <c r="D154" s="304">
        <f t="shared" si="13"/>
        <v>0</v>
      </c>
      <c r="E154" s="304"/>
      <c r="F154" s="304"/>
      <c r="G154" s="290" t="e">
        <f t="shared" si="15"/>
        <v>#DIV/0!</v>
      </c>
      <c r="H154" s="291" t="e">
        <f t="shared" si="15"/>
        <v>#DIV/0!</v>
      </c>
      <c r="M154" s="298"/>
      <c r="N154" s="298"/>
      <c r="O154" s="298"/>
      <c r="P154" s="298"/>
    </row>
    <row r="155" spans="1:16" ht="47.25" hidden="1" customHeight="1" x14ac:dyDescent="0.25">
      <c r="A155" s="270" t="s">
        <v>416</v>
      </c>
      <c r="B155" s="251" t="s">
        <v>417</v>
      </c>
      <c r="C155" s="258">
        <f>C156</f>
        <v>0</v>
      </c>
      <c r="D155" s="304">
        <f t="shared" si="13"/>
        <v>0</v>
      </c>
      <c r="E155" s="304">
        <f>E156</f>
        <v>0</v>
      </c>
      <c r="F155" s="304">
        <f>F156</f>
        <v>0</v>
      </c>
      <c r="G155" s="290" t="e">
        <f t="shared" si="15"/>
        <v>#DIV/0!</v>
      </c>
      <c r="H155" s="291" t="e">
        <f t="shared" si="15"/>
        <v>#DIV/0!</v>
      </c>
      <c r="M155" s="298"/>
      <c r="N155" s="298"/>
      <c r="O155" s="298"/>
      <c r="P155" s="298"/>
    </row>
    <row r="156" spans="1:16" ht="47.25" hidden="1" customHeight="1" x14ac:dyDescent="0.25">
      <c r="A156" s="270" t="s">
        <v>418</v>
      </c>
      <c r="B156" s="251" t="s">
        <v>419</v>
      </c>
      <c r="C156" s="258"/>
      <c r="D156" s="304">
        <f t="shared" si="13"/>
        <v>0</v>
      </c>
      <c r="E156" s="304"/>
      <c r="F156" s="304"/>
      <c r="G156" s="290" t="e">
        <f t="shared" si="15"/>
        <v>#DIV/0!</v>
      </c>
      <c r="H156" s="291" t="e">
        <f t="shared" si="15"/>
        <v>#DIV/0!</v>
      </c>
      <c r="M156" s="298"/>
      <c r="N156" s="298"/>
      <c r="O156" s="298"/>
      <c r="P156" s="298"/>
    </row>
    <row r="157" spans="1:16" ht="63" hidden="1" customHeight="1" x14ac:dyDescent="0.25">
      <c r="A157" s="270" t="s">
        <v>420</v>
      </c>
      <c r="B157" s="251" t="s">
        <v>421</v>
      </c>
      <c r="C157" s="258">
        <f>C158</f>
        <v>0</v>
      </c>
      <c r="D157" s="304">
        <f t="shared" si="13"/>
        <v>0</v>
      </c>
      <c r="E157" s="304">
        <f>E158</f>
        <v>0</v>
      </c>
      <c r="F157" s="304">
        <f>F158</f>
        <v>0</v>
      </c>
      <c r="G157" s="290" t="e">
        <f t="shared" si="15"/>
        <v>#DIV/0!</v>
      </c>
      <c r="H157" s="291" t="e">
        <f t="shared" si="15"/>
        <v>#DIV/0!</v>
      </c>
      <c r="M157" s="298"/>
      <c r="N157" s="298"/>
      <c r="O157" s="298"/>
      <c r="P157" s="298"/>
    </row>
    <row r="158" spans="1:16" ht="63" hidden="1" customHeight="1" x14ac:dyDescent="0.25">
      <c r="A158" s="270" t="s">
        <v>422</v>
      </c>
      <c r="B158" s="251" t="s">
        <v>423</v>
      </c>
      <c r="C158" s="258"/>
      <c r="D158" s="304">
        <f t="shared" si="13"/>
        <v>0</v>
      </c>
      <c r="E158" s="304"/>
      <c r="F158" s="304"/>
      <c r="G158" s="290" t="e">
        <f t="shared" si="15"/>
        <v>#DIV/0!</v>
      </c>
      <c r="H158" s="291" t="e">
        <f t="shared" si="15"/>
        <v>#DIV/0!</v>
      </c>
      <c r="M158" s="298"/>
      <c r="N158" s="298"/>
      <c r="O158" s="298"/>
      <c r="P158" s="298"/>
    </row>
    <row r="159" spans="1:16" ht="63" hidden="1" customHeight="1" x14ac:dyDescent="0.25">
      <c r="A159" s="270" t="s">
        <v>424</v>
      </c>
      <c r="B159" s="251" t="s">
        <v>425</v>
      </c>
      <c r="C159" s="258">
        <f>SUM(C160)</f>
        <v>0</v>
      </c>
      <c r="D159" s="304">
        <f t="shared" si="13"/>
        <v>0</v>
      </c>
      <c r="E159" s="304">
        <f>SUM(E160)</f>
        <v>0</v>
      </c>
      <c r="F159" s="304">
        <f>SUM(F160)</f>
        <v>0</v>
      </c>
      <c r="G159" s="290" t="e">
        <f t="shared" si="15"/>
        <v>#DIV/0!</v>
      </c>
      <c r="H159" s="291" t="e">
        <f t="shared" si="15"/>
        <v>#DIV/0!</v>
      </c>
      <c r="M159" s="298"/>
      <c r="N159" s="298"/>
      <c r="O159" s="298"/>
      <c r="P159" s="298"/>
    </row>
    <row r="160" spans="1:16" ht="78.75" hidden="1" customHeight="1" x14ac:dyDescent="0.25">
      <c r="A160" s="270" t="s">
        <v>426</v>
      </c>
      <c r="B160" s="251" t="s">
        <v>427</v>
      </c>
      <c r="C160" s="258"/>
      <c r="D160" s="304">
        <f t="shared" si="13"/>
        <v>0</v>
      </c>
      <c r="E160" s="304"/>
      <c r="F160" s="304"/>
      <c r="G160" s="290" t="e">
        <f t="shared" si="15"/>
        <v>#DIV/0!</v>
      </c>
      <c r="H160" s="291" t="e">
        <f t="shared" si="15"/>
        <v>#DIV/0!</v>
      </c>
      <c r="M160" s="298"/>
      <c r="N160" s="298"/>
      <c r="O160" s="298"/>
      <c r="P160" s="298"/>
    </row>
    <row r="161" spans="1:16" ht="78.75" hidden="1" customHeight="1" x14ac:dyDescent="0.25">
      <c r="A161" s="270" t="s">
        <v>428</v>
      </c>
      <c r="B161" s="251" t="s">
        <v>429</v>
      </c>
      <c r="C161" s="258">
        <f>C162</f>
        <v>0</v>
      </c>
      <c r="D161" s="304">
        <f t="shared" si="13"/>
        <v>0</v>
      </c>
      <c r="E161" s="304">
        <f>E162</f>
        <v>0</v>
      </c>
      <c r="F161" s="304">
        <f>F162</f>
        <v>0</v>
      </c>
      <c r="G161" s="290" t="e">
        <f t="shared" ref="G161:H209" si="18">E161/D161*100</f>
        <v>#DIV/0!</v>
      </c>
      <c r="H161" s="291" t="e">
        <f t="shared" si="18"/>
        <v>#DIV/0!</v>
      </c>
      <c r="M161" s="298"/>
      <c r="N161" s="298"/>
      <c r="O161" s="298"/>
      <c r="P161" s="298"/>
    </row>
    <row r="162" spans="1:16" ht="63" hidden="1" customHeight="1" x14ac:dyDescent="0.25">
      <c r="A162" s="270" t="s">
        <v>430</v>
      </c>
      <c r="B162" s="251" t="s">
        <v>431</v>
      </c>
      <c r="C162" s="258"/>
      <c r="D162" s="304">
        <f t="shared" ref="D162:D196" si="19">E162-C162</f>
        <v>0</v>
      </c>
      <c r="E162" s="304"/>
      <c r="F162" s="304"/>
      <c r="G162" s="290" t="e">
        <f t="shared" si="18"/>
        <v>#DIV/0!</v>
      </c>
      <c r="H162" s="291" t="e">
        <f t="shared" si="18"/>
        <v>#DIV/0!</v>
      </c>
      <c r="M162" s="298"/>
      <c r="N162" s="298"/>
      <c r="O162" s="298"/>
      <c r="P162" s="298"/>
    </row>
    <row r="163" spans="1:16" ht="67.5" customHeight="1" x14ac:dyDescent="0.25">
      <c r="A163" s="270" t="s">
        <v>432</v>
      </c>
      <c r="B163" s="251" t="s">
        <v>433</v>
      </c>
      <c r="C163" s="258">
        <f>C164</f>
        <v>505.5</v>
      </c>
      <c r="D163" s="304">
        <f t="shared" si="19"/>
        <v>56.799999999999955</v>
      </c>
      <c r="E163" s="304">
        <f>E164</f>
        <v>562.29999999999995</v>
      </c>
      <c r="F163" s="304">
        <f>F164</f>
        <v>562.29999999999995</v>
      </c>
      <c r="G163" s="290">
        <f t="shared" si="18"/>
        <v>989.96478873239516</v>
      </c>
      <c r="H163" s="291">
        <f t="shared" si="18"/>
        <v>100</v>
      </c>
      <c r="M163" s="298"/>
      <c r="N163" s="298"/>
      <c r="O163" s="298"/>
      <c r="P163" s="298"/>
    </row>
    <row r="164" spans="1:16" ht="47.25" x14ac:dyDescent="0.25">
      <c r="A164" s="270" t="s">
        <v>434</v>
      </c>
      <c r="B164" s="251" t="s">
        <v>435</v>
      </c>
      <c r="C164" s="258">
        <v>505.5</v>
      </c>
      <c r="D164" s="304">
        <f t="shared" si="19"/>
        <v>56.799999999999955</v>
      </c>
      <c r="E164" s="304">
        <v>562.29999999999995</v>
      </c>
      <c r="F164" s="304">
        <v>562.29999999999995</v>
      </c>
      <c r="G164" s="290">
        <f t="shared" si="18"/>
        <v>989.96478873239516</v>
      </c>
      <c r="H164" s="291">
        <f t="shared" si="18"/>
        <v>100</v>
      </c>
      <c r="M164" s="298"/>
      <c r="N164" s="298"/>
      <c r="O164" s="298"/>
      <c r="P164" s="298"/>
    </row>
    <row r="165" spans="1:16" ht="47.25" hidden="1" customHeight="1" x14ac:dyDescent="0.25">
      <c r="A165" s="270" t="s">
        <v>436</v>
      </c>
      <c r="B165" s="251" t="s">
        <v>437</v>
      </c>
      <c r="C165" s="258">
        <f>C166</f>
        <v>0</v>
      </c>
      <c r="D165" s="304">
        <f t="shared" si="19"/>
        <v>0</v>
      </c>
      <c r="E165" s="304">
        <f>E166</f>
        <v>0</v>
      </c>
      <c r="F165" s="304">
        <f>F166</f>
        <v>0</v>
      </c>
      <c r="G165" s="290" t="e">
        <f t="shared" si="18"/>
        <v>#DIV/0!</v>
      </c>
      <c r="H165" s="291" t="e">
        <f t="shared" si="18"/>
        <v>#DIV/0!</v>
      </c>
    </row>
    <row r="166" spans="1:16" ht="47.25" hidden="1" customHeight="1" x14ac:dyDescent="0.25">
      <c r="A166" s="270" t="s">
        <v>438</v>
      </c>
      <c r="B166" s="251" t="s">
        <v>439</v>
      </c>
      <c r="C166" s="258"/>
      <c r="D166" s="304">
        <f t="shared" si="19"/>
        <v>0</v>
      </c>
      <c r="E166" s="304"/>
      <c r="F166" s="304"/>
      <c r="G166" s="290" t="e">
        <f t="shared" si="18"/>
        <v>#DIV/0!</v>
      </c>
      <c r="H166" s="291" t="e">
        <f t="shared" si="18"/>
        <v>#DIV/0!</v>
      </c>
    </row>
    <row r="167" spans="1:16" ht="63" hidden="1" customHeight="1" x14ac:dyDescent="0.25">
      <c r="A167" s="270" t="s">
        <v>440</v>
      </c>
      <c r="B167" s="251" t="s">
        <v>441</v>
      </c>
      <c r="C167" s="258">
        <f>C168</f>
        <v>0</v>
      </c>
      <c r="D167" s="304">
        <f t="shared" si="19"/>
        <v>0</v>
      </c>
      <c r="E167" s="304">
        <f>E168</f>
        <v>0</v>
      </c>
      <c r="F167" s="304">
        <f>F168</f>
        <v>0</v>
      </c>
      <c r="G167" s="290" t="e">
        <f t="shared" si="18"/>
        <v>#DIV/0!</v>
      </c>
      <c r="H167" s="291" t="e">
        <f t="shared" si="18"/>
        <v>#DIV/0!</v>
      </c>
    </row>
    <row r="168" spans="1:16" ht="63" hidden="1" customHeight="1" x14ac:dyDescent="0.25">
      <c r="A168" s="270" t="s">
        <v>442</v>
      </c>
      <c r="B168" s="251" t="s">
        <v>443</v>
      </c>
      <c r="C168" s="258"/>
      <c r="D168" s="304">
        <f t="shared" si="19"/>
        <v>0</v>
      </c>
      <c r="E168" s="304"/>
      <c r="F168" s="304"/>
      <c r="G168" s="290" t="e">
        <f t="shared" si="18"/>
        <v>#DIV/0!</v>
      </c>
      <c r="H168" s="291" t="e">
        <f t="shared" si="18"/>
        <v>#DIV/0!</v>
      </c>
    </row>
    <row r="169" spans="1:16" ht="47.25" x14ac:dyDescent="0.25">
      <c r="A169" s="270" t="s">
        <v>444</v>
      </c>
      <c r="B169" s="251" t="s">
        <v>445</v>
      </c>
      <c r="C169" s="258">
        <f>C170</f>
        <v>167419.50000000003</v>
      </c>
      <c r="D169" s="304">
        <f t="shared" si="19"/>
        <v>-16089.600000000006</v>
      </c>
      <c r="E169" s="304">
        <f>E170</f>
        <v>151329.90000000002</v>
      </c>
      <c r="F169" s="304">
        <f>F170</f>
        <v>151337.50000000003</v>
      </c>
      <c r="G169" s="290">
        <f t="shared" si="18"/>
        <v>-940.54482398567995</v>
      </c>
      <c r="H169" s="291">
        <f t="shared" si="18"/>
        <v>100.00502214037014</v>
      </c>
    </row>
    <row r="170" spans="1:16" ht="67.5" customHeight="1" x14ac:dyDescent="0.25">
      <c r="A170" s="270" t="s">
        <v>446</v>
      </c>
      <c r="B170" s="251" t="s">
        <v>447</v>
      </c>
      <c r="C170" s="258">
        <f>SUM(C171:C182)</f>
        <v>167419.50000000003</v>
      </c>
      <c r="D170" s="304">
        <f t="shared" si="19"/>
        <v>-16089.600000000006</v>
      </c>
      <c r="E170" s="304">
        <f>SUM(E171:E182)</f>
        <v>151329.90000000002</v>
      </c>
      <c r="F170" s="304">
        <f>SUM(F171:F182)</f>
        <v>151337.50000000003</v>
      </c>
      <c r="G170" s="290">
        <f t="shared" si="18"/>
        <v>-940.54482398567995</v>
      </c>
      <c r="H170" s="291">
        <f t="shared" si="18"/>
        <v>100.00502214037014</v>
      </c>
      <c r="M170" s="260"/>
    </row>
    <row r="171" spans="1:16" s="266" customFormat="1" ht="90" hidden="1" customHeight="1" x14ac:dyDescent="0.25">
      <c r="A171" s="337"/>
      <c r="B171" s="264" t="s">
        <v>448</v>
      </c>
      <c r="C171" s="258">
        <v>617.20000000000005</v>
      </c>
      <c r="D171" s="304">
        <f t="shared" si="19"/>
        <v>17.399999999999977</v>
      </c>
      <c r="E171" s="304">
        <v>634.6</v>
      </c>
      <c r="F171" s="304">
        <v>634.6</v>
      </c>
      <c r="G171" s="290">
        <f t="shared" si="18"/>
        <v>3647.1264367816138</v>
      </c>
      <c r="H171" s="291">
        <f t="shared" si="18"/>
        <v>100</v>
      </c>
    </row>
    <row r="172" spans="1:16" s="266" customFormat="1" ht="125.25" hidden="1" customHeight="1" x14ac:dyDescent="0.25">
      <c r="A172" s="337"/>
      <c r="B172" s="264" t="s">
        <v>449</v>
      </c>
      <c r="C172" s="258">
        <v>765</v>
      </c>
      <c r="D172" s="304">
        <f t="shared" si="19"/>
        <v>-12</v>
      </c>
      <c r="E172" s="304">
        <v>753</v>
      </c>
      <c r="F172" s="304">
        <v>753</v>
      </c>
      <c r="G172" s="290">
        <f t="shared" si="18"/>
        <v>-6275</v>
      </c>
      <c r="H172" s="291">
        <f t="shared" si="18"/>
        <v>100</v>
      </c>
      <c r="M172" s="299"/>
    </row>
    <row r="173" spans="1:16" s="266" customFormat="1" ht="141.75" hidden="1" customHeight="1" x14ac:dyDescent="0.25">
      <c r="A173" s="337"/>
      <c r="B173" s="264" t="s">
        <v>450</v>
      </c>
      <c r="C173" s="258">
        <v>6</v>
      </c>
      <c r="D173" s="304">
        <f t="shared" si="19"/>
        <v>-6</v>
      </c>
      <c r="E173" s="304"/>
      <c r="F173" s="304">
        <v>7.6</v>
      </c>
      <c r="G173" s="290"/>
      <c r="H173" s="291"/>
    </row>
    <row r="174" spans="1:16" s="266" customFormat="1" ht="160.5" hidden="1" customHeight="1" x14ac:dyDescent="0.25">
      <c r="A174" s="337"/>
      <c r="B174" s="264" t="s">
        <v>451</v>
      </c>
      <c r="C174" s="258">
        <v>165748</v>
      </c>
      <c r="D174" s="304">
        <f>E174-C174</f>
        <v>-21493.200000000012</v>
      </c>
      <c r="E174" s="304">
        <v>144254.79999999999</v>
      </c>
      <c r="F174" s="304">
        <v>144254.79999999999</v>
      </c>
      <c r="G174" s="290">
        <f t="shared" si="18"/>
        <v>-671.16483352874354</v>
      </c>
      <c r="H174" s="291">
        <f t="shared" si="18"/>
        <v>100</v>
      </c>
    </row>
    <row r="175" spans="1:16" s="266" customFormat="1" ht="127.5" hidden="1" customHeight="1" x14ac:dyDescent="0.25">
      <c r="A175" s="337"/>
      <c r="B175" s="264" t="s">
        <v>1064</v>
      </c>
      <c r="C175" s="258">
        <v>0</v>
      </c>
      <c r="D175" s="304">
        <f t="shared" si="19"/>
        <v>53</v>
      </c>
      <c r="E175" s="304">
        <v>53</v>
      </c>
      <c r="F175" s="304">
        <v>53</v>
      </c>
      <c r="G175" s="290">
        <f t="shared" si="18"/>
        <v>100</v>
      </c>
      <c r="H175" s="291">
        <f t="shared" si="18"/>
        <v>100</v>
      </c>
    </row>
    <row r="176" spans="1:16" s="266" customFormat="1" ht="157.5" hidden="1" customHeight="1" x14ac:dyDescent="0.25">
      <c r="A176" s="337"/>
      <c r="B176" s="264" t="s">
        <v>1062</v>
      </c>
      <c r="C176" s="258">
        <v>20</v>
      </c>
      <c r="D176" s="304">
        <f t="shared" si="19"/>
        <v>1.1999999999999993</v>
      </c>
      <c r="E176" s="304">
        <v>21.2</v>
      </c>
      <c r="F176" s="304">
        <v>21.2</v>
      </c>
      <c r="G176" s="290">
        <f t="shared" si="18"/>
        <v>1766.6666666666674</v>
      </c>
      <c r="H176" s="291">
        <f t="shared" si="18"/>
        <v>100</v>
      </c>
    </row>
    <row r="177" spans="1:8" s="266" customFormat="1" ht="105.75" hidden="1" customHeight="1" x14ac:dyDescent="0.25">
      <c r="A177" s="337"/>
      <c r="B177" s="264" t="s">
        <v>457</v>
      </c>
      <c r="C177" s="258">
        <v>51</v>
      </c>
      <c r="D177" s="304">
        <f t="shared" si="19"/>
        <v>2.1000000000000014</v>
      </c>
      <c r="E177" s="304">
        <v>53.1</v>
      </c>
      <c r="F177" s="304">
        <v>53.1</v>
      </c>
      <c r="G177" s="290">
        <f t="shared" si="18"/>
        <v>2528.5714285714271</v>
      </c>
      <c r="H177" s="291">
        <f t="shared" si="18"/>
        <v>100</v>
      </c>
    </row>
    <row r="178" spans="1:8" s="266" customFormat="1" ht="195.75" hidden="1" customHeight="1" x14ac:dyDescent="0.25">
      <c r="A178" s="337"/>
      <c r="B178" s="264" t="s">
        <v>1065</v>
      </c>
      <c r="C178" s="258"/>
      <c r="D178" s="304"/>
      <c r="E178" s="304">
        <v>500.6</v>
      </c>
      <c r="F178" s="304">
        <v>500.6</v>
      </c>
      <c r="G178" s="290"/>
      <c r="H178" s="291">
        <f t="shared" si="18"/>
        <v>100</v>
      </c>
    </row>
    <row r="179" spans="1:8" s="266" customFormat="1" ht="165.75" hidden="1" customHeight="1" x14ac:dyDescent="0.25">
      <c r="A179" s="337"/>
      <c r="B179" s="264" t="s">
        <v>1067</v>
      </c>
      <c r="C179" s="258"/>
      <c r="D179" s="304"/>
      <c r="E179" s="304">
        <v>215.2</v>
      </c>
      <c r="F179" s="304">
        <v>215.2</v>
      </c>
      <c r="G179" s="290"/>
      <c r="H179" s="291">
        <f t="shared" si="18"/>
        <v>100</v>
      </c>
    </row>
    <row r="180" spans="1:8" s="266" customFormat="1" ht="167.25" hidden="1" customHeight="1" x14ac:dyDescent="0.25">
      <c r="A180" s="337"/>
      <c r="B180" s="264" t="s">
        <v>458</v>
      </c>
      <c r="C180" s="258">
        <v>0.7</v>
      </c>
      <c r="D180" s="304">
        <f t="shared" si="19"/>
        <v>-9.9999999999999978E-2</v>
      </c>
      <c r="E180" s="304">
        <v>0.6</v>
      </c>
      <c r="F180" s="304">
        <v>0.6</v>
      </c>
      <c r="G180" s="290">
        <f t="shared" si="18"/>
        <v>-600.00000000000011</v>
      </c>
      <c r="H180" s="291">
        <f t="shared" si="18"/>
        <v>100</v>
      </c>
    </row>
    <row r="181" spans="1:8" s="266" customFormat="1" ht="94.5" hidden="1" customHeight="1" x14ac:dyDescent="0.25">
      <c r="A181" s="337"/>
      <c r="B181" s="264" t="s">
        <v>1063</v>
      </c>
      <c r="C181" s="258">
        <v>0</v>
      </c>
      <c r="D181" s="304">
        <f t="shared" si="19"/>
        <v>4630</v>
      </c>
      <c r="E181" s="304">
        <v>4630</v>
      </c>
      <c r="F181" s="304">
        <v>4630</v>
      </c>
      <c r="G181" s="290">
        <f t="shared" si="18"/>
        <v>100</v>
      </c>
      <c r="H181" s="291">
        <f t="shared" si="18"/>
        <v>100</v>
      </c>
    </row>
    <row r="182" spans="1:8" s="266" customFormat="1" ht="94.5" hidden="1" customHeight="1" x14ac:dyDescent="0.25">
      <c r="A182" s="337"/>
      <c r="B182" s="264" t="s">
        <v>460</v>
      </c>
      <c r="C182" s="258">
        <v>211.6</v>
      </c>
      <c r="D182" s="304">
        <f t="shared" si="19"/>
        <v>2.2000000000000171</v>
      </c>
      <c r="E182" s="304">
        <v>213.8</v>
      </c>
      <c r="F182" s="304">
        <v>213.8</v>
      </c>
      <c r="G182" s="290">
        <f t="shared" si="18"/>
        <v>9718.1818181817434</v>
      </c>
      <c r="H182" s="291">
        <f t="shared" si="18"/>
        <v>100</v>
      </c>
    </row>
    <row r="183" spans="1:8" ht="78.75" hidden="1" customHeight="1" x14ac:dyDescent="0.25">
      <c r="A183" s="270" t="s">
        <v>461</v>
      </c>
      <c r="B183" s="251" t="s">
        <v>462</v>
      </c>
      <c r="C183" s="258">
        <f>C184</f>
        <v>0</v>
      </c>
      <c r="D183" s="304">
        <f t="shared" si="19"/>
        <v>0</v>
      </c>
      <c r="E183" s="304">
        <f>E184</f>
        <v>0</v>
      </c>
      <c r="F183" s="304">
        <f>F184</f>
        <v>0</v>
      </c>
      <c r="G183" s="290" t="e">
        <f t="shared" si="18"/>
        <v>#DIV/0!</v>
      </c>
      <c r="H183" s="291" t="e">
        <f t="shared" si="18"/>
        <v>#DIV/0!</v>
      </c>
    </row>
    <row r="184" spans="1:8" ht="63" hidden="1" customHeight="1" x14ac:dyDescent="0.25">
      <c r="A184" s="270" t="s">
        <v>463</v>
      </c>
      <c r="B184" s="251" t="s">
        <v>464</v>
      </c>
      <c r="C184" s="258">
        <v>0</v>
      </c>
      <c r="D184" s="304">
        <f t="shared" si="19"/>
        <v>0</v>
      </c>
      <c r="E184" s="304">
        <v>0</v>
      </c>
      <c r="F184" s="304">
        <v>0</v>
      </c>
      <c r="G184" s="290" t="e">
        <f t="shared" si="18"/>
        <v>#DIV/0!</v>
      </c>
      <c r="H184" s="291" t="e">
        <f t="shared" si="18"/>
        <v>#DIV/0!</v>
      </c>
    </row>
    <row r="185" spans="1:8" ht="63" hidden="1" x14ac:dyDescent="0.25">
      <c r="A185" s="270" t="s">
        <v>465</v>
      </c>
      <c r="B185" s="251" t="s">
        <v>466</v>
      </c>
      <c r="C185" s="258">
        <f>C186</f>
        <v>0</v>
      </c>
      <c r="D185" s="304">
        <f t="shared" si="19"/>
        <v>0</v>
      </c>
      <c r="E185" s="304">
        <f>E186</f>
        <v>0</v>
      </c>
      <c r="F185" s="304">
        <f>F186</f>
        <v>0</v>
      </c>
      <c r="G185" s="290" t="e">
        <f t="shared" si="18"/>
        <v>#DIV/0!</v>
      </c>
      <c r="H185" s="291" t="e">
        <f t="shared" si="18"/>
        <v>#DIV/0!</v>
      </c>
    </row>
    <row r="186" spans="1:8" ht="63" hidden="1" x14ac:dyDescent="0.25">
      <c r="A186" s="270" t="s">
        <v>467</v>
      </c>
      <c r="B186" s="251" t="s">
        <v>468</v>
      </c>
      <c r="C186" s="258">
        <v>0</v>
      </c>
      <c r="D186" s="304">
        <f t="shared" si="19"/>
        <v>0</v>
      </c>
      <c r="E186" s="304">
        <v>0</v>
      </c>
      <c r="F186" s="304">
        <v>0</v>
      </c>
      <c r="G186" s="290" t="e">
        <f t="shared" si="18"/>
        <v>#DIV/0!</v>
      </c>
      <c r="H186" s="291" t="e">
        <f t="shared" si="18"/>
        <v>#DIV/0!</v>
      </c>
    </row>
    <row r="187" spans="1:8" ht="94.5" x14ac:dyDescent="0.25">
      <c r="A187" s="270" t="s">
        <v>469</v>
      </c>
      <c r="B187" s="251" t="s">
        <v>470</v>
      </c>
      <c r="C187" s="258">
        <f>C188</f>
        <v>1712.3</v>
      </c>
      <c r="D187" s="304">
        <f t="shared" si="19"/>
        <v>293.10000000000014</v>
      </c>
      <c r="E187" s="304">
        <f>E188</f>
        <v>2005.4</v>
      </c>
      <c r="F187" s="304">
        <f>F188</f>
        <v>2005.4</v>
      </c>
      <c r="G187" s="290">
        <f t="shared" si="18"/>
        <v>684.20334356874764</v>
      </c>
      <c r="H187" s="291">
        <f t="shared" si="18"/>
        <v>100</v>
      </c>
    </row>
    <row r="188" spans="1:8" ht="157.5" x14ac:dyDescent="0.25">
      <c r="A188" s="270" t="s">
        <v>471</v>
      </c>
      <c r="B188" s="251" t="s">
        <v>1058</v>
      </c>
      <c r="C188" s="258">
        <v>1712.3</v>
      </c>
      <c r="D188" s="304">
        <f t="shared" si="19"/>
        <v>293.10000000000014</v>
      </c>
      <c r="E188" s="304">
        <v>2005.4</v>
      </c>
      <c r="F188" s="304">
        <v>2005.4</v>
      </c>
      <c r="G188" s="290">
        <f t="shared" si="18"/>
        <v>684.20334356874764</v>
      </c>
      <c r="H188" s="291">
        <f t="shared" si="18"/>
        <v>100</v>
      </c>
    </row>
    <row r="189" spans="1:8" ht="94.5" customHeight="1" x14ac:dyDescent="0.25">
      <c r="A189" s="270" t="s">
        <v>473</v>
      </c>
      <c r="B189" s="251" t="s">
        <v>474</v>
      </c>
      <c r="C189" s="258">
        <f>C190</f>
        <v>1979.7</v>
      </c>
      <c r="D189" s="304">
        <f t="shared" si="19"/>
        <v>-60.700000000000045</v>
      </c>
      <c r="E189" s="304">
        <f>E190</f>
        <v>1919</v>
      </c>
      <c r="F189" s="304">
        <f>F190</f>
        <v>1919</v>
      </c>
      <c r="G189" s="290">
        <f t="shared" si="18"/>
        <v>-3161.4497528830289</v>
      </c>
      <c r="H189" s="291">
        <f t="shared" si="18"/>
        <v>100</v>
      </c>
    </row>
    <row r="190" spans="1:8" ht="78.75" customHeight="1" x14ac:dyDescent="0.25">
      <c r="A190" s="270" t="s">
        <v>475</v>
      </c>
      <c r="B190" s="251" t="s">
        <v>766</v>
      </c>
      <c r="C190" s="258">
        <v>1979.7</v>
      </c>
      <c r="D190" s="304">
        <f t="shared" si="19"/>
        <v>-60.700000000000045</v>
      </c>
      <c r="E190" s="304">
        <v>1919</v>
      </c>
      <c r="F190" s="304">
        <v>1919</v>
      </c>
      <c r="G190" s="290">
        <f t="shared" si="18"/>
        <v>-3161.4497528830289</v>
      </c>
      <c r="H190" s="291">
        <f t="shared" si="18"/>
        <v>100</v>
      </c>
    </row>
    <row r="191" spans="1:8" ht="63" hidden="1" x14ac:dyDescent="0.25">
      <c r="A191" s="270" t="s">
        <v>477</v>
      </c>
      <c r="B191" s="251" t="s">
        <v>478</v>
      </c>
      <c r="C191" s="258">
        <f>C192</f>
        <v>0</v>
      </c>
      <c r="D191" s="304">
        <f t="shared" si="19"/>
        <v>0</v>
      </c>
      <c r="E191" s="304">
        <f>E192</f>
        <v>0</v>
      </c>
      <c r="F191" s="304">
        <f>F192</f>
        <v>0</v>
      </c>
      <c r="G191" s="290" t="e">
        <f t="shared" si="18"/>
        <v>#DIV/0!</v>
      </c>
      <c r="H191" s="291" t="e">
        <f t="shared" si="18"/>
        <v>#DIV/0!</v>
      </c>
    </row>
    <row r="192" spans="1:8" ht="63" hidden="1" x14ac:dyDescent="0.25">
      <c r="A192" s="270" t="s">
        <v>479</v>
      </c>
      <c r="B192" s="251" t="s">
        <v>480</v>
      </c>
      <c r="C192" s="258"/>
      <c r="D192" s="304">
        <f t="shared" si="19"/>
        <v>0</v>
      </c>
      <c r="E192" s="304"/>
      <c r="F192" s="304"/>
      <c r="G192" s="290" t="e">
        <f t="shared" si="18"/>
        <v>#DIV/0!</v>
      </c>
      <c r="H192" s="291" t="e">
        <f t="shared" si="18"/>
        <v>#DIV/0!</v>
      </c>
    </row>
    <row r="193" spans="1:8" ht="94.5" customHeight="1" x14ac:dyDescent="0.25">
      <c r="A193" s="270" t="s">
        <v>481</v>
      </c>
      <c r="B193" s="251" t="s">
        <v>482</v>
      </c>
      <c r="C193" s="258">
        <f>C194</f>
        <v>609.20000000000005</v>
      </c>
      <c r="D193" s="304">
        <f t="shared" si="19"/>
        <v>30.5</v>
      </c>
      <c r="E193" s="304">
        <f>E194</f>
        <v>639.70000000000005</v>
      </c>
      <c r="F193" s="304">
        <f>F194</f>
        <v>671.6</v>
      </c>
      <c r="G193" s="290">
        <f t="shared" si="18"/>
        <v>2097.377049180328</v>
      </c>
      <c r="H193" s="291">
        <f t="shared" si="18"/>
        <v>104.98671252149445</v>
      </c>
    </row>
    <row r="194" spans="1:8" ht="110.25" customHeight="1" x14ac:dyDescent="0.25">
      <c r="A194" s="270" t="s">
        <v>483</v>
      </c>
      <c r="B194" s="251" t="s">
        <v>1059</v>
      </c>
      <c r="C194" s="258">
        <v>609.20000000000005</v>
      </c>
      <c r="D194" s="304">
        <f t="shared" si="19"/>
        <v>30.5</v>
      </c>
      <c r="E194" s="304">
        <v>639.70000000000005</v>
      </c>
      <c r="F194" s="304">
        <v>671.6</v>
      </c>
      <c r="G194" s="290">
        <f t="shared" si="18"/>
        <v>2097.377049180328</v>
      </c>
      <c r="H194" s="291">
        <f t="shared" si="18"/>
        <v>104.98671252149445</v>
      </c>
    </row>
    <row r="195" spans="1:8" ht="94.5" hidden="1" x14ac:dyDescent="0.25">
      <c r="A195" s="270" t="s">
        <v>485</v>
      </c>
      <c r="B195" s="251" t="s">
        <v>486</v>
      </c>
      <c r="C195" s="258">
        <f>C196</f>
        <v>0</v>
      </c>
      <c r="D195" s="304">
        <f t="shared" si="19"/>
        <v>0</v>
      </c>
      <c r="E195" s="304">
        <f>E196</f>
        <v>0</v>
      </c>
      <c r="F195" s="304">
        <f>F196</f>
        <v>0</v>
      </c>
      <c r="G195" s="290" t="e">
        <f t="shared" si="18"/>
        <v>#DIV/0!</v>
      </c>
      <c r="H195" s="291" t="e">
        <f t="shared" si="18"/>
        <v>#DIV/0!</v>
      </c>
    </row>
    <row r="196" spans="1:8" ht="63" hidden="1" customHeight="1" x14ac:dyDescent="0.25">
      <c r="A196" s="270" t="s">
        <v>487</v>
      </c>
      <c r="B196" s="251" t="s">
        <v>531</v>
      </c>
      <c r="C196" s="258">
        <v>0</v>
      </c>
      <c r="D196" s="304">
        <f t="shared" si="19"/>
        <v>0</v>
      </c>
      <c r="E196" s="304">
        <v>0</v>
      </c>
      <c r="F196" s="304">
        <v>0</v>
      </c>
      <c r="G196" s="290" t="e">
        <f t="shared" si="18"/>
        <v>#DIV/0!</v>
      </c>
      <c r="H196" s="291" t="e">
        <f t="shared" si="18"/>
        <v>#DIV/0!</v>
      </c>
    </row>
    <row r="197" spans="1:8" ht="78.75" customHeight="1" x14ac:dyDescent="0.25">
      <c r="A197" s="270" t="s">
        <v>489</v>
      </c>
      <c r="B197" s="251" t="s">
        <v>102</v>
      </c>
      <c r="C197" s="273">
        <f>C198+C200+C202</f>
        <v>90</v>
      </c>
      <c r="D197" s="304">
        <f>D198+D200+D202</f>
        <v>0</v>
      </c>
      <c r="E197" s="304">
        <f>E198+E200+E202</f>
        <v>90</v>
      </c>
      <c r="F197" s="304">
        <f>F198+F200+F202</f>
        <v>90</v>
      </c>
      <c r="G197" s="290" t="e">
        <f t="shared" si="18"/>
        <v>#DIV/0!</v>
      </c>
      <c r="H197" s="291">
        <f t="shared" si="18"/>
        <v>100</v>
      </c>
    </row>
    <row r="198" spans="1:8" ht="63" hidden="1" x14ac:dyDescent="0.25">
      <c r="A198" s="270" t="s">
        <v>490</v>
      </c>
      <c r="B198" s="251" t="s">
        <v>491</v>
      </c>
      <c r="C198" s="273">
        <f>C199</f>
        <v>0</v>
      </c>
      <c r="D198" s="304">
        <f>D199</f>
        <v>0</v>
      </c>
      <c r="E198" s="304">
        <f>E199</f>
        <v>0</v>
      </c>
      <c r="F198" s="304">
        <f>F199</f>
        <v>0</v>
      </c>
      <c r="G198" s="290" t="e">
        <f t="shared" si="18"/>
        <v>#DIV/0!</v>
      </c>
      <c r="H198" s="291" t="e">
        <f t="shared" si="18"/>
        <v>#DIV/0!</v>
      </c>
    </row>
    <row r="199" spans="1:8" ht="63" hidden="1" x14ac:dyDescent="0.25">
      <c r="A199" s="270" t="s">
        <v>492</v>
      </c>
      <c r="B199" s="251" t="s">
        <v>493</v>
      </c>
      <c r="C199" s="273"/>
      <c r="D199" s="304"/>
      <c r="E199" s="304"/>
      <c r="F199" s="304"/>
      <c r="G199" s="290" t="e">
        <f t="shared" si="18"/>
        <v>#DIV/0!</v>
      </c>
      <c r="H199" s="291" t="e">
        <f t="shared" si="18"/>
        <v>#DIV/0!</v>
      </c>
    </row>
    <row r="200" spans="1:8" ht="31.5" customHeight="1" x14ac:dyDescent="0.25">
      <c r="A200" s="338" t="s">
        <v>494</v>
      </c>
      <c r="B200" s="272" t="s">
        <v>495</v>
      </c>
      <c r="C200" s="273">
        <f>C201</f>
        <v>90</v>
      </c>
      <c r="D200" s="304">
        <f>D201</f>
        <v>0</v>
      </c>
      <c r="E200" s="304">
        <f>E201</f>
        <v>90</v>
      </c>
      <c r="F200" s="304">
        <f>F201</f>
        <v>90</v>
      </c>
      <c r="G200" s="290" t="e">
        <f t="shared" si="18"/>
        <v>#DIV/0!</v>
      </c>
      <c r="H200" s="291">
        <f t="shared" si="18"/>
        <v>100</v>
      </c>
    </row>
    <row r="201" spans="1:8" ht="47.25" customHeight="1" x14ac:dyDescent="0.25">
      <c r="A201" s="338" t="s">
        <v>496</v>
      </c>
      <c r="B201" s="272" t="s">
        <v>497</v>
      </c>
      <c r="C201" s="273">
        <v>90</v>
      </c>
      <c r="D201" s="304">
        <f>E201-C201</f>
        <v>0</v>
      </c>
      <c r="E201" s="304">
        <v>90</v>
      </c>
      <c r="F201" s="304">
        <v>90</v>
      </c>
      <c r="G201" s="290" t="e">
        <f t="shared" si="18"/>
        <v>#DIV/0!</v>
      </c>
      <c r="H201" s="291">
        <f t="shared" si="18"/>
        <v>100</v>
      </c>
    </row>
    <row r="202" spans="1:8" ht="15.75" hidden="1" customHeight="1" x14ac:dyDescent="0.25">
      <c r="A202" s="267" t="s">
        <v>498</v>
      </c>
      <c r="B202" s="251" t="s">
        <v>499</v>
      </c>
      <c r="C202" s="267"/>
      <c r="D202" s="273">
        <f>D203</f>
        <v>0</v>
      </c>
      <c r="E202" s="273">
        <f>E203</f>
        <v>0</v>
      </c>
      <c r="F202" s="273">
        <f>F203</f>
        <v>0</v>
      </c>
      <c r="G202" s="290" t="e">
        <f t="shared" si="18"/>
        <v>#DIV/0!</v>
      </c>
      <c r="H202" s="291" t="e">
        <f t="shared" si="18"/>
        <v>#DIV/0!</v>
      </c>
    </row>
    <row r="203" spans="1:8" ht="31.5" hidden="1" customHeight="1" x14ac:dyDescent="0.25">
      <c r="A203" s="267" t="s">
        <v>500</v>
      </c>
      <c r="B203" s="251" t="s">
        <v>501</v>
      </c>
      <c r="C203" s="267"/>
      <c r="D203" s="273"/>
      <c r="E203" s="273"/>
      <c r="F203" s="273"/>
      <c r="G203" s="290" t="e">
        <f t="shared" si="18"/>
        <v>#DIV/0!</v>
      </c>
      <c r="H203" s="291" t="e">
        <f t="shared" si="18"/>
        <v>#DIV/0!</v>
      </c>
    </row>
    <row r="204" spans="1:8" ht="126" hidden="1" customHeight="1" x14ac:dyDescent="0.25">
      <c r="A204" s="267" t="s">
        <v>502</v>
      </c>
      <c r="B204" s="251" t="s">
        <v>503</v>
      </c>
      <c r="C204" s="267"/>
      <c r="D204" s="273">
        <f>SUM(D205)</f>
        <v>0</v>
      </c>
      <c r="E204" s="273">
        <f>SUM(E205)</f>
        <v>0</v>
      </c>
      <c r="F204" s="273">
        <f>SUM(F205)</f>
        <v>0</v>
      </c>
      <c r="G204" s="290" t="e">
        <f t="shared" si="18"/>
        <v>#DIV/0!</v>
      </c>
      <c r="H204" s="291" t="e">
        <f t="shared" si="18"/>
        <v>#DIV/0!</v>
      </c>
    </row>
    <row r="205" spans="1:8" ht="78.75" hidden="1" customHeight="1" x14ac:dyDescent="0.25">
      <c r="A205" s="267" t="s">
        <v>504</v>
      </c>
      <c r="B205" s="251" t="s">
        <v>505</v>
      </c>
      <c r="C205" s="267"/>
      <c r="D205" s="273"/>
      <c r="E205" s="273"/>
      <c r="F205" s="273"/>
      <c r="G205" s="290" t="e">
        <f t="shared" si="18"/>
        <v>#DIV/0!</v>
      </c>
      <c r="H205" s="291" t="e">
        <f t="shared" si="18"/>
        <v>#DIV/0!</v>
      </c>
    </row>
    <row r="206" spans="1:8" ht="63" hidden="1" customHeight="1" x14ac:dyDescent="0.25">
      <c r="A206" s="267" t="s">
        <v>506</v>
      </c>
      <c r="B206" s="251" t="s">
        <v>507</v>
      </c>
      <c r="C206" s="267"/>
      <c r="D206" s="273">
        <f>D207</f>
        <v>0</v>
      </c>
      <c r="E206" s="273">
        <f>E207</f>
        <v>0</v>
      </c>
      <c r="F206" s="273">
        <f>F207</f>
        <v>0</v>
      </c>
      <c r="G206" s="290" t="e">
        <f t="shared" si="18"/>
        <v>#DIV/0!</v>
      </c>
      <c r="H206" s="291" t="e">
        <f t="shared" si="18"/>
        <v>#DIV/0!</v>
      </c>
    </row>
    <row r="207" spans="1:8" ht="63" hidden="1" customHeight="1" x14ac:dyDescent="0.25">
      <c r="A207" s="267" t="s">
        <v>508</v>
      </c>
      <c r="B207" s="251" t="s">
        <v>509</v>
      </c>
      <c r="C207" s="267"/>
      <c r="D207" s="273"/>
      <c r="E207" s="273"/>
      <c r="F207" s="273"/>
      <c r="G207" s="290" t="e">
        <f t="shared" si="18"/>
        <v>#DIV/0!</v>
      </c>
      <c r="H207" s="291" t="e">
        <f t="shared" si="18"/>
        <v>#DIV/0!</v>
      </c>
    </row>
    <row r="208" spans="1:8" ht="63" hidden="1" x14ac:dyDescent="0.25">
      <c r="A208" s="267" t="s">
        <v>510</v>
      </c>
      <c r="B208" s="251" t="s">
        <v>511</v>
      </c>
      <c r="C208" s="267"/>
      <c r="D208" s="273">
        <f>D209</f>
        <v>0</v>
      </c>
      <c r="E208" s="273">
        <f>E209</f>
        <v>0</v>
      </c>
      <c r="F208" s="273">
        <f>F209</f>
        <v>0</v>
      </c>
      <c r="G208" s="290" t="e">
        <f t="shared" si="18"/>
        <v>#DIV/0!</v>
      </c>
      <c r="H208" s="291" t="e">
        <f t="shared" si="18"/>
        <v>#DIV/0!</v>
      </c>
    </row>
    <row r="209" spans="1:8" ht="63" hidden="1" x14ac:dyDescent="0.25">
      <c r="A209" s="267" t="s">
        <v>512</v>
      </c>
      <c r="B209" s="251" t="s">
        <v>513</v>
      </c>
      <c r="C209" s="267"/>
      <c r="D209" s="273"/>
      <c r="E209" s="273"/>
      <c r="F209" s="273"/>
      <c r="G209" s="290" t="e">
        <f t="shared" si="18"/>
        <v>#DIV/0!</v>
      </c>
      <c r="H209" s="291" t="e">
        <f t="shared" si="18"/>
        <v>#DIV/0!</v>
      </c>
    </row>
    <row r="210" spans="1:8" hidden="1" x14ac:dyDescent="0.25">
      <c r="F210" s="300"/>
    </row>
    <row r="211" spans="1:8" hidden="1" x14ac:dyDescent="0.25">
      <c r="A211" s="247"/>
      <c r="B211" s="247"/>
      <c r="C211" s="247"/>
      <c r="D211" s="247"/>
      <c r="E211" s="298"/>
      <c r="F211" s="298"/>
      <c r="G211" s="298"/>
    </row>
  </sheetData>
  <mergeCells count="12">
    <mergeCell ref="E1:G1"/>
    <mergeCell ref="E2:F3"/>
    <mergeCell ref="A5:F5"/>
    <mergeCell ref="F7:G7"/>
    <mergeCell ref="A9:A11"/>
    <mergeCell ref="B9:B11"/>
    <mergeCell ref="C9:E9"/>
    <mergeCell ref="G9:H10"/>
    <mergeCell ref="C10:C11"/>
    <mergeCell ref="D10:D11"/>
    <mergeCell ref="E10:E11"/>
    <mergeCell ref="F10:F11"/>
  </mergeCells>
  <pageMargins left="0.94488188976377963" right="0.78740157480314965" top="0.19685039370078741" bottom="0.19685039370078741" header="0.15748031496062992" footer="0.15748031496062992"/>
  <pageSetup paperSize="9" scale="57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26"/>
  <sheetViews>
    <sheetView showWhiteSpace="0" view="pageBreakPreview" zoomScale="60" zoomScaleNormal="90" zoomScalePageLayoutView="60" workbookViewId="0">
      <selection activeCell="L10" sqref="L10"/>
    </sheetView>
  </sheetViews>
  <sheetFormatPr defaultRowHeight="45" customHeight="1" x14ac:dyDescent="0.2"/>
  <cols>
    <col min="1" max="1" width="27.85546875" style="340" customWidth="1"/>
    <col min="2" max="2" width="42.28515625" style="387" customWidth="1"/>
    <col min="3" max="3" width="69.140625" style="387" customWidth="1"/>
    <col min="4" max="4" width="0.28515625" style="340" customWidth="1"/>
    <col min="5" max="5" width="21.140625" style="340" hidden="1" customWidth="1"/>
    <col min="6" max="7" width="18.5703125" style="340" hidden="1" customWidth="1"/>
    <col min="8" max="8" width="17.7109375" style="340" hidden="1" customWidth="1"/>
    <col min="9" max="9" width="17.7109375" style="340" customWidth="1"/>
    <col min="10" max="10" width="16.28515625" style="340" customWidth="1"/>
    <col min="11" max="11" width="15.28515625" style="340" customWidth="1"/>
    <col min="12" max="12" width="12" style="340" customWidth="1"/>
    <col min="13" max="13" width="16.28515625" style="117" customWidth="1"/>
    <col min="14" max="14" width="14.85546875" style="117" customWidth="1"/>
    <col min="15" max="15" width="15.28515625" style="117" customWidth="1"/>
    <col min="16" max="16" width="16" style="117" customWidth="1"/>
    <col min="17" max="256" width="9.140625" style="340"/>
    <col min="257" max="257" width="27.85546875" style="340" customWidth="1"/>
    <col min="258" max="258" width="42.28515625" style="340" customWidth="1"/>
    <col min="259" max="259" width="69.140625" style="340" customWidth="1"/>
    <col min="260" max="260" width="0.28515625" style="340" customWidth="1"/>
    <col min="261" max="261" width="21.140625" style="340" customWidth="1"/>
    <col min="262" max="263" width="18.5703125" style="340" customWidth="1"/>
    <col min="264" max="265" width="17.7109375" style="340" customWidth="1"/>
    <col min="266" max="266" width="16.28515625" style="340" customWidth="1"/>
    <col min="267" max="267" width="15.28515625" style="340" customWidth="1"/>
    <col min="268" max="268" width="12" style="340" customWidth="1"/>
    <col min="269" max="269" width="16.28515625" style="340" customWidth="1"/>
    <col min="270" max="270" width="14.85546875" style="340" customWidth="1"/>
    <col min="271" max="271" width="15.28515625" style="340" customWidth="1"/>
    <col min="272" max="272" width="16" style="340" customWidth="1"/>
    <col min="273" max="512" width="9.140625" style="340"/>
    <col min="513" max="513" width="27.85546875" style="340" customWidth="1"/>
    <col min="514" max="514" width="42.28515625" style="340" customWidth="1"/>
    <col min="515" max="515" width="69.140625" style="340" customWidth="1"/>
    <col min="516" max="516" width="0.28515625" style="340" customWidth="1"/>
    <col min="517" max="517" width="21.140625" style="340" customWidth="1"/>
    <col min="518" max="519" width="18.5703125" style="340" customWidth="1"/>
    <col min="520" max="521" width="17.7109375" style="340" customWidth="1"/>
    <col min="522" max="522" width="16.28515625" style="340" customWidth="1"/>
    <col min="523" max="523" width="15.28515625" style="340" customWidth="1"/>
    <col min="524" max="524" width="12" style="340" customWidth="1"/>
    <col min="525" max="525" width="16.28515625" style="340" customWidth="1"/>
    <col min="526" max="526" width="14.85546875" style="340" customWidth="1"/>
    <col min="527" max="527" width="15.28515625" style="340" customWidth="1"/>
    <col min="528" max="528" width="16" style="340" customWidth="1"/>
    <col min="529" max="768" width="9.140625" style="340"/>
    <col min="769" max="769" width="27.85546875" style="340" customWidth="1"/>
    <col min="770" max="770" width="42.28515625" style="340" customWidth="1"/>
    <col min="771" max="771" width="69.140625" style="340" customWidth="1"/>
    <col min="772" max="772" width="0.28515625" style="340" customWidth="1"/>
    <col min="773" max="773" width="21.140625" style="340" customWidth="1"/>
    <col min="774" max="775" width="18.5703125" style="340" customWidth="1"/>
    <col min="776" max="777" width="17.7109375" style="340" customWidth="1"/>
    <col min="778" max="778" width="16.28515625" style="340" customWidth="1"/>
    <col min="779" max="779" width="15.28515625" style="340" customWidth="1"/>
    <col min="780" max="780" width="12" style="340" customWidth="1"/>
    <col min="781" max="781" width="16.28515625" style="340" customWidth="1"/>
    <col min="782" max="782" width="14.85546875" style="340" customWidth="1"/>
    <col min="783" max="783" width="15.28515625" style="340" customWidth="1"/>
    <col min="784" max="784" width="16" style="340" customWidth="1"/>
    <col min="785" max="1024" width="9.140625" style="340"/>
    <col min="1025" max="1025" width="27.85546875" style="340" customWidth="1"/>
    <col min="1026" max="1026" width="42.28515625" style="340" customWidth="1"/>
    <col min="1027" max="1027" width="69.140625" style="340" customWidth="1"/>
    <col min="1028" max="1028" width="0.28515625" style="340" customWidth="1"/>
    <col min="1029" max="1029" width="21.140625" style="340" customWidth="1"/>
    <col min="1030" max="1031" width="18.5703125" style="340" customWidth="1"/>
    <col min="1032" max="1033" width="17.7109375" style="340" customWidth="1"/>
    <col min="1034" max="1034" width="16.28515625" style="340" customWidth="1"/>
    <col min="1035" max="1035" width="15.28515625" style="340" customWidth="1"/>
    <col min="1036" max="1036" width="12" style="340" customWidth="1"/>
    <col min="1037" max="1037" width="16.28515625" style="340" customWidth="1"/>
    <col min="1038" max="1038" width="14.85546875" style="340" customWidth="1"/>
    <col min="1039" max="1039" width="15.28515625" style="340" customWidth="1"/>
    <col min="1040" max="1040" width="16" style="340" customWidth="1"/>
    <col min="1041" max="1280" width="9.140625" style="340"/>
    <col min="1281" max="1281" width="27.85546875" style="340" customWidth="1"/>
    <col min="1282" max="1282" width="42.28515625" style="340" customWidth="1"/>
    <col min="1283" max="1283" width="69.140625" style="340" customWidth="1"/>
    <col min="1284" max="1284" width="0.28515625" style="340" customWidth="1"/>
    <col min="1285" max="1285" width="21.140625" style="340" customWidth="1"/>
    <col min="1286" max="1287" width="18.5703125" style="340" customWidth="1"/>
    <col min="1288" max="1289" width="17.7109375" style="340" customWidth="1"/>
    <col min="1290" max="1290" width="16.28515625" style="340" customWidth="1"/>
    <col min="1291" max="1291" width="15.28515625" style="340" customWidth="1"/>
    <col min="1292" max="1292" width="12" style="340" customWidth="1"/>
    <col min="1293" max="1293" width="16.28515625" style="340" customWidth="1"/>
    <col min="1294" max="1294" width="14.85546875" style="340" customWidth="1"/>
    <col min="1295" max="1295" width="15.28515625" style="340" customWidth="1"/>
    <col min="1296" max="1296" width="16" style="340" customWidth="1"/>
    <col min="1297" max="1536" width="9.140625" style="340"/>
    <col min="1537" max="1537" width="27.85546875" style="340" customWidth="1"/>
    <col min="1538" max="1538" width="42.28515625" style="340" customWidth="1"/>
    <col min="1539" max="1539" width="69.140625" style="340" customWidth="1"/>
    <col min="1540" max="1540" width="0.28515625" style="340" customWidth="1"/>
    <col min="1541" max="1541" width="21.140625" style="340" customWidth="1"/>
    <col min="1542" max="1543" width="18.5703125" style="340" customWidth="1"/>
    <col min="1544" max="1545" width="17.7109375" style="340" customWidth="1"/>
    <col min="1546" max="1546" width="16.28515625" style="340" customWidth="1"/>
    <col min="1547" max="1547" width="15.28515625" style="340" customWidth="1"/>
    <col min="1548" max="1548" width="12" style="340" customWidth="1"/>
    <col min="1549" max="1549" width="16.28515625" style="340" customWidth="1"/>
    <col min="1550" max="1550" width="14.85546875" style="340" customWidth="1"/>
    <col min="1551" max="1551" width="15.28515625" style="340" customWidth="1"/>
    <col min="1552" max="1552" width="16" style="340" customWidth="1"/>
    <col min="1553" max="1792" width="9.140625" style="340"/>
    <col min="1793" max="1793" width="27.85546875" style="340" customWidth="1"/>
    <col min="1794" max="1794" width="42.28515625" style="340" customWidth="1"/>
    <col min="1795" max="1795" width="69.140625" style="340" customWidth="1"/>
    <col min="1796" max="1796" width="0.28515625" style="340" customWidth="1"/>
    <col min="1797" max="1797" width="21.140625" style="340" customWidth="1"/>
    <col min="1798" max="1799" width="18.5703125" style="340" customWidth="1"/>
    <col min="1800" max="1801" width="17.7109375" style="340" customWidth="1"/>
    <col min="1802" max="1802" width="16.28515625" style="340" customWidth="1"/>
    <col min="1803" max="1803" width="15.28515625" style="340" customWidth="1"/>
    <col min="1804" max="1804" width="12" style="340" customWidth="1"/>
    <col min="1805" max="1805" width="16.28515625" style="340" customWidth="1"/>
    <col min="1806" max="1806" width="14.85546875" style="340" customWidth="1"/>
    <col min="1807" max="1807" width="15.28515625" style="340" customWidth="1"/>
    <col min="1808" max="1808" width="16" style="340" customWidth="1"/>
    <col min="1809" max="2048" width="9.140625" style="340"/>
    <col min="2049" max="2049" width="27.85546875" style="340" customWidth="1"/>
    <col min="2050" max="2050" width="42.28515625" style="340" customWidth="1"/>
    <col min="2051" max="2051" width="69.140625" style="340" customWidth="1"/>
    <col min="2052" max="2052" width="0.28515625" style="340" customWidth="1"/>
    <col min="2053" max="2053" width="21.140625" style="340" customWidth="1"/>
    <col min="2054" max="2055" width="18.5703125" style="340" customWidth="1"/>
    <col min="2056" max="2057" width="17.7109375" style="340" customWidth="1"/>
    <col min="2058" max="2058" width="16.28515625" style="340" customWidth="1"/>
    <col min="2059" max="2059" width="15.28515625" style="340" customWidth="1"/>
    <col min="2060" max="2060" width="12" style="340" customWidth="1"/>
    <col min="2061" max="2061" width="16.28515625" style="340" customWidth="1"/>
    <col min="2062" max="2062" width="14.85546875" style="340" customWidth="1"/>
    <col min="2063" max="2063" width="15.28515625" style="340" customWidth="1"/>
    <col min="2064" max="2064" width="16" style="340" customWidth="1"/>
    <col min="2065" max="2304" width="9.140625" style="340"/>
    <col min="2305" max="2305" width="27.85546875" style="340" customWidth="1"/>
    <col min="2306" max="2306" width="42.28515625" style="340" customWidth="1"/>
    <col min="2307" max="2307" width="69.140625" style="340" customWidth="1"/>
    <col min="2308" max="2308" width="0.28515625" style="340" customWidth="1"/>
    <col min="2309" max="2309" width="21.140625" style="340" customWidth="1"/>
    <col min="2310" max="2311" width="18.5703125" style="340" customWidth="1"/>
    <col min="2312" max="2313" width="17.7109375" style="340" customWidth="1"/>
    <col min="2314" max="2314" width="16.28515625" style="340" customWidth="1"/>
    <col min="2315" max="2315" width="15.28515625" style="340" customWidth="1"/>
    <col min="2316" max="2316" width="12" style="340" customWidth="1"/>
    <col min="2317" max="2317" width="16.28515625" style="340" customWidth="1"/>
    <col min="2318" max="2318" width="14.85546875" style="340" customWidth="1"/>
    <col min="2319" max="2319" width="15.28515625" style="340" customWidth="1"/>
    <col min="2320" max="2320" width="16" style="340" customWidth="1"/>
    <col min="2321" max="2560" width="9.140625" style="340"/>
    <col min="2561" max="2561" width="27.85546875" style="340" customWidth="1"/>
    <col min="2562" max="2562" width="42.28515625" style="340" customWidth="1"/>
    <col min="2563" max="2563" width="69.140625" style="340" customWidth="1"/>
    <col min="2564" max="2564" width="0.28515625" style="340" customWidth="1"/>
    <col min="2565" max="2565" width="21.140625" style="340" customWidth="1"/>
    <col min="2566" max="2567" width="18.5703125" style="340" customWidth="1"/>
    <col min="2568" max="2569" width="17.7109375" style="340" customWidth="1"/>
    <col min="2570" max="2570" width="16.28515625" style="340" customWidth="1"/>
    <col min="2571" max="2571" width="15.28515625" style="340" customWidth="1"/>
    <col min="2572" max="2572" width="12" style="340" customWidth="1"/>
    <col min="2573" max="2573" width="16.28515625" style="340" customWidth="1"/>
    <col min="2574" max="2574" width="14.85546875" style="340" customWidth="1"/>
    <col min="2575" max="2575" width="15.28515625" style="340" customWidth="1"/>
    <col min="2576" max="2576" width="16" style="340" customWidth="1"/>
    <col min="2577" max="2816" width="9.140625" style="340"/>
    <col min="2817" max="2817" width="27.85546875" style="340" customWidth="1"/>
    <col min="2818" max="2818" width="42.28515625" style="340" customWidth="1"/>
    <col min="2819" max="2819" width="69.140625" style="340" customWidth="1"/>
    <col min="2820" max="2820" width="0.28515625" style="340" customWidth="1"/>
    <col min="2821" max="2821" width="21.140625" style="340" customWidth="1"/>
    <col min="2822" max="2823" width="18.5703125" style="340" customWidth="1"/>
    <col min="2824" max="2825" width="17.7109375" style="340" customWidth="1"/>
    <col min="2826" max="2826" width="16.28515625" style="340" customWidth="1"/>
    <col min="2827" max="2827" width="15.28515625" style="340" customWidth="1"/>
    <col min="2828" max="2828" width="12" style="340" customWidth="1"/>
    <col min="2829" max="2829" width="16.28515625" style="340" customWidth="1"/>
    <col min="2830" max="2830" width="14.85546875" style="340" customWidth="1"/>
    <col min="2831" max="2831" width="15.28515625" style="340" customWidth="1"/>
    <col min="2832" max="2832" width="16" style="340" customWidth="1"/>
    <col min="2833" max="3072" width="9.140625" style="340"/>
    <col min="3073" max="3073" width="27.85546875" style="340" customWidth="1"/>
    <col min="3074" max="3074" width="42.28515625" style="340" customWidth="1"/>
    <col min="3075" max="3075" width="69.140625" style="340" customWidth="1"/>
    <col min="3076" max="3076" width="0.28515625" style="340" customWidth="1"/>
    <col min="3077" max="3077" width="21.140625" style="340" customWidth="1"/>
    <col min="3078" max="3079" width="18.5703125" style="340" customWidth="1"/>
    <col min="3080" max="3081" width="17.7109375" style="340" customWidth="1"/>
    <col min="3082" max="3082" width="16.28515625" style="340" customWidth="1"/>
    <col min="3083" max="3083" width="15.28515625" style="340" customWidth="1"/>
    <col min="3084" max="3084" width="12" style="340" customWidth="1"/>
    <col min="3085" max="3085" width="16.28515625" style="340" customWidth="1"/>
    <col min="3086" max="3086" width="14.85546875" style="340" customWidth="1"/>
    <col min="3087" max="3087" width="15.28515625" style="340" customWidth="1"/>
    <col min="3088" max="3088" width="16" style="340" customWidth="1"/>
    <col min="3089" max="3328" width="9.140625" style="340"/>
    <col min="3329" max="3329" width="27.85546875" style="340" customWidth="1"/>
    <col min="3330" max="3330" width="42.28515625" style="340" customWidth="1"/>
    <col min="3331" max="3331" width="69.140625" style="340" customWidth="1"/>
    <col min="3332" max="3332" width="0.28515625" style="340" customWidth="1"/>
    <col min="3333" max="3333" width="21.140625" style="340" customWidth="1"/>
    <col min="3334" max="3335" width="18.5703125" style="340" customWidth="1"/>
    <col min="3336" max="3337" width="17.7109375" style="340" customWidth="1"/>
    <col min="3338" max="3338" width="16.28515625" style="340" customWidth="1"/>
    <col min="3339" max="3339" width="15.28515625" style="340" customWidth="1"/>
    <col min="3340" max="3340" width="12" style="340" customWidth="1"/>
    <col min="3341" max="3341" width="16.28515625" style="340" customWidth="1"/>
    <col min="3342" max="3342" width="14.85546875" style="340" customWidth="1"/>
    <col min="3343" max="3343" width="15.28515625" style="340" customWidth="1"/>
    <col min="3344" max="3344" width="16" style="340" customWidth="1"/>
    <col min="3345" max="3584" width="9.140625" style="340"/>
    <col min="3585" max="3585" width="27.85546875" style="340" customWidth="1"/>
    <col min="3586" max="3586" width="42.28515625" style="340" customWidth="1"/>
    <col min="3587" max="3587" width="69.140625" style="340" customWidth="1"/>
    <col min="3588" max="3588" width="0.28515625" style="340" customWidth="1"/>
    <col min="3589" max="3589" width="21.140625" style="340" customWidth="1"/>
    <col min="3590" max="3591" width="18.5703125" style="340" customWidth="1"/>
    <col min="3592" max="3593" width="17.7109375" style="340" customWidth="1"/>
    <col min="3594" max="3594" width="16.28515625" style="340" customWidth="1"/>
    <col min="3595" max="3595" width="15.28515625" style="340" customWidth="1"/>
    <col min="3596" max="3596" width="12" style="340" customWidth="1"/>
    <col min="3597" max="3597" width="16.28515625" style="340" customWidth="1"/>
    <col min="3598" max="3598" width="14.85546875" style="340" customWidth="1"/>
    <col min="3599" max="3599" width="15.28515625" style="340" customWidth="1"/>
    <col min="3600" max="3600" width="16" style="340" customWidth="1"/>
    <col min="3601" max="3840" width="9.140625" style="340"/>
    <col min="3841" max="3841" width="27.85546875" style="340" customWidth="1"/>
    <col min="3842" max="3842" width="42.28515625" style="340" customWidth="1"/>
    <col min="3843" max="3843" width="69.140625" style="340" customWidth="1"/>
    <col min="3844" max="3844" width="0.28515625" style="340" customWidth="1"/>
    <col min="3845" max="3845" width="21.140625" style="340" customWidth="1"/>
    <col min="3846" max="3847" width="18.5703125" style="340" customWidth="1"/>
    <col min="3848" max="3849" width="17.7109375" style="340" customWidth="1"/>
    <col min="3850" max="3850" width="16.28515625" style="340" customWidth="1"/>
    <col min="3851" max="3851" width="15.28515625" style="340" customWidth="1"/>
    <col min="3852" max="3852" width="12" style="340" customWidth="1"/>
    <col min="3853" max="3853" width="16.28515625" style="340" customWidth="1"/>
    <col min="3854" max="3854" width="14.85546875" style="340" customWidth="1"/>
    <col min="3855" max="3855" width="15.28515625" style="340" customWidth="1"/>
    <col min="3856" max="3856" width="16" style="340" customWidth="1"/>
    <col min="3857" max="4096" width="9.140625" style="340"/>
    <col min="4097" max="4097" width="27.85546875" style="340" customWidth="1"/>
    <col min="4098" max="4098" width="42.28515625" style="340" customWidth="1"/>
    <col min="4099" max="4099" width="69.140625" style="340" customWidth="1"/>
    <col min="4100" max="4100" width="0.28515625" style="340" customWidth="1"/>
    <col min="4101" max="4101" width="21.140625" style="340" customWidth="1"/>
    <col min="4102" max="4103" width="18.5703125" style="340" customWidth="1"/>
    <col min="4104" max="4105" width="17.7109375" style="340" customWidth="1"/>
    <col min="4106" max="4106" width="16.28515625" style="340" customWidth="1"/>
    <col min="4107" max="4107" width="15.28515625" style="340" customWidth="1"/>
    <col min="4108" max="4108" width="12" style="340" customWidth="1"/>
    <col min="4109" max="4109" width="16.28515625" style="340" customWidth="1"/>
    <col min="4110" max="4110" width="14.85546875" style="340" customWidth="1"/>
    <col min="4111" max="4111" width="15.28515625" style="340" customWidth="1"/>
    <col min="4112" max="4112" width="16" style="340" customWidth="1"/>
    <col min="4113" max="4352" width="9.140625" style="340"/>
    <col min="4353" max="4353" width="27.85546875" style="340" customWidth="1"/>
    <col min="4354" max="4354" width="42.28515625" style="340" customWidth="1"/>
    <col min="4355" max="4355" width="69.140625" style="340" customWidth="1"/>
    <col min="4356" max="4356" width="0.28515625" style="340" customWidth="1"/>
    <col min="4357" max="4357" width="21.140625" style="340" customWidth="1"/>
    <col min="4358" max="4359" width="18.5703125" style="340" customWidth="1"/>
    <col min="4360" max="4361" width="17.7109375" style="340" customWidth="1"/>
    <col min="4362" max="4362" width="16.28515625" style="340" customWidth="1"/>
    <col min="4363" max="4363" width="15.28515625" style="340" customWidth="1"/>
    <col min="4364" max="4364" width="12" style="340" customWidth="1"/>
    <col min="4365" max="4365" width="16.28515625" style="340" customWidth="1"/>
    <col min="4366" max="4366" width="14.85546875" style="340" customWidth="1"/>
    <col min="4367" max="4367" width="15.28515625" style="340" customWidth="1"/>
    <col min="4368" max="4368" width="16" style="340" customWidth="1"/>
    <col min="4369" max="4608" width="9.140625" style="340"/>
    <col min="4609" max="4609" width="27.85546875" style="340" customWidth="1"/>
    <col min="4610" max="4610" width="42.28515625" style="340" customWidth="1"/>
    <col min="4611" max="4611" width="69.140625" style="340" customWidth="1"/>
    <col min="4612" max="4612" width="0.28515625" style="340" customWidth="1"/>
    <col min="4613" max="4613" width="21.140625" style="340" customWidth="1"/>
    <col min="4614" max="4615" width="18.5703125" style="340" customWidth="1"/>
    <col min="4616" max="4617" width="17.7109375" style="340" customWidth="1"/>
    <col min="4618" max="4618" width="16.28515625" style="340" customWidth="1"/>
    <col min="4619" max="4619" width="15.28515625" style="340" customWidth="1"/>
    <col min="4620" max="4620" width="12" style="340" customWidth="1"/>
    <col min="4621" max="4621" width="16.28515625" style="340" customWidth="1"/>
    <col min="4622" max="4622" width="14.85546875" style="340" customWidth="1"/>
    <col min="4623" max="4623" width="15.28515625" style="340" customWidth="1"/>
    <col min="4624" max="4624" width="16" style="340" customWidth="1"/>
    <col min="4625" max="4864" width="9.140625" style="340"/>
    <col min="4865" max="4865" width="27.85546875" style="340" customWidth="1"/>
    <col min="4866" max="4866" width="42.28515625" style="340" customWidth="1"/>
    <col min="4867" max="4867" width="69.140625" style="340" customWidth="1"/>
    <col min="4868" max="4868" width="0.28515625" style="340" customWidth="1"/>
    <col min="4869" max="4869" width="21.140625" style="340" customWidth="1"/>
    <col min="4870" max="4871" width="18.5703125" style="340" customWidth="1"/>
    <col min="4872" max="4873" width="17.7109375" style="340" customWidth="1"/>
    <col min="4874" max="4874" width="16.28515625" style="340" customWidth="1"/>
    <col min="4875" max="4875" width="15.28515625" style="340" customWidth="1"/>
    <col min="4876" max="4876" width="12" style="340" customWidth="1"/>
    <col min="4877" max="4877" width="16.28515625" style="340" customWidth="1"/>
    <col min="4878" max="4878" width="14.85546875" style="340" customWidth="1"/>
    <col min="4879" max="4879" width="15.28515625" style="340" customWidth="1"/>
    <col min="4880" max="4880" width="16" style="340" customWidth="1"/>
    <col min="4881" max="5120" width="9.140625" style="340"/>
    <col min="5121" max="5121" width="27.85546875" style="340" customWidth="1"/>
    <col min="5122" max="5122" width="42.28515625" style="340" customWidth="1"/>
    <col min="5123" max="5123" width="69.140625" style="340" customWidth="1"/>
    <col min="5124" max="5124" width="0.28515625" style="340" customWidth="1"/>
    <col min="5125" max="5125" width="21.140625" style="340" customWidth="1"/>
    <col min="5126" max="5127" width="18.5703125" style="340" customWidth="1"/>
    <col min="5128" max="5129" width="17.7109375" style="340" customWidth="1"/>
    <col min="5130" max="5130" width="16.28515625" style="340" customWidth="1"/>
    <col min="5131" max="5131" width="15.28515625" style="340" customWidth="1"/>
    <col min="5132" max="5132" width="12" style="340" customWidth="1"/>
    <col min="5133" max="5133" width="16.28515625" style="340" customWidth="1"/>
    <col min="5134" max="5134" width="14.85546875" style="340" customWidth="1"/>
    <col min="5135" max="5135" width="15.28515625" style="340" customWidth="1"/>
    <col min="5136" max="5136" width="16" style="340" customWidth="1"/>
    <col min="5137" max="5376" width="9.140625" style="340"/>
    <col min="5377" max="5377" width="27.85546875" style="340" customWidth="1"/>
    <col min="5378" max="5378" width="42.28515625" style="340" customWidth="1"/>
    <col min="5379" max="5379" width="69.140625" style="340" customWidth="1"/>
    <col min="5380" max="5380" width="0.28515625" style="340" customWidth="1"/>
    <col min="5381" max="5381" width="21.140625" style="340" customWidth="1"/>
    <col min="5382" max="5383" width="18.5703125" style="340" customWidth="1"/>
    <col min="5384" max="5385" width="17.7109375" style="340" customWidth="1"/>
    <col min="5386" max="5386" width="16.28515625" style="340" customWidth="1"/>
    <col min="5387" max="5387" width="15.28515625" style="340" customWidth="1"/>
    <col min="5388" max="5388" width="12" style="340" customWidth="1"/>
    <col min="5389" max="5389" width="16.28515625" style="340" customWidth="1"/>
    <col min="5390" max="5390" width="14.85546875" style="340" customWidth="1"/>
    <col min="5391" max="5391" width="15.28515625" style="340" customWidth="1"/>
    <col min="5392" max="5392" width="16" style="340" customWidth="1"/>
    <col min="5393" max="5632" width="9.140625" style="340"/>
    <col min="5633" max="5633" width="27.85546875" style="340" customWidth="1"/>
    <col min="5634" max="5634" width="42.28515625" style="340" customWidth="1"/>
    <col min="5635" max="5635" width="69.140625" style="340" customWidth="1"/>
    <col min="5636" max="5636" width="0.28515625" style="340" customWidth="1"/>
    <col min="5637" max="5637" width="21.140625" style="340" customWidth="1"/>
    <col min="5638" max="5639" width="18.5703125" style="340" customWidth="1"/>
    <col min="5640" max="5641" width="17.7109375" style="340" customWidth="1"/>
    <col min="5642" max="5642" width="16.28515625" style="340" customWidth="1"/>
    <col min="5643" max="5643" width="15.28515625" style="340" customWidth="1"/>
    <col min="5644" max="5644" width="12" style="340" customWidth="1"/>
    <col min="5645" max="5645" width="16.28515625" style="340" customWidth="1"/>
    <col min="5646" max="5646" width="14.85546875" style="340" customWidth="1"/>
    <col min="5647" max="5647" width="15.28515625" style="340" customWidth="1"/>
    <col min="5648" max="5648" width="16" style="340" customWidth="1"/>
    <col min="5649" max="5888" width="9.140625" style="340"/>
    <col min="5889" max="5889" width="27.85546875" style="340" customWidth="1"/>
    <col min="5890" max="5890" width="42.28515625" style="340" customWidth="1"/>
    <col min="5891" max="5891" width="69.140625" style="340" customWidth="1"/>
    <col min="5892" max="5892" width="0.28515625" style="340" customWidth="1"/>
    <col min="5893" max="5893" width="21.140625" style="340" customWidth="1"/>
    <col min="5894" max="5895" width="18.5703125" style="340" customWidth="1"/>
    <col min="5896" max="5897" width="17.7109375" style="340" customWidth="1"/>
    <col min="5898" max="5898" width="16.28515625" style="340" customWidth="1"/>
    <col min="5899" max="5899" width="15.28515625" style="340" customWidth="1"/>
    <col min="5900" max="5900" width="12" style="340" customWidth="1"/>
    <col min="5901" max="5901" width="16.28515625" style="340" customWidth="1"/>
    <col min="5902" max="5902" width="14.85546875" style="340" customWidth="1"/>
    <col min="5903" max="5903" width="15.28515625" style="340" customWidth="1"/>
    <col min="5904" max="5904" width="16" style="340" customWidth="1"/>
    <col min="5905" max="6144" width="9.140625" style="340"/>
    <col min="6145" max="6145" width="27.85546875" style="340" customWidth="1"/>
    <col min="6146" max="6146" width="42.28515625" style="340" customWidth="1"/>
    <col min="6147" max="6147" width="69.140625" style="340" customWidth="1"/>
    <col min="6148" max="6148" width="0.28515625" style="340" customWidth="1"/>
    <col min="6149" max="6149" width="21.140625" style="340" customWidth="1"/>
    <col min="6150" max="6151" width="18.5703125" style="340" customWidth="1"/>
    <col min="6152" max="6153" width="17.7109375" style="340" customWidth="1"/>
    <col min="6154" max="6154" width="16.28515625" style="340" customWidth="1"/>
    <col min="6155" max="6155" width="15.28515625" style="340" customWidth="1"/>
    <col min="6156" max="6156" width="12" style="340" customWidth="1"/>
    <col min="6157" max="6157" width="16.28515625" style="340" customWidth="1"/>
    <col min="6158" max="6158" width="14.85546875" style="340" customWidth="1"/>
    <col min="6159" max="6159" width="15.28515625" style="340" customWidth="1"/>
    <col min="6160" max="6160" width="16" style="340" customWidth="1"/>
    <col min="6161" max="6400" width="9.140625" style="340"/>
    <col min="6401" max="6401" width="27.85546875" style="340" customWidth="1"/>
    <col min="6402" max="6402" width="42.28515625" style="340" customWidth="1"/>
    <col min="6403" max="6403" width="69.140625" style="340" customWidth="1"/>
    <col min="6404" max="6404" width="0.28515625" style="340" customWidth="1"/>
    <col min="6405" max="6405" width="21.140625" style="340" customWidth="1"/>
    <col min="6406" max="6407" width="18.5703125" style="340" customWidth="1"/>
    <col min="6408" max="6409" width="17.7109375" style="340" customWidth="1"/>
    <col min="6410" max="6410" width="16.28515625" style="340" customWidth="1"/>
    <col min="6411" max="6411" width="15.28515625" style="340" customWidth="1"/>
    <col min="6412" max="6412" width="12" style="340" customWidth="1"/>
    <col min="6413" max="6413" width="16.28515625" style="340" customWidth="1"/>
    <col min="6414" max="6414" width="14.85546875" style="340" customWidth="1"/>
    <col min="6415" max="6415" width="15.28515625" style="340" customWidth="1"/>
    <col min="6416" max="6416" width="16" style="340" customWidth="1"/>
    <col min="6417" max="6656" width="9.140625" style="340"/>
    <col min="6657" max="6657" width="27.85546875" style="340" customWidth="1"/>
    <col min="6658" max="6658" width="42.28515625" style="340" customWidth="1"/>
    <col min="6659" max="6659" width="69.140625" style="340" customWidth="1"/>
    <col min="6660" max="6660" width="0.28515625" style="340" customWidth="1"/>
    <col min="6661" max="6661" width="21.140625" style="340" customWidth="1"/>
    <col min="6662" max="6663" width="18.5703125" style="340" customWidth="1"/>
    <col min="6664" max="6665" width="17.7109375" style="340" customWidth="1"/>
    <col min="6666" max="6666" width="16.28515625" style="340" customWidth="1"/>
    <col min="6667" max="6667" width="15.28515625" style="340" customWidth="1"/>
    <col min="6668" max="6668" width="12" style="340" customWidth="1"/>
    <col min="6669" max="6669" width="16.28515625" style="340" customWidth="1"/>
    <col min="6670" max="6670" width="14.85546875" style="340" customWidth="1"/>
    <col min="6671" max="6671" width="15.28515625" style="340" customWidth="1"/>
    <col min="6672" max="6672" width="16" style="340" customWidth="1"/>
    <col min="6673" max="6912" width="9.140625" style="340"/>
    <col min="6913" max="6913" width="27.85546875" style="340" customWidth="1"/>
    <col min="6914" max="6914" width="42.28515625" style="340" customWidth="1"/>
    <col min="6915" max="6915" width="69.140625" style="340" customWidth="1"/>
    <col min="6916" max="6916" width="0.28515625" style="340" customWidth="1"/>
    <col min="6917" max="6917" width="21.140625" style="340" customWidth="1"/>
    <col min="6918" max="6919" width="18.5703125" style="340" customWidth="1"/>
    <col min="6920" max="6921" width="17.7109375" style="340" customWidth="1"/>
    <col min="6922" max="6922" width="16.28515625" style="340" customWidth="1"/>
    <col min="6923" max="6923" width="15.28515625" style="340" customWidth="1"/>
    <col min="6924" max="6924" width="12" style="340" customWidth="1"/>
    <col min="6925" max="6925" width="16.28515625" style="340" customWidth="1"/>
    <col min="6926" max="6926" width="14.85546875" style="340" customWidth="1"/>
    <col min="6927" max="6927" width="15.28515625" style="340" customWidth="1"/>
    <col min="6928" max="6928" width="16" style="340" customWidth="1"/>
    <col min="6929" max="7168" width="9.140625" style="340"/>
    <col min="7169" max="7169" width="27.85546875" style="340" customWidth="1"/>
    <col min="7170" max="7170" width="42.28515625" style="340" customWidth="1"/>
    <col min="7171" max="7171" width="69.140625" style="340" customWidth="1"/>
    <col min="7172" max="7172" width="0.28515625" style="340" customWidth="1"/>
    <col min="7173" max="7173" width="21.140625" style="340" customWidth="1"/>
    <col min="7174" max="7175" width="18.5703125" style="340" customWidth="1"/>
    <col min="7176" max="7177" width="17.7109375" style="340" customWidth="1"/>
    <col min="7178" max="7178" width="16.28515625" style="340" customWidth="1"/>
    <col min="7179" max="7179" width="15.28515625" style="340" customWidth="1"/>
    <col min="7180" max="7180" width="12" style="340" customWidth="1"/>
    <col min="7181" max="7181" width="16.28515625" style="340" customWidth="1"/>
    <col min="7182" max="7182" width="14.85546875" style="340" customWidth="1"/>
    <col min="7183" max="7183" width="15.28515625" style="340" customWidth="1"/>
    <col min="7184" max="7184" width="16" style="340" customWidth="1"/>
    <col min="7185" max="7424" width="9.140625" style="340"/>
    <col min="7425" max="7425" width="27.85546875" style="340" customWidth="1"/>
    <col min="7426" max="7426" width="42.28515625" style="340" customWidth="1"/>
    <col min="7427" max="7427" width="69.140625" style="340" customWidth="1"/>
    <col min="7428" max="7428" width="0.28515625" style="340" customWidth="1"/>
    <col min="7429" max="7429" width="21.140625" style="340" customWidth="1"/>
    <col min="7430" max="7431" width="18.5703125" style="340" customWidth="1"/>
    <col min="7432" max="7433" width="17.7109375" style="340" customWidth="1"/>
    <col min="7434" max="7434" width="16.28515625" style="340" customWidth="1"/>
    <col min="7435" max="7435" width="15.28515625" style="340" customWidth="1"/>
    <col min="7436" max="7436" width="12" style="340" customWidth="1"/>
    <col min="7437" max="7437" width="16.28515625" style="340" customWidth="1"/>
    <col min="7438" max="7438" width="14.85546875" style="340" customWidth="1"/>
    <col min="7439" max="7439" width="15.28515625" style="340" customWidth="1"/>
    <col min="7440" max="7440" width="16" style="340" customWidth="1"/>
    <col min="7441" max="7680" width="9.140625" style="340"/>
    <col min="7681" max="7681" width="27.85546875" style="340" customWidth="1"/>
    <col min="7682" max="7682" width="42.28515625" style="340" customWidth="1"/>
    <col min="7683" max="7683" width="69.140625" style="340" customWidth="1"/>
    <col min="7684" max="7684" width="0.28515625" style="340" customWidth="1"/>
    <col min="7685" max="7685" width="21.140625" style="340" customWidth="1"/>
    <col min="7686" max="7687" width="18.5703125" style="340" customWidth="1"/>
    <col min="7688" max="7689" width="17.7109375" style="340" customWidth="1"/>
    <col min="7690" max="7690" width="16.28515625" style="340" customWidth="1"/>
    <col min="7691" max="7691" width="15.28515625" style="340" customWidth="1"/>
    <col min="7692" max="7692" width="12" style="340" customWidth="1"/>
    <col min="7693" max="7693" width="16.28515625" style="340" customWidth="1"/>
    <col min="7694" max="7694" width="14.85546875" style="340" customWidth="1"/>
    <col min="7695" max="7695" width="15.28515625" style="340" customWidth="1"/>
    <col min="7696" max="7696" width="16" style="340" customWidth="1"/>
    <col min="7697" max="7936" width="9.140625" style="340"/>
    <col min="7937" max="7937" width="27.85546875" style="340" customWidth="1"/>
    <col min="7938" max="7938" width="42.28515625" style="340" customWidth="1"/>
    <col min="7939" max="7939" width="69.140625" style="340" customWidth="1"/>
    <col min="7940" max="7940" width="0.28515625" style="340" customWidth="1"/>
    <col min="7941" max="7941" width="21.140625" style="340" customWidth="1"/>
    <col min="7942" max="7943" width="18.5703125" style="340" customWidth="1"/>
    <col min="7944" max="7945" width="17.7109375" style="340" customWidth="1"/>
    <col min="7946" max="7946" width="16.28515625" style="340" customWidth="1"/>
    <col min="7947" max="7947" width="15.28515625" style="340" customWidth="1"/>
    <col min="7948" max="7948" width="12" style="340" customWidth="1"/>
    <col min="7949" max="7949" width="16.28515625" style="340" customWidth="1"/>
    <col min="7950" max="7950" width="14.85546875" style="340" customWidth="1"/>
    <col min="7951" max="7951" width="15.28515625" style="340" customWidth="1"/>
    <col min="7952" max="7952" width="16" style="340" customWidth="1"/>
    <col min="7953" max="8192" width="9.140625" style="340"/>
    <col min="8193" max="8193" width="27.85546875" style="340" customWidth="1"/>
    <col min="8194" max="8194" width="42.28515625" style="340" customWidth="1"/>
    <col min="8195" max="8195" width="69.140625" style="340" customWidth="1"/>
    <col min="8196" max="8196" width="0.28515625" style="340" customWidth="1"/>
    <col min="8197" max="8197" width="21.140625" style="340" customWidth="1"/>
    <col min="8198" max="8199" width="18.5703125" style="340" customWidth="1"/>
    <col min="8200" max="8201" width="17.7109375" style="340" customWidth="1"/>
    <col min="8202" max="8202" width="16.28515625" style="340" customWidth="1"/>
    <col min="8203" max="8203" width="15.28515625" style="340" customWidth="1"/>
    <col min="8204" max="8204" width="12" style="340" customWidth="1"/>
    <col min="8205" max="8205" width="16.28515625" style="340" customWidth="1"/>
    <col min="8206" max="8206" width="14.85546875" style="340" customWidth="1"/>
    <col min="8207" max="8207" width="15.28515625" style="340" customWidth="1"/>
    <col min="8208" max="8208" width="16" style="340" customWidth="1"/>
    <col min="8209" max="8448" width="9.140625" style="340"/>
    <col min="8449" max="8449" width="27.85546875" style="340" customWidth="1"/>
    <col min="8450" max="8450" width="42.28515625" style="340" customWidth="1"/>
    <col min="8451" max="8451" width="69.140625" style="340" customWidth="1"/>
    <col min="8452" max="8452" width="0.28515625" style="340" customWidth="1"/>
    <col min="8453" max="8453" width="21.140625" style="340" customWidth="1"/>
    <col min="8454" max="8455" width="18.5703125" style="340" customWidth="1"/>
    <col min="8456" max="8457" width="17.7109375" style="340" customWidth="1"/>
    <col min="8458" max="8458" width="16.28515625" style="340" customWidth="1"/>
    <col min="8459" max="8459" width="15.28515625" style="340" customWidth="1"/>
    <col min="8460" max="8460" width="12" style="340" customWidth="1"/>
    <col min="8461" max="8461" width="16.28515625" style="340" customWidth="1"/>
    <col min="8462" max="8462" width="14.85546875" style="340" customWidth="1"/>
    <col min="8463" max="8463" width="15.28515625" style="340" customWidth="1"/>
    <col min="8464" max="8464" width="16" style="340" customWidth="1"/>
    <col min="8465" max="8704" width="9.140625" style="340"/>
    <col min="8705" max="8705" width="27.85546875" style="340" customWidth="1"/>
    <col min="8706" max="8706" width="42.28515625" style="340" customWidth="1"/>
    <col min="8707" max="8707" width="69.140625" style="340" customWidth="1"/>
    <col min="8708" max="8708" width="0.28515625" style="340" customWidth="1"/>
    <col min="8709" max="8709" width="21.140625" style="340" customWidth="1"/>
    <col min="8710" max="8711" width="18.5703125" style="340" customWidth="1"/>
    <col min="8712" max="8713" width="17.7109375" style="340" customWidth="1"/>
    <col min="8714" max="8714" width="16.28515625" style="340" customWidth="1"/>
    <col min="8715" max="8715" width="15.28515625" style="340" customWidth="1"/>
    <col min="8716" max="8716" width="12" style="340" customWidth="1"/>
    <col min="8717" max="8717" width="16.28515625" style="340" customWidth="1"/>
    <col min="8718" max="8718" width="14.85546875" style="340" customWidth="1"/>
    <col min="8719" max="8719" width="15.28515625" style="340" customWidth="1"/>
    <col min="8720" max="8720" width="16" style="340" customWidth="1"/>
    <col min="8721" max="8960" width="9.140625" style="340"/>
    <col min="8961" max="8961" width="27.85546875" style="340" customWidth="1"/>
    <col min="8962" max="8962" width="42.28515625" style="340" customWidth="1"/>
    <col min="8963" max="8963" width="69.140625" style="340" customWidth="1"/>
    <col min="8964" max="8964" width="0.28515625" style="340" customWidth="1"/>
    <col min="8965" max="8965" width="21.140625" style="340" customWidth="1"/>
    <col min="8966" max="8967" width="18.5703125" style="340" customWidth="1"/>
    <col min="8968" max="8969" width="17.7109375" style="340" customWidth="1"/>
    <col min="8970" max="8970" width="16.28515625" style="340" customWidth="1"/>
    <col min="8971" max="8971" width="15.28515625" style="340" customWidth="1"/>
    <col min="8972" max="8972" width="12" style="340" customWidth="1"/>
    <col min="8973" max="8973" width="16.28515625" style="340" customWidth="1"/>
    <col min="8974" max="8974" width="14.85546875" style="340" customWidth="1"/>
    <col min="8975" max="8975" width="15.28515625" style="340" customWidth="1"/>
    <col min="8976" max="8976" width="16" style="340" customWidth="1"/>
    <col min="8977" max="9216" width="9.140625" style="340"/>
    <col min="9217" max="9217" width="27.85546875" style="340" customWidth="1"/>
    <col min="9218" max="9218" width="42.28515625" style="340" customWidth="1"/>
    <col min="9219" max="9219" width="69.140625" style="340" customWidth="1"/>
    <col min="9220" max="9220" width="0.28515625" style="340" customWidth="1"/>
    <col min="9221" max="9221" width="21.140625" style="340" customWidth="1"/>
    <col min="9222" max="9223" width="18.5703125" style="340" customWidth="1"/>
    <col min="9224" max="9225" width="17.7109375" style="340" customWidth="1"/>
    <col min="9226" max="9226" width="16.28515625" style="340" customWidth="1"/>
    <col min="9227" max="9227" width="15.28515625" style="340" customWidth="1"/>
    <col min="9228" max="9228" width="12" style="340" customWidth="1"/>
    <col min="9229" max="9229" width="16.28515625" style="340" customWidth="1"/>
    <col min="9230" max="9230" width="14.85546875" style="340" customWidth="1"/>
    <col min="9231" max="9231" width="15.28515625" style="340" customWidth="1"/>
    <col min="9232" max="9232" width="16" style="340" customWidth="1"/>
    <col min="9233" max="9472" width="9.140625" style="340"/>
    <col min="9473" max="9473" width="27.85546875" style="340" customWidth="1"/>
    <col min="9474" max="9474" width="42.28515625" style="340" customWidth="1"/>
    <col min="9475" max="9475" width="69.140625" style="340" customWidth="1"/>
    <col min="9476" max="9476" width="0.28515625" style="340" customWidth="1"/>
    <col min="9477" max="9477" width="21.140625" style="340" customWidth="1"/>
    <col min="9478" max="9479" width="18.5703125" style="340" customWidth="1"/>
    <col min="9480" max="9481" width="17.7109375" style="340" customWidth="1"/>
    <col min="9482" max="9482" width="16.28515625" style="340" customWidth="1"/>
    <col min="9483" max="9483" width="15.28515625" style="340" customWidth="1"/>
    <col min="9484" max="9484" width="12" style="340" customWidth="1"/>
    <col min="9485" max="9485" width="16.28515625" style="340" customWidth="1"/>
    <col min="9486" max="9486" width="14.85546875" style="340" customWidth="1"/>
    <col min="9487" max="9487" width="15.28515625" style="340" customWidth="1"/>
    <col min="9488" max="9488" width="16" style="340" customWidth="1"/>
    <col min="9489" max="9728" width="9.140625" style="340"/>
    <col min="9729" max="9729" width="27.85546875" style="340" customWidth="1"/>
    <col min="9730" max="9730" width="42.28515625" style="340" customWidth="1"/>
    <col min="9731" max="9731" width="69.140625" style="340" customWidth="1"/>
    <col min="9732" max="9732" width="0.28515625" style="340" customWidth="1"/>
    <col min="9733" max="9733" width="21.140625" style="340" customWidth="1"/>
    <col min="9734" max="9735" width="18.5703125" style="340" customWidth="1"/>
    <col min="9736" max="9737" width="17.7109375" style="340" customWidth="1"/>
    <col min="9738" max="9738" width="16.28515625" style="340" customWidth="1"/>
    <col min="9739" max="9739" width="15.28515625" style="340" customWidth="1"/>
    <col min="9740" max="9740" width="12" style="340" customWidth="1"/>
    <col min="9741" max="9741" width="16.28515625" style="340" customWidth="1"/>
    <col min="9742" max="9742" width="14.85546875" style="340" customWidth="1"/>
    <col min="9743" max="9743" width="15.28515625" style="340" customWidth="1"/>
    <col min="9744" max="9744" width="16" style="340" customWidth="1"/>
    <col min="9745" max="9984" width="9.140625" style="340"/>
    <col min="9985" max="9985" width="27.85546875" style="340" customWidth="1"/>
    <col min="9986" max="9986" width="42.28515625" style="340" customWidth="1"/>
    <col min="9987" max="9987" width="69.140625" style="340" customWidth="1"/>
    <col min="9988" max="9988" width="0.28515625" style="340" customWidth="1"/>
    <col min="9989" max="9989" width="21.140625" style="340" customWidth="1"/>
    <col min="9990" max="9991" width="18.5703125" style="340" customWidth="1"/>
    <col min="9992" max="9993" width="17.7109375" style="340" customWidth="1"/>
    <col min="9994" max="9994" width="16.28515625" style="340" customWidth="1"/>
    <col min="9995" max="9995" width="15.28515625" style="340" customWidth="1"/>
    <col min="9996" max="9996" width="12" style="340" customWidth="1"/>
    <col min="9997" max="9997" width="16.28515625" style="340" customWidth="1"/>
    <col min="9998" max="9998" width="14.85546875" style="340" customWidth="1"/>
    <col min="9999" max="9999" width="15.28515625" style="340" customWidth="1"/>
    <col min="10000" max="10000" width="16" style="340" customWidth="1"/>
    <col min="10001" max="10240" width="9.140625" style="340"/>
    <col min="10241" max="10241" width="27.85546875" style="340" customWidth="1"/>
    <col min="10242" max="10242" width="42.28515625" style="340" customWidth="1"/>
    <col min="10243" max="10243" width="69.140625" style="340" customWidth="1"/>
    <col min="10244" max="10244" width="0.28515625" style="340" customWidth="1"/>
    <col min="10245" max="10245" width="21.140625" style="340" customWidth="1"/>
    <col min="10246" max="10247" width="18.5703125" style="340" customWidth="1"/>
    <col min="10248" max="10249" width="17.7109375" style="340" customWidth="1"/>
    <col min="10250" max="10250" width="16.28515625" style="340" customWidth="1"/>
    <col min="10251" max="10251" width="15.28515625" style="340" customWidth="1"/>
    <col min="10252" max="10252" width="12" style="340" customWidth="1"/>
    <col min="10253" max="10253" width="16.28515625" style="340" customWidth="1"/>
    <col min="10254" max="10254" width="14.85546875" style="340" customWidth="1"/>
    <col min="10255" max="10255" width="15.28515625" style="340" customWidth="1"/>
    <col min="10256" max="10256" width="16" style="340" customWidth="1"/>
    <col min="10257" max="10496" width="9.140625" style="340"/>
    <col min="10497" max="10497" width="27.85546875" style="340" customWidth="1"/>
    <col min="10498" max="10498" width="42.28515625" style="340" customWidth="1"/>
    <col min="10499" max="10499" width="69.140625" style="340" customWidth="1"/>
    <col min="10500" max="10500" width="0.28515625" style="340" customWidth="1"/>
    <col min="10501" max="10501" width="21.140625" style="340" customWidth="1"/>
    <col min="10502" max="10503" width="18.5703125" style="340" customWidth="1"/>
    <col min="10504" max="10505" width="17.7109375" style="340" customWidth="1"/>
    <col min="10506" max="10506" width="16.28515625" style="340" customWidth="1"/>
    <col min="10507" max="10507" width="15.28515625" style="340" customWidth="1"/>
    <col min="10508" max="10508" width="12" style="340" customWidth="1"/>
    <col min="10509" max="10509" width="16.28515625" style="340" customWidth="1"/>
    <col min="10510" max="10510" width="14.85546875" style="340" customWidth="1"/>
    <col min="10511" max="10511" width="15.28515625" style="340" customWidth="1"/>
    <col min="10512" max="10512" width="16" style="340" customWidth="1"/>
    <col min="10513" max="10752" width="9.140625" style="340"/>
    <col min="10753" max="10753" width="27.85546875" style="340" customWidth="1"/>
    <col min="10754" max="10754" width="42.28515625" style="340" customWidth="1"/>
    <col min="10755" max="10755" width="69.140625" style="340" customWidth="1"/>
    <col min="10756" max="10756" width="0.28515625" style="340" customWidth="1"/>
    <col min="10757" max="10757" width="21.140625" style="340" customWidth="1"/>
    <col min="10758" max="10759" width="18.5703125" style="340" customWidth="1"/>
    <col min="10760" max="10761" width="17.7109375" style="340" customWidth="1"/>
    <col min="10762" max="10762" width="16.28515625" style="340" customWidth="1"/>
    <col min="10763" max="10763" width="15.28515625" style="340" customWidth="1"/>
    <col min="10764" max="10764" width="12" style="340" customWidth="1"/>
    <col min="10765" max="10765" width="16.28515625" style="340" customWidth="1"/>
    <col min="10766" max="10766" width="14.85546875" style="340" customWidth="1"/>
    <col min="10767" max="10767" width="15.28515625" style="340" customWidth="1"/>
    <col min="10768" max="10768" width="16" style="340" customWidth="1"/>
    <col min="10769" max="11008" width="9.140625" style="340"/>
    <col min="11009" max="11009" width="27.85546875" style="340" customWidth="1"/>
    <col min="11010" max="11010" width="42.28515625" style="340" customWidth="1"/>
    <col min="11011" max="11011" width="69.140625" style="340" customWidth="1"/>
    <col min="11012" max="11012" width="0.28515625" style="340" customWidth="1"/>
    <col min="11013" max="11013" width="21.140625" style="340" customWidth="1"/>
    <col min="11014" max="11015" width="18.5703125" style="340" customWidth="1"/>
    <col min="11016" max="11017" width="17.7109375" style="340" customWidth="1"/>
    <col min="11018" max="11018" width="16.28515625" style="340" customWidth="1"/>
    <col min="11019" max="11019" width="15.28515625" style="340" customWidth="1"/>
    <col min="11020" max="11020" width="12" style="340" customWidth="1"/>
    <col min="11021" max="11021" width="16.28515625" style="340" customWidth="1"/>
    <col min="11022" max="11022" width="14.85546875" style="340" customWidth="1"/>
    <col min="11023" max="11023" width="15.28515625" style="340" customWidth="1"/>
    <col min="11024" max="11024" width="16" style="340" customWidth="1"/>
    <col min="11025" max="11264" width="9.140625" style="340"/>
    <col min="11265" max="11265" width="27.85546875" style="340" customWidth="1"/>
    <col min="11266" max="11266" width="42.28515625" style="340" customWidth="1"/>
    <col min="11267" max="11267" width="69.140625" style="340" customWidth="1"/>
    <col min="11268" max="11268" width="0.28515625" style="340" customWidth="1"/>
    <col min="11269" max="11269" width="21.140625" style="340" customWidth="1"/>
    <col min="11270" max="11271" width="18.5703125" style="340" customWidth="1"/>
    <col min="11272" max="11273" width="17.7109375" style="340" customWidth="1"/>
    <col min="11274" max="11274" width="16.28515625" style="340" customWidth="1"/>
    <col min="11275" max="11275" width="15.28515625" style="340" customWidth="1"/>
    <col min="11276" max="11276" width="12" style="340" customWidth="1"/>
    <col min="11277" max="11277" width="16.28515625" style="340" customWidth="1"/>
    <col min="11278" max="11278" width="14.85546875" style="340" customWidth="1"/>
    <col min="11279" max="11279" width="15.28515625" style="340" customWidth="1"/>
    <col min="11280" max="11280" width="16" style="340" customWidth="1"/>
    <col min="11281" max="11520" width="9.140625" style="340"/>
    <col min="11521" max="11521" width="27.85546875" style="340" customWidth="1"/>
    <col min="11522" max="11522" width="42.28515625" style="340" customWidth="1"/>
    <col min="11523" max="11523" width="69.140625" style="340" customWidth="1"/>
    <col min="11524" max="11524" width="0.28515625" style="340" customWidth="1"/>
    <col min="11525" max="11525" width="21.140625" style="340" customWidth="1"/>
    <col min="11526" max="11527" width="18.5703125" style="340" customWidth="1"/>
    <col min="11528" max="11529" width="17.7109375" style="340" customWidth="1"/>
    <col min="11530" max="11530" width="16.28515625" style="340" customWidth="1"/>
    <col min="11531" max="11531" width="15.28515625" style="340" customWidth="1"/>
    <col min="11532" max="11532" width="12" style="340" customWidth="1"/>
    <col min="11533" max="11533" width="16.28515625" style="340" customWidth="1"/>
    <col min="11534" max="11534" width="14.85546875" style="340" customWidth="1"/>
    <col min="11535" max="11535" width="15.28515625" style="340" customWidth="1"/>
    <col min="11536" max="11536" width="16" style="340" customWidth="1"/>
    <col min="11537" max="11776" width="9.140625" style="340"/>
    <col min="11777" max="11777" width="27.85546875" style="340" customWidth="1"/>
    <col min="11778" max="11778" width="42.28515625" style="340" customWidth="1"/>
    <col min="11779" max="11779" width="69.140625" style="340" customWidth="1"/>
    <col min="11780" max="11780" width="0.28515625" style="340" customWidth="1"/>
    <col min="11781" max="11781" width="21.140625" style="340" customWidth="1"/>
    <col min="11782" max="11783" width="18.5703125" style="340" customWidth="1"/>
    <col min="11784" max="11785" width="17.7109375" style="340" customWidth="1"/>
    <col min="11786" max="11786" width="16.28515625" style="340" customWidth="1"/>
    <col min="11787" max="11787" width="15.28515625" style="340" customWidth="1"/>
    <col min="11788" max="11788" width="12" style="340" customWidth="1"/>
    <col min="11789" max="11789" width="16.28515625" style="340" customWidth="1"/>
    <col min="11790" max="11790" width="14.85546875" style="340" customWidth="1"/>
    <col min="11791" max="11791" width="15.28515625" style="340" customWidth="1"/>
    <col min="11792" max="11792" width="16" style="340" customWidth="1"/>
    <col min="11793" max="12032" width="9.140625" style="340"/>
    <col min="12033" max="12033" width="27.85546875" style="340" customWidth="1"/>
    <col min="12034" max="12034" width="42.28515625" style="340" customWidth="1"/>
    <col min="12035" max="12035" width="69.140625" style="340" customWidth="1"/>
    <col min="12036" max="12036" width="0.28515625" style="340" customWidth="1"/>
    <col min="12037" max="12037" width="21.140625" style="340" customWidth="1"/>
    <col min="12038" max="12039" width="18.5703125" style="340" customWidth="1"/>
    <col min="12040" max="12041" width="17.7109375" style="340" customWidth="1"/>
    <col min="12042" max="12042" width="16.28515625" style="340" customWidth="1"/>
    <col min="12043" max="12043" width="15.28515625" style="340" customWidth="1"/>
    <col min="12044" max="12044" width="12" style="340" customWidth="1"/>
    <col min="12045" max="12045" width="16.28515625" style="340" customWidth="1"/>
    <col min="12046" max="12046" width="14.85546875" style="340" customWidth="1"/>
    <col min="12047" max="12047" width="15.28515625" style="340" customWidth="1"/>
    <col min="12048" max="12048" width="16" style="340" customWidth="1"/>
    <col min="12049" max="12288" width="9.140625" style="340"/>
    <col min="12289" max="12289" width="27.85546875" style="340" customWidth="1"/>
    <col min="12290" max="12290" width="42.28515625" style="340" customWidth="1"/>
    <col min="12291" max="12291" width="69.140625" style="340" customWidth="1"/>
    <col min="12292" max="12292" width="0.28515625" style="340" customWidth="1"/>
    <col min="12293" max="12293" width="21.140625" style="340" customWidth="1"/>
    <col min="12294" max="12295" width="18.5703125" style="340" customWidth="1"/>
    <col min="12296" max="12297" width="17.7109375" style="340" customWidth="1"/>
    <col min="12298" max="12298" width="16.28515625" style="340" customWidth="1"/>
    <col min="12299" max="12299" width="15.28515625" style="340" customWidth="1"/>
    <col min="12300" max="12300" width="12" style="340" customWidth="1"/>
    <col min="12301" max="12301" width="16.28515625" style="340" customWidth="1"/>
    <col min="12302" max="12302" width="14.85546875" style="340" customWidth="1"/>
    <col min="12303" max="12303" width="15.28515625" style="340" customWidth="1"/>
    <col min="12304" max="12304" width="16" style="340" customWidth="1"/>
    <col min="12305" max="12544" width="9.140625" style="340"/>
    <col min="12545" max="12545" width="27.85546875" style="340" customWidth="1"/>
    <col min="12546" max="12546" width="42.28515625" style="340" customWidth="1"/>
    <col min="12547" max="12547" width="69.140625" style="340" customWidth="1"/>
    <col min="12548" max="12548" width="0.28515625" style="340" customWidth="1"/>
    <col min="12549" max="12549" width="21.140625" style="340" customWidth="1"/>
    <col min="12550" max="12551" width="18.5703125" style="340" customWidth="1"/>
    <col min="12552" max="12553" width="17.7109375" style="340" customWidth="1"/>
    <col min="12554" max="12554" width="16.28515625" style="340" customWidth="1"/>
    <col min="12555" max="12555" width="15.28515625" style="340" customWidth="1"/>
    <col min="12556" max="12556" width="12" style="340" customWidth="1"/>
    <col min="12557" max="12557" width="16.28515625" style="340" customWidth="1"/>
    <col min="12558" max="12558" width="14.85546875" style="340" customWidth="1"/>
    <col min="12559" max="12559" width="15.28515625" style="340" customWidth="1"/>
    <col min="12560" max="12560" width="16" style="340" customWidth="1"/>
    <col min="12561" max="12800" width="9.140625" style="340"/>
    <col min="12801" max="12801" width="27.85546875" style="340" customWidth="1"/>
    <col min="12802" max="12802" width="42.28515625" style="340" customWidth="1"/>
    <col min="12803" max="12803" width="69.140625" style="340" customWidth="1"/>
    <col min="12804" max="12804" width="0.28515625" style="340" customWidth="1"/>
    <col min="12805" max="12805" width="21.140625" style="340" customWidth="1"/>
    <col min="12806" max="12807" width="18.5703125" style="340" customWidth="1"/>
    <col min="12808" max="12809" width="17.7109375" style="340" customWidth="1"/>
    <col min="12810" max="12810" width="16.28515625" style="340" customWidth="1"/>
    <col min="12811" max="12811" width="15.28515625" style="340" customWidth="1"/>
    <col min="12812" max="12812" width="12" style="340" customWidth="1"/>
    <col min="12813" max="12813" width="16.28515625" style="340" customWidth="1"/>
    <col min="12814" max="12814" width="14.85546875" style="340" customWidth="1"/>
    <col min="12815" max="12815" width="15.28515625" style="340" customWidth="1"/>
    <col min="12816" max="12816" width="16" style="340" customWidth="1"/>
    <col min="12817" max="13056" width="9.140625" style="340"/>
    <col min="13057" max="13057" width="27.85546875" style="340" customWidth="1"/>
    <col min="13058" max="13058" width="42.28515625" style="340" customWidth="1"/>
    <col min="13059" max="13059" width="69.140625" style="340" customWidth="1"/>
    <col min="13060" max="13060" width="0.28515625" style="340" customWidth="1"/>
    <col min="13061" max="13061" width="21.140625" style="340" customWidth="1"/>
    <col min="13062" max="13063" width="18.5703125" style="340" customWidth="1"/>
    <col min="13064" max="13065" width="17.7109375" style="340" customWidth="1"/>
    <col min="13066" max="13066" width="16.28515625" style="340" customWidth="1"/>
    <col min="13067" max="13067" width="15.28515625" style="340" customWidth="1"/>
    <col min="13068" max="13068" width="12" style="340" customWidth="1"/>
    <col min="13069" max="13069" width="16.28515625" style="340" customWidth="1"/>
    <col min="13070" max="13070" width="14.85546875" style="340" customWidth="1"/>
    <col min="13071" max="13071" width="15.28515625" style="340" customWidth="1"/>
    <col min="13072" max="13072" width="16" style="340" customWidth="1"/>
    <col min="13073" max="13312" width="9.140625" style="340"/>
    <col min="13313" max="13313" width="27.85546875" style="340" customWidth="1"/>
    <col min="13314" max="13314" width="42.28515625" style="340" customWidth="1"/>
    <col min="13315" max="13315" width="69.140625" style="340" customWidth="1"/>
    <col min="13316" max="13316" width="0.28515625" style="340" customWidth="1"/>
    <col min="13317" max="13317" width="21.140625" style="340" customWidth="1"/>
    <col min="13318" max="13319" width="18.5703125" style="340" customWidth="1"/>
    <col min="13320" max="13321" width="17.7109375" style="340" customWidth="1"/>
    <col min="13322" max="13322" width="16.28515625" style="340" customWidth="1"/>
    <col min="13323" max="13323" width="15.28515625" style="340" customWidth="1"/>
    <col min="13324" max="13324" width="12" style="340" customWidth="1"/>
    <col min="13325" max="13325" width="16.28515625" style="340" customWidth="1"/>
    <col min="13326" max="13326" width="14.85546875" style="340" customWidth="1"/>
    <col min="13327" max="13327" width="15.28515625" style="340" customWidth="1"/>
    <col min="13328" max="13328" width="16" style="340" customWidth="1"/>
    <col min="13329" max="13568" width="9.140625" style="340"/>
    <col min="13569" max="13569" width="27.85546875" style="340" customWidth="1"/>
    <col min="13570" max="13570" width="42.28515625" style="340" customWidth="1"/>
    <col min="13571" max="13571" width="69.140625" style="340" customWidth="1"/>
    <col min="13572" max="13572" width="0.28515625" style="340" customWidth="1"/>
    <col min="13573" max="13573" width="21.140625" style="340" customWidth="1"/>
    <col min="13574" max="13575" width="18.5703125" style="340" customWidth="1"/>
    <col min="13576" max="13577" width="17.7109375" style="340" customWidth="1"/>
    <col min="13578" max="13578" width="16.28515625" style="340" customWidth="1"/>
    <col min="13579" max="13579" width="15.28515625" style="340" customWidth="1"/>
    <col min="13580" max="13580" width="12" style="340" customWidth="1"/>
    <col min="13581" max="13581" width="16.28515625" style="340" customWidth="1"/>
    <col min="13582" max="13582" width="14.85546875" style="340" customWidth="1"/>
    <col min="13583" max="13583" width="15.28515625" style="340" customWidth="1"/>
    <col min="13584" max="13584" width="16" style="340" customWidth="1"/>
    <col min="13585" max="13824" width="9.140625" style="340"/>
    <col min="13825" max="13825" width="27.85546875" style="340" customWidth="1"/>
    <col min="13826" max="13826" width="42.28515625" style="340" customWidth="1"/>
    <col min="13827" max="13827" width="69.140625" style="340" customWidth="1"/>
    <col min="13828" max="13828" width="0.28515625" style="340" customWidth="1"/>
    <col min="13829" max="13829" width="21.140625" style="340" customWidth="1"/>
    <col min="13830" max="13831" width="18.5703125" style="340" customWidth="1"/>
    <col min="13832" max="13833" width="17.7109375" style="340" customWidth="1"/>
    <col min="13834" max="13834" width="16.28515625" style="340" customWidth="1"/>
    <col min="13835" max="13835" width="15.28515625" style="340" customWidth="1"/>
    <col min="13836" max="13836" width="12" style="340" customWidth="1"/>
    <col min="13837" max="13837" width="16.28515625" style="340" customWidth="1"/>
    <col min="13838" max="13838" width="14.85546875" style="340" customWidth="1"/>
    <col min="13839" max="13839" width="15.28515625" style="340" customWidth="1"/>
    <col min="13840" max="13840" width="16" style="340" customWidth="1"/>
    <col min="13841" max="14080" width="9.140625" style="340"/>
    <col min="14081" max="14081" width="27.85546875" style="340" customWidth="1"/>
    <col min="14082" max="14082" width="42.28515625" style="340" customWidth="1"/>
    <col min="14083" max="14083" width="69.140625" style="340" customWidth="1"/>
    <col min="14084" max="14084" width="0.28515625" style="340" customWidth="1"/>
    <col min="14085" max="14085" width="21.140625" style="340" customWidth="1"/>
    <col min="14086" max="14087" width="18.5703125" style="340" customWidth="1"/>
    <col min="14088" max="14089" width="17.7109375" style="340" customWidth="1"/>
    <col min="14090" max="14090" width="16.28515625" style="340" customWidth="1"/>
    <col min="14091" max="14091" width="15.28515625" style="340" customWidth="1"/>
    <col min="14092" max="14092" width="12" style="340" customWidth="1"/>
    <col min="14093" max="14093" width="16.28515625" style="340" customWidth="1"/>
    <col min="14094" max="14094" width="14.85546875" style="340" customWidth="1"/>
    <col min="14095" max="14095" width="15.28515625" style="340" customWidth="1"/>
    <col min="14096" max="14096" width="16" style="340" customWidth="1"/>
    <col min="14097" max="14336" width="9.140625" style="340"/>
    <col min="14337" max="14337" width="27.85546875" style="340" customWidth="1"/>
    <col min="14338" max="14338" width="42.28515625" style="340" customWidth="1"/>
    <col min="14339" max="14339" width="69.140625" style="340" customWidth="1"/>
    <col min="14340" max="14340" width="0.28515625" style="340" customWidth="1"/>
    <col min="14341" max="14341" width="21.140625" style="340" customWidth="1"/>
    <col min="14342" max="14343" width="18.5703125" style="340" customWidth="1"/>
    <col min="14344" max="14345" width="17.7109375" style="340" customWidth="1"/>
    <col min="14346" max="14346" width="16.28515625" style="340" customWidth="1"/>
    <col min="14347" max="14347" width="15.28515625" style="340" customWidth="1"/>
    <col min="14348" max="14348" width="12" style="340" customWidth="1"/>
    <col min="14349" max="14349" width="16.28515625" style="340" customWidth="1"/>
    <col min="14350" max="14350" width="14.85546875" style="340" customWidth="1"/>
    <col min="14351" max="14351" width="15.28515625" style="340" customWidth="1"/>
    <col min="14352" max="14352" width="16" style="340" customWidth="1"/>
    <col min="14353" max="14592" width="9.140625" style="340"/>
    <col min="14593" max="14593" width="27.85546875" style="340" customWidth="1"/>
    <col min="14594" max="14594" width="42.28515625" style="340" customWidth="1"/>
    <col min="14595" max="14595" width="69.140625" style="340" customWidth="1"/>
    <col min="14596" max="14596" width="0.28515625" style="340" customWidth="1"/>
    <col min="14597" max="14597" width="21.140625" style="340" customWidth="1"/>
    <col min="14598" max="14599" width="18.5703125" style="340" customWidth="1"/>
    <col min="14600" max="14601" width="17.7109375" style="340" customWidth="1"/>
    <col min="14602" max="14602" width="16.28515625" style="340" customWidth="1"/>
    <col min="14603" max="14603" width="15.28515625" style="340" customWidth="1"/>
    <col min="14604" max="14604" width="12" style="340" customWidth="1"/>
    <col min="14605" max="14605" width="16.28515625" style="340" customWidth="1"/>
    <col min="14606" max="14606" width="14.85546875" style="340" customWidth="1"/>
    <col min="14607" max="14607" width="15.28515625" style="340" customWidth="1"/>
    <col min="14608" max="14608" width="16" style="340" customWidth="1"/>
    <col min="14609" max="14848" width="9.140625" style="340"/>
    <col min="14849" max="14849" width="27.85546875" style="340" customWidth="1"/>
    <col min="14850" max="14850" width="42.28515625" style="340" customWidth="1"/>
    <col min="14851" max="14851" width="69.140625" style="340" customWidth="1"/>
    <col min="14852" max="14852" width="0.28515625" style="340" customWidth="1"/>
    <col min="14853" max="14853" width="21.140625" style="340" customWidth="1"/>
    <col min="14854" max="14855" width="18.5703125" style="340" customWidth="1"/>
    <col min="14856" max="14857" width="17.7109375" style="340" customWidth="1"/>
    <col min="14858" max="14858" width="16.28515625" style="340" customWidth="1"/>
    <col min="14859" max="14859" width="15.28515625" style="340" customWidth="1"/>
    <col min="14860" max="14860" width="12" style="340" customWidth="1"/>
    <col min="14861" max="14861" width="16.28515625" style="340" customWidth="1"/>
    <col min="14862" max="14862" width="14.85546875" style="340" customWidth="1"/>
    <col min="14863" max="14863" width="15.28515625" style="340" customWidth="1"/>
    <col min="14864" max="14864" width="16" style="340" customWidth="1"/>
    <col min="14865" max="15104" width="9.140625" style="340"/>
    <col min="15105" max="15105" width="27.85546875" style="340" customWidth="1"/>
    <col min="15106" max="15106" width="42.28515625" style="340" customWidth="1"/>
    <col min="15107" max="15107" width="69.140625" style="340" customWidth="1"/>
    <col min="15108" max="15108" width="0.28515625" style="340" customWidth="1"/>
    <col min="15109" max="15109" width="21.140625" style="340" customWidth="1"/>
    <col min="15110" max="15111" width="18.5703125" style="340" customWidth="1"/>
    <col min="15112" max="15113" width="17.7109375" style="340" customWidth="1"/>
    <col min="15114" max="15114" width="16.28515625" style="340" customWidth="1"/>
    <col min="15115" max="15115" width="15.28515625" style="340" customWidth="1"/>
    <col min="15116" max="15116" width="12" style="340" customWidth="1"/>
    <col min="15117" max="15117" width="16.28515625" style="340" customWidth="1"/>
    <col min="15118" max="15118" width="14.85546875" style="340" customWidth="1"/>
    <col min="15119" max="15119" width="15.28515625" style="340" customWidth="1"/>
    <col min="15120" max="15120" width="16" style="340" customWidth="1"/>
    <col min="15121" max="15360" width="9.140625" style="340"/>
    <col min="15361" max="15361" width="27.85546875" style="340" customWidth="1"/>
    <col min="15362" max="15362" width="42.28515625" style="340" customWidth="1"/>
    <col min="15363" max="15363" width="69.140625" style="340" customWidth="1"/>
    <col min="15364" max="15364" width="0.28515625" style="340" customWidth="1"/>
    <col min="15365" max="15365" width="21.140625" style="340" customWidth="1"/>
    <col min="15366" max="15367" width="18.5703125" style="340" customWidth="1"/>
    <col min="15368" max="15369" width="17.7109375" style="340" customWidth="1"/>
    <col min="15370" max="15370" width="16.28515625" style="340" customWidth="1"/>
    <col min="15371" max="15371" width="15.28515625" style="340" customWidth="1"/>
    <col min="15372" max="15372" width="12" style="340" customWidth="1"/>
    <col min="15373" max="15373" width="16.28515625" style="340" customWidth="1"/>
    <col min="15374" max="15374" width="14.85546875" style="340" customWidth="1"/>
    <col min="15375" max="15375" width="15.28515625" style="340" customWidth="1"/>
    <col min="15376" max="15376" width="16" style="340" customWidth="1"/>
    <col min="15377" max="15616" width="9.140625" style="340"/>
    <col min="15617" max="15617" width="27.85546875" style="340" customWidth="1"/>
    <col min="15618" max="15618" width="42.28515625" style="340" customWidth="1"/>
    <col min="15619" max="15619" width="69.140625" style="340" customWidth="1"/>
    <col min="15620" max="15620" width="0.28515625" style="340" customWidth="1"/>
    <col min="15621" max="15621" width="21.140625" style="340" customWidth="1"/>
    <col min="15622" max="15623" width="18.5703125" style="340" customWidth="1"/>
    <col min="15624" max="15625" width="17.7109375" style="340" customWidth="1"/>
    <col min="15626" max="15626" width="16.28515625" style="340" customWidth="1"/>
    <col min="15627" max="15627" width="15.28515625" style="340" customWidth="1"/>
    <col min="15628" max="15628" width="12" style="340" customWidth="1"/>
    <col min="15629" max="15629" width="16.28515625" style="340" customWidth="1"/>
    <col min="15630" max="15630" width="14.85546875" style="340" customWidth="1"/>
    <col min="15631" max="15631" width="15.28515625" style="340" customWidth="1"/>
    <col min="15632" max="15632" width="16" style="340" customWidth="1"/>
    <col min="15633" max="15872" width="9.140625" style="340"/>
    <col min="15873" max="15873" width="27.85546875" style="340" customWidth="1"/>
    <col min="15874" max="15874" width="42.28515625" style="340" customWidth="1"/>
    <col min="15875" max="15875" width="69.140625" style="340" customWidth="1"/>
    <col min="15876" max="15876" width="0.28515625" style="340" customWidth="1"/>
    <col min="15877" max="15877" width="21.140625" style="340" customWidth="1"/>
    <col min="15878" max="15879" width="18.5703125" style="340" customWidth="1"/>
    <col min="15880" max="15881" width="17.7109375" style="340" customWidth="1"/>
    <col min="15882" max="15882" width="16.28515625" style="340" customWidth="1"/>
    <col min="15883" max="15883" width="15.28515625" style="340" customWidth="1"/>
    <col min="15884" max="15884" width="12" style="340" customWidth="1"/>
    <col min="15885" max="15885" width="16.28515625" style="340" customWidth="1"/>
    <col min="15886" max="15886" width="14.85546875" style="340" customWidth="1"/>
    <col min="15887" max="15887" width="15.28515625" style="340" customWidth="1"/>
    <col min="15888" max="15888" width="16" style="340" customWidth="1"/>
    <col min="15889" max="16128" width="9.140625" style="340"/>
    <col min="16129" max="16129" width="27.85546875" style="340" customWidth="1"/>
    <col min="16130" max="16130" width="42.28515625" style="340" customWidth="1"/>
    <col min="16131" max="16131" width="69.140625" style="340" customWidth="1"/>
    <col min="16132" max="16132" width="0.28515625" style="340" customWidth="1"/>
    <col min="16133" max="16133" width="21.140625" style="340" customWidth="1"/>
    <col min="16134" max="16135" width="18.5703125" style="340" customWidth="1"/>
    <col min="16136" max="16137" width="17.7109375" style="340" customWidth="1"/>
    <col min="16138" max="16138" width="16.28515625" style="340" customWidth="1"/>
    <col min="16139" max="16139" width="15.28515625" style="340" customWidth="1"/>
    <col min="16140" max="16140" width="12" style="340" customWidth="1"/>
    <col min="16141" max="16141" width="16.28515625" style="340" customWidth="1"/>
    <col min="16142" max="16142" width="14.85546875" style="340" customWidth="1"/>
    <col min="16143" max="16143" width="15.28515625" style="340" customWidth="1"/>
    <col min="16144" max="16144" width="16" style="340" customWidth="1"/>
    <col min="16145" max="16384" width="9.140625" style="340"/>
  </cols>
  <sheetData>
    <row r="1" spans="1:24" ht="15.75" x14ac:dyDescent="0.25">
      <c r="A1" s="283"/>
      <c r="B1" s="283"/>
      <c r="C1" s="283"/>
      <c r="D1" s="365"/>
      <c r="E1" s="365"/>
      <c r="F1" s="365"/>
      <c r="G1" s="365"/>
      <c r="H1" s="365"/>
      <c r="I1" s="365"/>
      <c r="J1" s="365"/>
      <c r="K1" s="365"/>
      <c r="L1" s="365"/>
      <c r="M1" s="365" t="s">
        <v>996</v>
      </c>
      <c r="N1" s="365"/>
      <c r="O1" s="365"/>
      <c r="Q1" s="366"/>
      <c r="R1" s="366"/>
      <c r="S1" s="366"/>
      <c r="T1" s="366"/>
      <c r="U1" s="366"/>
      <c r="V1" s="366"/>
      <c r="W1" s="366"/>
      <c r="X1" s="20"/>
    </row>
    <row r="2" spans="1:24" ht="53.25" customHeight="1" x14ac:dyDescent="0.25">
      <c r="A2" s="283"/>
      <c r="B2" s="283"/>
      <c r="C2" s="283"/>
      <c r="D2" s="365"/>
      <c r="E2" s="365"/>
      <c r="F2" s="365"/>
      <c r="G2" s="365"/>
      <c r="H2" s="365"/>
      <c r="I2" s="365"/>
      <c r="J2" s="365"/>
      <c r="K2" s="365"/>
      <c r="L2" s="365"/>
      <c r="M2" s="630" t="s">
        <v>981</v>
      </c>
      <c r="N2" s="631"/>
      <c r="O2" s="631"/>
      <c r="P2" s="631"/>
      <c r="Q2" s="366"/>
      <c r="R2" s="366"/>
      <c r="S2" s="366"/>
      <c r="T2" s="366"/>
      <c r="U2" s="366"/>
      <c r="V2" s="366"/>
      <c r="W2" s="366"/>
      <c r="X2" s="20"/>
    </row>
    <row r="3" spans="1:24" ht="18.75" x14ac:dyDescent="0.3">
      <c r="A3" s="283"/>
      <c r="B3" s="283"/>
      <c r="C3" s="367"/>
      <c r="D3" s="368"/>
      <c r="E3" s="368"/>
      <c r="F3" s="368"/>
      <c r="G3" s="368"/>
      <c r="H3" s="368"/>
      <c r="I3" s="368"/>
      <c r="J3" s="368"/>
      <c r="K3" s="368"/>
      <c r="L3" s="368"/>
      <c r="M3" s="632"/>
      <c r="N3" s="632"/>
      <c r="O3" s="632"/>
      <c r="P3" s="632"/>
      <c r="Q3" s="369"/>
      <c r="R3" s="369"/>
      <c r="S3" s="369"/>
      <c r="T3" s="369"/>
      <c r="U3" s="16"/>
      <c r="V3" s="16"/>
      <c r="W3" s="16"/>
      <c r="X3" s="16"/>
    </row>
    <row r="4" spans="1:24" ht="28.5" customHeight="1" x14ac:dyDescent="0.3">
      <c r="A4" s="633" t="s">
        <v>982</v>
      </c>
      <c r="B4" s="633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</row>
    <row r="5" spans="1:24" ht="19.5" customHeight="1" x14ac:dyDescent="0.25">
      <c r="A5" s="283"/>
      <c r="B5" s="283"/>
      <c r="C5" s="283"/>
      <c r="D5" s="367"/>
      <c r="E5" s="283"/>
      <c r="F5" s="283"/>
      <c r="G5" s="283"/>
      <c r="H5" s="283"/>
      <c r="I5" s="283"/>
      <c r="J5" s="283"/>
      <c r="K5" s="283"/>
      <c r="L5" s="283"/>
      <c r="M5" s="2"/>
      <c r="N5" s="634"/>
      <c r="O5" s="634"/>
    </row>
    <row r="6" spans="1:24" ht="13.5" customHeight="1" x14ac:dyDescent="0.25">
      <c r="A6" s="635" t="s">
        <v>135</v>
      </c>
      <c r="B6" s="635" t="s">
        <v>77</v>
      </c>
      <c r="C6" s="635" t="s">
        <v>78</v>
      </c>
      <c r="D6" s="370" t="s">
        <v>16</v>
      </c>
      <c r="E6" s="642" t="s">
        <v>983</v>
      </c>
      <c r="F6" s="643"/>
      <c r="G6" s="643"/>
      <c r="H6" s="644"/>
      <c r="I6" s="645" t="s">
        <v>39</v>
      </c>
      <c r="J6" s="646"/>
      <c r="K6" s="646"/>
      <c r="L6" s="647"/>
      <c r="M6" s="645" t="s">
        <v>984</v>
      </c>
      <c r="N6" s="646"/>
      <c r="O6" s="646"/>
      <c r="P6" s="647"/>
    </row>
    <row r="7" spans="1:24" ht="13.5" customHeight="1" x14ac:dyDescent="0.25">
      <c r="A7" s="636"/>
      <c r="B7" s="638"/>
      <c r="C7" s="640"/>
      <c r="D7" s="648" t="s">
        <v>985</v>
      </c>
      <c r="E7" s="578" t="s">
        <v>79</v>
      </c>
      <c r="F7" s="642" t="s">
        <v>80</v>
      </c>
      <c r="G7" s="643"/>
      <c r="H7" s="644"/>
      <c r="I7" s="650" t="s">
        <v>79</v>
      </c>
      <c r="J7" s="371" t="s">
        <v>80</v>
      </c>
      <c r="K7" s="371"/>
      <c r="L7" s="372"/>
      <c r="M7" s="650" t="s">
        <v>79</v>
      </c>
      <c r="N7" s="371" t="s">
        <v>80</v>
      </c>
      <c r="O7" s="371"/>
      <c r="P7" s="372"/>
    </row>
    <row r="8" spans="1:24" ht="46.5" customHeight="1" x14ac:dyDescent="0.2">
      <c r="A8" s="637"/>
      <c r="B8" s="639"/>
      <c r="C8" s="641"/>
      <c r="D8" s="649"/>
      <c r="E8" s="579"/>
      <c r="F8" s="373" t="s">
        <v>986</v>
      </c>
      <c r="G8" s="373" t="s">
        <v>987</v>
      </c>
      <c r="H8" s="359" t="s">
        <v>81</v>
      </c>
      <c r="I8" s="651"/>
      <c r="J8" s="359" t="s">
        <v>986</v>
      </c>
      <c r="K8" s="359" t="s">
        <v>987</v>
      </c>
      <c r="L8" s="359" t="s">
        <v>81</v>
      </c>
      <c r="M8" s="651"/>
      <c r="N8" s="359" t="s">
        <v>986</v>
      </c>
      <c r="O8" s="359" t="s">
        <v>987</v>
      </c>
      <c r="P8" s="359" t="s">
        <v>81</v>
      </c>
    </row>
    <row r="9" spans="1:24" ht="94.5" x14ac:dyDescent="0.25">
      <c r="A9" s="578" t="s">
        <v>988</v>
      </c>
      <c r="B9" s="374" t="s">
        <v>989</v>
      </c>
      <c r="C9" s="375" t="s">
        <v>1036</v>
      </c>
      <c r="D9" s="376"/>
      <c r="E9" s="377">
        <f>SUM(F9:H9)</f>
        <v>200</v>
      </c>
      <c r="F9" s="377"/>
      <c r="G9" s="377"/>
      <c r="H9" s="377">
        <v>200</v>
      </c>
      <c r="I9" s="525">
        <f>SUM(J9:L9)</f>
        <v>0</v>
      </c>
      <c r="J9" s="525"/>
      <c r="K9" s="525"/>
      <c r="L9" s="525"/>
      <c r="M9" s="524">
        <f>SUM(N9:P9)</f>
        <v>200</v>
      </c>
      <c r="N9" s="524">
        <f t="shared" ref="N9:P12" si="0">F9+J9</f>
        <v>0</v>
      </c>
      <c r="O9" s="524">
        <f t="shared" si="0"/>
        <v>0</v>
      </c>
      <c r="P9" s="524">
        <f>H9+L9</f>
        <v>200</v>
      </c>
    </row>
    <row r="10" spans="1:24" ht="157.5" x14ac:dyDescent="0.25">
      <c r="A10" s="625"/>
      <c r="B10" s="374" t="s">
        <v>1037</v>
      </c>
      <c r="C10" s="375" t="s">
        <v>1038</v>
      </c>
      <c r="D10" s="376"/>
      <c r="E10" s="377"/>
      <c r="F10" s="377"/>
      <c r="G10" s="377"/>
      <c r="H10" s="377"/>
      <c r="I10" s="525">
        <f>SUM(J10:L10)</f>
        <v>320</v>
      </c>
      <c r="J10" s="525"/>
      <c r="K10" s="525"/>
      <c r="L10" s="525">
        <v>320</v>
      </c>
      <c r="M10" s="524">
        <f>SUM(N10:P10)</f>
        <v>320</v>
      </c>
      <c r="N10" s="524">
        <f t="shared" ref="N10" si="1">F10+J10</f>
        <v>0</v>
      </c>
      <c r="O10" s="524">
        <f t="shared" ref="O10" si="2">G10+K10</f>
        <v>0</v>
      </c>
      <c r="P10" s="524">
        <f>H10+L10</f>
        <v>320</v>
      </c>
    </row>
    <row r="11" spans="1:24" ht="280.5" customHeight="1" x14ac:dyDescent="0.25">
      <c r="A11" s="625"/>
      <c r="B11" s="378" t="s">
        <v>991</v>
      </c>
      <c r="C11" s="379" t="s">
        <v>992</v>
      </c>
      <c r="D11" s="376"/>
      <c r="E11" s="377">
        <f>SUM(F11:H11)</f>
        <v>609.20000000000005</v>
      </c>
      <c r="F11" s="377">
        <v>609.20000000000005</v>
      </c>
      <c r="G11" s="377"/>
      <c r="H11" s="377"/>
      <c r="I11" s="525">
        <f>SUM(J11:L11)</f>
        <v>0</v>
      </c>
      <c r="J11" s="525"/>
      <c r="K11" s="525"/>
      <c r="L11" s="525"/>
      <c r="M11" s="524">
        <f>SUM(N11:P11)</f>
        <v>609.20000000000005</v>
      </c>
      <c r="N11" s="524">
        <f>F11+J11</f>
        <v>609.20000000000005</v>
      </c>
      <c r="O11" s="524">
        <f t="shared" si="0"/>
        <v>0</v>
      </c>
      <c r="P11" s="524">
        <f t="shared" si="0"/>
        <v>0</v>
      </c>
    </row>
    <row r="12" spans="1:24" ht="74.25" customHeight="1" x14ac:dyDescent="0.25">
      <c r="A12" s="625"/>
      <c r="B12" s="380" t="s">
        <v>993</v>
      </c>
      <c r="C12" s="380" t="s">
        <v>994</v>
      </c>
      <c r="D12" s="376"/>
      <c r="E12" s="377">
        <f>SUM(F12:H12)</f>
        <v>125.4</v>
      </c>
      <c r="F12" s="377"/>
      <c r="G12" s="377"/>
      <c r="H12" s="377">
        <v>125.4</v>
      </c>
      <c r="I12" s="525">
        <f>SUM(J12:L12)</f>
        <v>71.290000000000006</v>
      </c>
      <c r="J12" s="525"/>
      <c r="K12" s="525"/>
      <c r="L12" s="525">
        <v>71.290000000000006</v>
      </c>
      <c r="M12" s="524">
        <f>SUM(N12:P12)</f>
        <v>196.69</v>
      </c>
      <c r="N12" s="524">
        <f t="shared" si="0"/>
        <v>0</v>
      </c>
      <c r="O12" s="524">
        <f t="shared" si="0"/>
        <v>0</v>
      </c>
      <c r="P12" s="524">
        <f t="shared" si="0"/>
        <v>196.69</v>
      </c>
    </row>
    <row r="13" spans="1:24" ht="15.75" x14ac:dyDescent="0.25">
      <c r="A13" s="626" t="s">
        <v>995</v>
      </c>
      <c r="B13" s="627"/>
      <c r="C13" s="381"/>
      <c r="D13" s="382"/>
      <c r="E13" s="383">
        <f>SUM(E9:E12)</f>
        <v>934.6</v>
      </c>
      <c r="F13" s="383">
        <f t="shared" ref="F13:P13" si="3">SUM(F9:F12)</f>
        <v>609.20000000000005</v>
      </c>
      <c r="G13" s="383">
        <f t="shared" si="3"/>
        <v>0</v>
      </c>
      <c r="H13" s="383">
        <f t="shared" si="3"/>
        <v>325.39999999999998</v>
      </c>
      <c r="I13" s="526">
        <f t="shared" si="3"/>
        <v>391.29</v>
      </c>
      <c r="J13" s="526">
        <f t="shared" si="3"/>
        <v>0</v>
      </c>
      <c r="K13" s="526">
        <f t="shared" si="3"/>
        <v>0</v>
      </c>
      <c r="L13" s="526">
        <f>SUM(L9:L12)</f>
        <v>391.29</v>
      </c>
      <c r="M13" s="526">
        <f t="shared" si="3"/>
        <v>1325.89</v>
      </c>
      <c r="N13" s="526">
        <f t="shared" si="3"/>
        <v>609.20000000000005</v>
      </c>
      <c r="O13" s="526">
        <f t="shared" si="3"/>
        <v>0</v>
      </c>
      <c r="P13" s="526">
        <f t="shared" si="3"/>
        <v>716.69</v>
      </c>
    </row>
    <row r="14" spans="1:24" ht="15.75" x14ac:dyDescent="0.25">
      <c r="A14" s="384"/>
      <c r="B14" s="384" t="s">
        <v>145</v>
      </c>
      <c r="C14" s="384"/>
      <c r="D14" s="385"/>
      <c r="E14" s="386">
        <f>E13</f>
        <v>934.6</v>
      </c>
      <c r="F14" s="386">
        <f t="shared" ref="F14:P14" si="4">F13</f>
        <v>609.20000000000005</v>
      </c>
      <c r="G14" s="386">
        <f t="shared" si="4"/>
        <v>0</v>
      </c>
      <c r="H14" s="386">
        <f t="shared" si="4"/>
        <v>325.39999999999998</v>
      </c>
      <c r="I14" s="527">
        <f t="shared" si="4"/>
        <v>391.29</v>
      </c>
      <c r="J14" s="527">
        <f t="shared" si="4"/>
        <v>0</v>
      </c>
      <c r="K14" s="527">
        <f t="shared" si="4"/>
        <v>0</v>
      </c>
      <c r="L14" s="527">
        <f t="shared" si="4"/>
        <v>391.29</v>
      </c>
      <c r="M14" s="527">
        <f t="shared" si="4"/>
        <v>1325.89</v>
      </c>
      <c r="N14" s="527">
        <f t="shared" si="4"/>
        <v>609.20000000000005</v>
      </c>
      <c r="O14" s="527">
        <f t="shared" si="4"/>
        <v>0</v>
      </c>
      <c r="P14" s="527">
        <f t="shared" si="4"/>
        <v>716.69</v>
      </c>
    </row>
    <row r="15" spans="1:24" ht="15" x14ac:dyDescent="0.2">
      <c r="C15" s="388"/>
      <c r="E15" s="389"/>
      <c r="F15" s="389"/>
      <c r="G15" s="389"/>
      <c r="H15" s="389"/>
      <c r="I15" s="389"/>
      <c r="J15" s="389"/>
      <c r="K15" s="389"/>
      <c r="L15" s="389"/>
      <c r="M15" s="390"/>
      <c r="N15" s="390"/>
      <c r="O15" s="390"/>
    </row>
    <row r="16" spans="1:24" ht="15" x14ac:dyDescent="0.2">
      <c r="E16" s="389"/>
      <c r="F16" s="389"/>
      <c r="G16" s="389"/>
      <c r="H16" s="389"/>
      <c r="I16" s="389"/>
      <c r="J16" s="389"/>
      <c r="K16" s="389"/>
      <c r="L16" s="389"/>
      <c r="M16" s="390"/>
      <c r="N16" s="390"/>
      <c r="O16" s="390"/>
    </row>
    <row r="17" spans="2:15" ht="15" x14ac:dyDescent="0.2">
      <c r="E17" s="389"/>
      <c r="F17" s="389"/>
      <c r="G17" s="389"/>
      <c r="H17" s="389"/>
      <c r="I17" s="389"/>
      <c r="J17" s="389"/>
      <c r="K17" s="389"/>
      <c r="L17" s="389"/>
      <c r="M17" s="390"/>
      <c r="N17" s="390"/>
      <c r="O17" s="390"/>
    </row>
    <row r="18" spans="2:15" ht="15" x14ac:dyDescent="0.2">
      <c r="E18" s="389"/>
      <c r="F18" s="389"/>
      <c r="G18" s="389"/>
      <c r="H18" s="389"/>
      <c r="I18" s="389"/>
      <c r="J18" s="389"/>
      <c r="K18" s="389"/>
      <c r="L18" s="389"/>
      <c r="M18" s="390"/>
      <c r="N18" s="390"/>
      <c r="O18" s="390"/>
    </row>
    <row r="19" spans="2:15" ht="15" x14ac:dyDescent="0.2">
      <c r="E19" s="389"/>
      <c r="F19" s="389"/>
      <c r="G19" s="389"/>
      <c r="H19" s="389"/>
      <c r="I19" s="389"/>
      <c r="J19" s="389"/>
      <c r="K19" s="389"/>
      <c r="L19" s="389"/>
      <c r="M19" s="390"/>
      <c r="N19" s="390"/>
      <c r="O19" s="390"/>
    </row>
    <row r="20" spans="2:15" ht="15" x14ac:dyDescent="0.2">
      <c r="E20" s="389"/>
      <c r="F20" s="389"/>
      <c r="G20" s="389"/>
      <c r="H20" s="389"/>
      <c r="I20" s="389"/>
      <c r="J20" s="389"/>
      <c r="K20" s="389"/>
      <c r="L20" s="389"/>
      <c r="M20" s="390"/>
      <c r="N20" s="390"/>
      <c r="O20" s="390"/>
    </row>
    <row r="21" spans="2:15" ht="15" x14ac:dyDescent="0.2">
      <c r="E21" s="389"/>
      <c r="F21" s="389"/>
      <c r="G21" s="389"/>
      <c r="H21" s="389"/>
      <c r="I21" s="389"/>
      <c r="J21" s="389"/>
      <c r="K21" s="389"/>
      <c r="L21" s="389"/>
      <c r="M21" s="390"/>
      <c r="N21" s="390"/>
      <c r="O21" s="390"/>
    </row>
    <row r="22" spans="2:15" ht="15" x14ac:dyDescent="0.2">
      <c r="E22" s="389"/>
      <c r="F22" s="389"/>
      <c r="G22" s="389"/>
      <c r="H22" s="389"/>
      <c r="I22" s="389"/>
      <c r="J22" s="389"/>
      <c r="K22" s="389"/>
      <c r="L22" s="389"/>
      <c r="M22" s="390"/>
      <c r="N22" s="390"/>
      <c r="O22" s="390"/>
    </row>
    <row r="23" spans="2:15" ht="15" x14ac:dyDescent="0.2">
      <c r="E23" s="389"/>
      <c r="F23" s="389"/>
      <c r="G23" s="389"/>
      <c r="H23" s="389"/>
      <c r="I23" s="389"/>
      <c r="J23" s="389"/>
      <c r="K23" s="389"/>
      <c r="L23" s="389"/>
      <c r="M23" s="390"/>
      <c r="N23" s="390"/>
      <c r="O23" s="390"/>
    </row>
    <row r="24" spans="2:15" ht="15" x14ac:dyDescent="0.25">
      <c r="B24" s="628"/>
      <c r="C24" s="629"/>
      <c r="D24" s="629"/>
      <c r="E24" s="389"/>
      <c r="F24" s="389"/>
      <c r="G24" s="389"/>
      <c r="H24" s="389"/>
      <c r="I24" s="389"/>
      <c r="J24" s="389"/>
      <c r="K24" s="389"/>
      <c r="L24" s="389"/>
      <c r="M24" s="390"/>
      <c r="N24" s="390"/>
      <c r="O24" s="390"/>
    </row>
    <row r="25" spans="2:15" ht="15" x14ac:dyDescent="0.2">
      <c r="E25" s="389"/>
      <c r="F25" s="389"/>
      <c r="G25" s="389"/>
      <c r="H25" s="389"/>
      <c r="I25" s="389"/>
      <c r="J25" s="389"/>
      <c r="K25" s="389"/>
      <c r="L25" s="389"/>
      <c r="M25" s="390"/>
      <c r="N25" s="390"/>
      <c r="O25" s="390"/>
    </row>
    <row r="26" spans="2:15" ht="15" x14ac:dyDescent="0.2">
      <c r="E26" s="389"/>
      <c r="F26" s="389"/>
      <c r="G26" s="389"/>
      <c r="H26" s="389"/>
      <c r="I26" s="389"/>
      <c r="J26" s="389"/>
      <c r="K26" s="389"/>
      <c r="L26" s="389"/>
      <c r="M26" s="390"/>
      <c r="N26" s="390"/>
      <c r="O26" s="390"/>
    </row>
  </sheetData>
  <mergeCells count="18">
    <mergeCell ref="I7:I8"/>
    <mergeCell ref="M7:M8"/>
    <mergeCell ref="A9:A12"/>
    <mergeCell ref="A13:B13"/>
    <mergeCell ref="B24:D24"/>
    <mergeCell ref="M2:P2"/>
    <mergeCell ref="M3:P3"/>
    <mergeCell ref="A4:O4"/>
    <mergeCell ref="N5:O5"/>
    <mergeCell ref="A6:A8"/>
    <mergeCell ref="B6:B8"/>
    <mergeCell ref="C6:C8"/>
    <mergeCell ref="E6:H6"/>
    <mergeCell ref="I6:L6"/>
    <mergeCell ref="M6:P6"/>
    <mergeCell ref="D7:D8"/>
    <mergeCell ref="E7:E8"/>
    <mergeCell ref="F7:H7"/>
  </mergeCells>
  <pageMargins left="7.874015748031496E-2" right="0" top="0.78740157480314965" bottom="0.19685039370078741" header="0" footer="0"/>
  <pageSetup paperSize="9" scale="55" firstPageNumber="49" orientation="landscape" useFirstPageNumber="1" r:id="rId1"/>
  <headerFooter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26"/>
  <sheetViews>
    <sheetView showWhiteSpace="0" view="pageBreakPreview" topLeftCell="C1" zoomScale="60" zoomScaleNormal="90" zoomScalePageLayoutView="60" workbookViewId="0">
      <selection activeCell="Q10" sqref="Q10"/>
    </sheetView>
  </sheetViews>
  <sheetFormatPr defaultRowHeight="45" customHeight="1" x14ac:dyDescent="0.2"/>
  <cols>
    <col min="1" max="1" width="27.85546875" style="340" customWidth="1"/>
    <col min="2" max="2" width="42.28515625" style="387" customWidth="1"/>
    <col min="3" max="3" width="69.140625" style="387" customWidth="1"/>
    <col min="4" max="4" width="0.28515625" style="340" customWidth="1"/>
    <col min="5" max="5" width="21.140625" style="340" hidden="1" customWidth="1"/>
    <col min="6" max="7" width="18.5703125" style="340" hidden="1" customWidth="1"/>
    <col min="8" max="8" width="17.7109375" style="340" hidden="1" customWidth="1"/>
    <col min="9" max="9" width="17.7109375" style="340" customWidth="1"/>
    <col min="10" max="10" width="16.28515625" style="340" customWidth="1"/>
    <col min="11" max="11" width="15.28515625" style="340" customWidth="1"/>
    <col min="12" max="12" width="12" style="340" customWidth="1"/>
    <col min="13" max="13" width="16.28515625" style="117" customWidth="1"/>
    <col min="14" max="14" width="14.85546875" style="117" customWidth="1"/>
    <col min="15" max="15" width="15.28515625" style="117" customWidth="1"/>
    <col min="16" max="16" width="16" style="117" customWidth="1"/>
    <col min="17" max="17" width="21.140625" style="340" customWidth="1"/>
    <col min="18" max="19" width="18.5703125" style="340" customWidth="1"/>
    <col min="20" max="20" width="17.7109375" style="340" customWidth="1"/>
    <col min="21" max="256" width="9.140625" style="340"/>
    <col min="257" max="257" width="27.85546875" style="340" customWidth="1"/>
    <col min="258" max="258" width="42.28515625" style="340" customWidth="1"/>
    <col min="259" max="259" width="69.140625" style="340" customWidth="1"/>
    <col min="260" max="260" width="0.28515625" style="340" customWidth="1"/>
    <col min="261" max="264" width="0" style="340" hidden="1" customWidth="1"/>
    <col min="265" max="265" width="17.7109375" style="340" customWidth="1"/>
    <col min="266" max="266" width="16.28515625" style="340" customWidth="1"/>
    <col min="267" max="267" width="15.28515625" style="340" customWidth="1"/>
    <col min="268" max="268" width="12" style="340" customWidth="1"/>
    <col min="269" max="269" width="16.28515625" style="340" customWidth="1"/>
    <col min="270" max="270" width="14.85546875" style="340" customWidth="1"/>
    <col min="271" max="271" width="15.28515625" style="340" customWidth="1"/>
    <col min="272" max="272" width="16" style="340" customWidth="1"/>
    <col min="273" max="273" width="21.140625" style="340" customWidth="1"/>
    <col min="274" max="275" width="18.5703125" style="340" customWidth="1"/>
    <col min="276" max="276" width="17.7109375" style="340" customWidth="1"/>
    <col min="277" max="512" width="9.140625" style="340"/>
    <col min="513" max="513" width="27.85546875" style="340" customWidth="1"/>
    <col min="514" max="514" width="42.28515625" style="340" customWidth="1"/>
    <col min="515" max="515" width="69.140625" style="340" customWidth="1"/>
    <col min="516" max="516" width="0.28515625" style="340" customWidth="1"/>
    <col min="517" max="520" width="0" style="340" hidden="1" customWidth="1"/>
    <col min="521" max="521" width="17.7109375" style="340" customWidth="1"/>
    <col min="522" max="522" width="16.28515625" style="340" customWidth="1"/>
    <col min="523" max="523" width="15.28515625" style="340" customWidth="1"/>
    <col min="524" max="524" width="12" style="340" customWidth="1"/>
    <col min="525" max="525" width="16.28515625" style="340" customWidth="1"/>
    <col min="526" max="526" width="14.85546875" style="340" customWidth="1"/>
    <col min="527" max="527" width="15.28515625" style="340" customWidth="1"/>
    <col min="528" max="528" width="16" style="340" customWidth="1"/>
    <col min="529" max="529" width="21.140625" style="340" customWidth="1"/>
    <col min="530" max="531" width="18.5703125" style="340" customWidth="1"/>
    <col min="532" max="532" width="17.7109375" style="340" customWidth="1"/>
    <col min="533" max="768" width="9.140625" style="340"/>
    <col min="769" max="769" width="27.85546875" style="340" customWidth="1"/>
    <col min="770" max="770" width="42.28515625" style="340" customWidth="1"/>
    <col min="771" max="771" width="69.140625" style="340" customWidth="1"/>
    <col min="772" max="772" width="0.28515625" style="340" customWidth="1"/>
    <col min="773" max="776" width="0" style="340" hidden="1" customWidth="1"/>
    <col min="777" max="777" width="17.7109375" style="340" customWidth="1"/>
    <col min="778" max="778" width="16.28515625" style="340" customWidth="1"/>
    <col min="779" max="779" width="15.28515625" style="340" customWidth="1"/>
    <col min="780" max="780" width="12" style="340" customWidth="1"/>
    <col min="781" max="781" width="16.28515625" style="340" customWidth="1"/>
    <col min="782" max="782" width="14.85546875" style="340" customWidth="1"/>
    <col min="783" max="783" width="15.28515625" style="340" customWidth="1"/>
    <col min="784" max="784" width="16" style="340" customWidth="1"/>
    <col min="785" max="785" width="21.140625" style="340" customWidth="1"/>
    <col min="786" max="787" width="18.5703125" style="340" customWidth="1"/>
    <col min="788" max="788" width="17.7109375" style="340" customWidth="1"/>
    <col min="789" max="1024" width="9.140625" style="340"/>
    <col min="1025" max="1025" width="27.85546875" style="340" customWidth="1"/>
    <col min="1026" max="1026" width="42.28515625" style="340" customWidth="1"/>
    <col min="1027" max="1027" width="69.140625" style="340" customWidth="1"/>
    <col min="1028" max="1028" width="0.28515625" style="340" customWidth="1"/>
    <col min="1029" max="1032" width="0" style="340" hidden="1" customWidth="1"/>
    <col min="1033" max="1033" width="17.7109375" style="340" customWidth="1"/>
    <col min="1034" max="1034" width="16.28515625" style="340" customWidth="1"/>
    <col min="1035" max="1035" width="15.28515625" style="340" customWidth="1"/>
    <col min="1036" max="1036" width="12" style="340" customWidth="1"/>
    <col min="1037" max="1037" width="16.28515625" style="340" customWidth="1"/>
    <col min="1038" max="1038" width="14.85546875" style="340" customWidth="1"/>
    <col min="1039" max="1039" width="15.28515625" style="340" customWidth="1"/>
    <col min="1040" max="1040" width="16" style="340" customWidth="1"/>
    <col min="1041" max="1041" width="21.140625" style="340" customWidth="1"/>
    <col min="1042" max="1043" width="18.5703125" style="340" customWidth="1"/>
    <col min="1044" max="1044" width="17.7109375" style="340" customWidth="1"/>
    <col min="1045" max="1280" width="9.140625" style="340"/>
    <col min="1281" max="1281" width="27.85546875" style="340" customWidth="1"/>
    <col min="1282" max="1282" width="42.28515625" style="340" customWidth="1"/>
    <col min="1283" max="1283" width="69.140625" style="340" customWidth="1"/>
    <col min="1284" max="1284" width="0.28515625" style="340" customWidth="1"/>
    <col min="1285" max="1288" width="0" style="340" hidden="1" customWidth="1"/>
    <col min="1289" max="1289" width="17.7109375" style="340" customWidth="1"/>
    <col min="1290" max="1290" width="16.28515625" style="340" customWidth="1"/>
    <col min="1291" max="1291" width="15.28515625" style="340" customWidth="1"/>
    <col min="1292" max="1292" width="12" style="340" customWidth="1"/>
    <col min="1293" max="1293" width="16.28515625" style="340" customWidth="1"/>
    <col min="1294" max="1294" width="14.85546875" style="340" customWidth="1"/>
    <col min="1295" max="1295" width="15.28515625" style="340" customWidth="1"/>
    <col min="1296" max="1296" width="16" style="340" customWidth="1"/>
    <col min="1297" max="1297" width="21.140625" style="340" customWidth="1"/>
    <col min="1298" max="1299" width="18.5703125" style="340" customWidth="1"/>
    <col min="1300" max="1300" width="17.7109375" style="340" customWidth="1"/>
    <col min="1301" max="1536" width="9.140625" style="340"/>
    <col min="1537" max="1537" width="27.85546875" style="340" customWidth="1"/>
    <col min="1538" max="1538" width="42.28515625" style="340" customWidth="1"/>
    <col min="1539" max="1539" width="69.140625" style="340" customWidth="1"/>
    <col min="1540" max="1540" width="0.28515625" style="340" customWidth="1"/>
    <col min="1541" max="1544" width="0" style="340" hidden="1" customWidth="1"/>
    <col min="1545" max="1545" width="17.7109375" style="340" customWidth="1"/>
    <col min="1546" max="1546" width="16.28515625" style="340" customWidth="1"/>
    <col min="1547" max="1547" width="15.28515625" style="340" customWidth="1"/>
    <col min="1548" max="1548" width="12" style="340" customWidth="1"/>
    <col min="1549" max="1549" width="16.28515625" style="340" customWidth="1"/>
    <col min="1550" max="1550" width="14.85546875" style="340" customWidth="1"/>
    <col min="1551" max="1551" width="15.28515625" style="340" customWidth="1"/>
    <col min="1552" max="1552" width="16" style="340" customWidth="1"/>
    <col min="1553" max="1553" width="21.140625" style="340" customWidth="1"/>
    <col min="1554" max="1555" width="18.5703125" style="340" customWidth="1"/>
    <col min="1556" max="1556" width="17.7109375" style="340" customWidth="1"/>
    <col min="1557" max="1792" width="9.140625" style="340"/>
    <col min="1793" max="1793" width="27.85546875" style="340" customWidth="1"/>
    <col min="1794" max="1794" width="42.28515625" style="340" customWidth="1"/>
    <col min="1795" max="1795" width="69.140625" style="340" customWidth="1"/>
    <col min="1796" max="1796" width="0.28515625" style="340" customWidth="1"/>
    <col min="1797" max="1800" width="0" style="340" hidden="1" customWidth="1"/>
    <col min="1801" max="1801" width="17.7109375" style="340" customWidth="1"/>
    <col min="1802" max="1802" width="16.28515625" style="340" customWidth="1"/>
    <col min="1803" max="1803" width="15.28515625" style="340" customWidth="1"/>
    <col min="1804" max="1804" width="12" style="340" customWidth="1"/>
    <col min="1805" max="1805" width="16.28515625" style="340" customWidth="1"/>
    <col min="1806" max="1806" width="14.85546875" style="340" customWidth="1"/>
    <col min="1807" max="1807" width="15.28515625" style="340" customWidth="1"/>
    <col min="1808" max="1808" width="16" style="340" customWidth="1"/>
    <col min="1809" max="1809" width="21.140625" style="340" customWidth="1"/>
    <col min="1810" max="1811" width="18.5703125" style="340" customWidth="1"/>
    <col min="1812" max="1812" width="17.7109375" style="340" customWidth="1"/>
    <col min="1813" max="2048" width="9.140625" style="340"/>
    <col min="2049" max="2049" width="27.85546875" style="340" customWidth="1"/>
    <col min="2050" max="2050" width="42.28515625" style="340" customWidth="1"/>
    <col min="2051" max="2051" width="69.140625" style="340" customWidth="1"/>
    <col min="2052" max="2052" width="0.28515625" style="340" customWidth="1"/>
    <col min="2053" max="2056" width="0" style="340" hidden="1" customWidth="1"/>
    <col min="2057" max="2057" width="17.7109375" style="340" customWidth="1"/>
    <col min="2058" max="2058" width="16.28515625" style="340" customWidth="1"/>
    <col min="2059" max="2059" width="15.28515625" style="340" customWidth="1"/>
    <col min="2060" max="2060" width="12" style="340" customWidth="1"/>
    <col min="2061" max="2061" width="16.28515625" style="340" customWidth="1"/>
    <col min="2062" max="2062" width="14.85546875" style="340" customWidth="1"/>
    <col min="2063" max="2063" width="15.28515625" style="340" customWidth="1"/>
    <col min="2064" max="2064" width="16" style="340" customWidth="1"/>
    <col min="2065" max="2065" width="21.140625" style="340" customWidth="1"/>
    <col min="2066" max="2067" width="18.5703125" style="340" customWidth="1"/>
    <col min="2068" max="2068" width="17.7109375" style="340" customWidth="1"/>
    <col min="2069" max="2304" width="9.140625" style="340"/>
    <col min="2305" max="2305" width="27.85546875" style="340" customWidth="1"/>
    <col min="2306" max="2306" width="42.28515625" style="340" customWidth="1"/>
    <col min="2307" max="2307" width="69.140625" style="340" customWidth="1"/>
    <col min="2308" max="2308" width="0.28515625" style="340" customWidth="1"/>
    <col min="2309" max="2312" width="0" style="340" hidden="1" customWidth="1"/>
    <col min="2313" max="2313" width="17.7109375" style="340" customWidth="1"/>
    <col min="2314" max="2314" width="16.28515625" style="340" customWidth="1"/>
    <col min="2315" max="2315" width="15.28515625" style="340" customWidth="1"/>
    <col min="2316" max="2316" width="12" style="340" customWidth="1"/>
    <col min="2317" max="2317" width="16.28515625" style="340" customWidth="1"/>
    <col min="2318" max="2318" width="14.85546875" style="340" customWidth="1"/>
    <col min="2319" max="2319" width="15.28515625" style="340" customWidth="1"/>
    <col min="2320" max="2320" width="16" style="340" customWidth="1"/>
    <col min="2321" max="2321" width="21.140625" style="340" customWidth="1"/>
    <col min="2322" max="2323" width="18.5703125" style="340" customWidth="1"/>
    <col min="2324" max="2324" width="17.7109375" style="340" customWidth="1"/>
    <col min="2325" max="2560" width="9.140625" style="340"/>
    <col min="2561" max="2561" width="27.85546875" style="340" customWidth="1"/>
    <col min="2562" max="2562" width="42.28515625" style="340" customWidth="1"/>
    <col min="2563" max="2563" width="69.140625" style="340" customWidth="1"/>
    <col min="2564" max="2564" width="0.28515625" style="340" customWidth="1"/>
    <col min="2565" max="2568" width="0" style="340" hidden="1" customWidth="1"/>
    <col min="2569" max="2569" width="17.7109375" style="340" customWidth="1"/>
    <col min="2570" max="2570" width="16.28515625" style="340" customWidth="1"/>
    <col min="2571" max="2571" width="15.28515625" style="340" customWidth="1"/>
    <col min="2572" max="2572" width="12" style="340" customWidth="1"/>
    <col min="2573" max="2573" width="16.28515625" style="340" customWidth="1"/>
    <col min="2574" max="2574" width="14.85546875" style="340" customWidth="1"/>
    <col min="2575" max="2575" width="15.28515625" style="340" customWidth="1"/>
    <col min="2576" max="2576" width="16" style="340" customWidth="1"/>
    <col min="2577" max="2577" width="21.140625" style="340" customWidth="1"/>
    <col min="2578" max="2579" width="18.5703125" style="340" customWidth="1"/>
    <col min="2580" max="2580" width="17.7109375" style="340" customWidth="1"/>
    <col min="2581" max="2816" width="9.140625" style="340"/>
    <col min="2817" max="2817" width="27.85546875" style="340" customWidth="1"/>
    <col min="2818" max="2818" width="42.28515625" style="340" customWidth="1"/>
    <col min="2819" max="2819" width="69.140625" style="340" customWidth="1"/>
    <col min="2820" max="2820" width="0.28515625" style="340" customWidth="1"/>
    <col min="2821" max="2824" width="0" style="340" hidden="1" customWidth="1"/>
    <col min="2825" max="2825" width="17.7109375" style="340" customWidth="1"/>
    <col min="2826" max="2826" width="16.28515625" style="340" customWidth="1"/>
    <col min="2827" max="2827" width="15.28515625" style="340" customWidth="1"/>
    <col min="2828" max="2828" width="12" style="340" customWidth="1"/>
    <col min="2829" max="2829" width="16.28515625" style="340" customWidth="1"/>
    <col min="2830" max="2830" width="14.85546875" style="340" customWidth="1"/>
    <col min="2831" max="2831" width="15.28515625" style="340" customWidth="1"/>
    <col min="2832" max="2832" width="16" style="340" customWidth="1"/>
    <col min="2833" max="2833" width="21.140625" style="340" customWidth="1"/>
    <col min="2834" max="2835" width="18.5703125" style="340" customWidth="1"/>
    <col min="2836" max="2836" width="17.7109375" style="340" customWidth="1"/>
    <col min="2837" max="3072" width="9.140625" style="340"/>
    <col min="3073" max="3073" width="27.85546875" style="340" customWidth="1"/>
    <col min="3074" max="3074" width="42.28515625" style="340" customWidth="1"/>
    <col min="3075" max="3075" width="69.140625" style="340" customWidth="1"/>
    <col min="3076" max="3076" width="0.28515625" style="340" customWidth="1"/>
    <col min="3077" max="3080" width="0" style="340" hidden="1" customWidth="1"/>
    <col min="3081" max="3081" width="17.7109375" style="340" customWidth="1"/>
    <col min="3082" max="3082" width="16.28515625" style="340" customWidth="1"/>
    <col min="3083" max="3083" width="15.28515625" style="340" customWidth="1"/>
    <col min="3084" max="3084" width="12" style="340" customWidth="1"/>
    <col min="3085" max="3085" width="16.28515625" style="340" customWidth="1"/>
    <col min="3086" max="3086" width="14.85546875" style="340" customWidth="1"/>
    <col min="3087" max="3087" width="15.28515625" style="340" customWidth="1"/>
    <col min="3088" max="3088" width="16" style="340" customWidth="1"/>
    <col min="3089" max="3089" width="21.140625" style="340" customWidth="1"/>
    <col min="3090" max="3091" width="18.5703125" style="340" customWidth="1"/>
    <col min="3092" max="3092" width="17.7109375" style="340" customWidth="1"/>
    <col min="3093" max="3328" width="9.140625" style="340"/>
    <col min="3329" max="3329" width="27.85546875" style="340" customWidth="1"/>
    <col min="3330" max="3330" width="42.28515625" style="340" customWidth="1"/>
    <col min="3331" max="3331" width="69.140625" style="340" customWidth="1"/>
    <col min="3332" max="3332" width="0.28515625" style="340" customWidth="1"/>
    <col min="3333" max="3336" width="0" style="340" hidden="1" customWidth="1"/>
    <col min="3337" max="3337" width="17.7109375" style="340" customWidth="1"/>
    <col min="3338" max="3338" width="16.28515625" style="340" customWidth="1"/>
    <col min="3339" max="3339" width="15.28515625" style="340" customWidth="1"/>
    <col min="3340" max="3340" width="12" style="340" customWidth="1"/>
    <col min="3341" max="3341" width="16.28515625" style="340" customWidth="1"/>
    <col min="3342" max="3342" width="14.85546875" style="340" customWidth="1"/>
    <col min="3343" max="3343" width="15.28515625" style="340" customWidth="1"/>
    <col min="3344" max="3344" width="16" style="340" customWidth="1"/>
    <col min="3345" max="3345" width="21.140625" style="340" customWidth="1"/>
    <col min="3346" max="3347" width="18.5703125" style="340" customWidth="1"/>
    <col min="3348" max="3348" width="17.7109375" style="340" customWidth="1"/>
    <col min="3349" max="3584" width="9.140625" style="340"/>
    <col min="3585" max="3585" width="27.85546875" style="340" customWidth="1"/>
    <col min="3586" max="3586" width="42.28515625" style="340" customWidth="1"/>
    <col min="3587" max="3587" width="69.140625" style="340" customWidth="1"/>
    <col min="3588" max="3588" width="0.28515625" style="340" customWidth="1"/>
    <col min="3589" max="3592" width="0" style="340" hidden="1" customWidth="1"/>
    <col min="3593" max="3593" width="17.7109375" style="340" customWidth="1"/>
    <col min="3594" max="3594" width="16.28515625" style="340" customWidth="1"/>
    <col min="3595" max="3595" width="15.28515625" style="340" customWidth="1"/>
    <col min="3596" max="3596" width="12" style="340" customWidth="1"/>
    <col min="3597" max="3597" width="16.28515625" style="340" customWidth="1"/>
    <col min="3598" max="3598" width="14.85546875" style="340" customWidth="1"/>
    <col min="3599" max="3599" width="15.28515625" style="340" customWidth="1"/>
    <col min="3600" max="3600" width="16" style="340" customWidth="1"/>
    <col min="3601" max="3601" width="21.140625" style="340" customWidth="1"/>
    <col min="3602" max="3603" width="18.5703125" style="340" customWidth="1"/>
    <col min="3604" max="3604" width="17.7109375" style="340" customWidth="1"/>
    <col min="3605" max="3840" width="9.140625" style="340"/>
    <col min="3841" max="3841" width="27.85546875" style="340" customWidth="1"/>
    <col min="3842" max="3842" width="42.28515625" style="340" customWidth="1"/>
    <col min="3843" max="3843" width="69.140625" style="340" customWidth="1"/>
    <col min="3844" max="3844" width="0.28515625" style="340" customWidth="1"/>
    <col min="3845" max="3848" width="0" style="340" hidden="1" customWidth="1"/>
    <col min="3849" max="3849" width="17.7109375" style="340" customWidth="1"/>
    <col min="3850" max="3850" width="16.28515625" style="340" customWidth="1"/>
    <col min="3851" max="3851" width="15.28515625" style="340" customWidth="1"/>
    <col min="3852" max="3852" width="12" style="340" customWidth="1"/>
    <col min="3853" max="3853" width="16.28515625" style="340" customWidth="1"/>
    <col min="3854" max="3854" width="14.85546875" style="340" customWidth="1"/>
    <col min="3855" max="3855" width="15.28515625" style="340" customWidth="1"/>
    <col min="3856" max="3856" width="16" style="340" customWidth="1"/>
    <col min="3857" max="3857" width="21.140625" style="340" customWidth="1"/>
    <col min="3858" max="3859" width="18.5703125" style="340" customWidth="1"/>
    <col min="3860" max="3860" width="17.7109375" style="340" customWidth="1"/>
    <col min="3861" max="4096" width="9.140625" style="340"/>
    <col min="4097" max="4097" width="27.85546875" style="340" customWidth="1"/>
    <col min="4098" max="4098" width="42.28515625" style="340" customWidth="1"/>
    <col min="4099" max="4099" width="69.140625" style="340" customWidth="1"/>
    <col min="4100" max="4100" width="0.28515625" style="340" customWidth="1"/>
    <col min="4101" max="4104" width="0" style="340" hidden="1" customWidth="1"/>
    <col min="4105" max="4105" width="17.7109375" style="340" customWidth="1"/>
    <col min="4106" max="4106" width="16.28515625" style="340" customWidth="1"/>
    <col min="4107" max="4107" width="15.28515625" style="340" customWidth="1"/>
    <col min="4108" max="4108" width="12" style="340" customWidth="1"/>
    <col min="4109" max="4109" width="16.28515625" style="340" customWidth="1"/>
    <col min="4110" max="4110" width="14.85546875" style="340" customWidth="1"/>
    <col min="4111" max="4111" width="15.28515625" style="340" customWidth="1"/>
    <col min="4112" max="4112" width="16" style="340" customWidth="1"/>
    <col min="4113" max="4113" width="21.140625" style="340" customWidth="1"/>
    <col min="4114" max="4115" width="18.5703125" style="340" customWidth="1"/>
    <col min="4116" max="4116" width="17.7109375" style="340" customWidth="1"/>
    <col min="4117" max="4352" width="9.140625" style="340"/>
    <col min="4353" max="4353" width="27.85546875" style="340" customWidth="1"/>
    <col min="4354" max="4354" width="42.28515625" style="340" customWidth="1"/>
    <col min="4355" max="4355" width="69.140625" style="340" customWidth="1"/>
    <col min="4356" max="4356" width="0.28515625" style="340" customWidth="1"/>
    <col min="4357" max="4360" width="0" style="340" hidden="1" customWidth="1"/>
    <col min="4361" max="4361" width="17.7109375" style="340" customWidth="1"/>
    <col min="4362" max="4362" width="16.28515625" style="340" customWidth="1"/>
    <col min="4363" max="4363" width="15.28515625" style="340" customWidth="1"/>
    <col min="4364" max="4364" width="12" style="340" customWidth="1"/>
    <col min="4365" max="4365" width="16.28515625" style="340" customWidth="1"/>
    <col min="4366" max="4366" width="14.85546875" style="340" customWidth="1"/>
    <col min="4367" max="4367" width="15.28515625" style="340" customWidth="1"/>
    <col min="4368" max="4368" width="16" style="340" customWidth="1"/>
    <col min="4369" max="4369" width="21.140625" style="340" customWidth="1"/>
    <col min="4370" max="4371" width="18.5703125" style="340" customWidth="1"/>
    <col min="4372" max="4372" width="17.7109375" style="340" customWidth="1"/>
    <col min="4373" max="4608" width="9.140625" style="340"/>
    <col min="4609" max="4609" width="27.85546875" style="340" customWidth="1"/>
    <col min="4610" max="4610" width="42.28515625" style="340" customWidth="1"/>
    <col min="4611" max="4611" width="69.140625" style="340" customWidth="1"/>
    <col min="4612" max="4612" width="0.28515625" style="340" customWidth="1"/>
    <col min="4613" max="4616" width="0" style="340" hidden="1" customWidth="1"/>
    <col min="4617" max="4617" width="17.7109375" style="340" customWidth="1"/>
    <col min="4618" max="4618" width="16.28515625" style="340" customWidth="1"/>
    <col min="4619" max="4619" width="15.28515625" style="340" customWidth="1"/>
    <col min="4620" max="4620" width="12" style="340" customWidth="1"/>
    <col min="4621" max="4621" width="16.28515625" style="340" customWidth="1"/>
    <col min="4622" max="4622" width="14.85546875" style="340" customWidth="1"/>
    <col min="4623" max="4623" width="15.28515625" style="340" customWidth="1"/>
    <col min="4624" max="4624" width="16" style="340" customWidth="1"/>
    <col min="4625" max="4625" width="21.140625" style="340" customWidth="1"/>
    <col min="4626" max="4627" width="18.5703125" style="340" customWidth="1"/>
    <col min="4628" max="4628" width="17.7109375" style="340" customWidth="1"/>
    <col min="4629" max="4864" width="9.140625" style="340"/>
    <col min="4865" max="4865" width="27.85546875" style="340" customWidth="1"/>
    <col min="4866" max="4866" width="42.28515625" style="340" customWidth="1"/>
    <col min="4867" max="4867" width="69.140625" style="340" customWidth="1"/>
    <col min="4868" max="4868" width="0.28515625" style="340" customWidth="1"/>
    <col min="4869" max="4872" width="0" style="340" hidden="1" customWidth="1"/>
    <col min="4873" max="4873" width="17.7109375" style="340" customWidth="1"/>
    <col min="4874" max="4874" width="16.28515625" style="340" customWidth="1"/>
    <col min="4875" max="4875" width="15.28515625" style="340" customWidth="1"/>
    <col min="4876" max="4876" width="12" style="340" customWidth="1"/>
    <col min="4877" max="4877" width="16.28515625" style="340" customWidth="1"/>
    <col min="4878" max="4878" width="14.85546875" style="340" customWidth="1"/>
    <col min="4879" max="4879" width="15.28515625" style="340" customWidth="1"/>
    <col min="4880" max="4880" width="16" style="340" customWidth="1"/>
    <col min="4881" max="4881" width="21.140625" style="340" customWidth="1"/>
    <col min="4882" max="4883" width="18.5703125" style="340" customWidth="1"/>
    <col min="4884" max="4884" width="17.7109375" style="340" customWidth="1"/>
    <col min="4885" max="5120" width="9.140625" style="340"/>
    <col min="5121" max="5121" width="27.85546875" style="340" customWidth="1"/>
    <col min="5122" max="5122" width="42.28515625" style="340" customWidth="1"/>
    <col min="5123" max="5123" width="69.140625" style="340" customWidth="1"/>
    <col min="5124" max="5124" width="0.28515625" style="340" customWidth="1"/>
    <col min="5125" max="5128" width="0" style="340" hidden="1" customWidth="1"/>
    <col min="5129" max="5129" width="17.7109375" style="340" customWidth="1"/>
    <col min="5130" max="5130" width="16.28515625" style="340" customWidth="1"/>
    <col min="5131" max="5131" width="15.28515625" style="340" customWidth="1"/>
    <col min="5132" max="5132" width="12" style="340" customWidth="1"/>
    <col min="5133" max="5133" width="16.28515625" style="340" customWidth="1"/>
    <col min="5134" max="5134" width="14.85546875" style="340" customWidth="1"/>
    <col min="5135" max="5135" width="15.28515625" style="340" customWidth="1"/>
    <col min="5136" max="5136" width="16" style="340" customWidth="1"/>
    <col min="5137" max="5137" width="21.140625" style="340" customWidth="1"/>
    <col min="5138" max="5139" width="18.5703125" style="340" customWidth="1"/>
    <col min="5140" max="5140" width="17.7109375" style="340" customWidth="1"/>
    <col min="5141" max="5376" width="9.140625" style="340"/>
    <col min="5377" max="5377" width="27.85546875" style="340" customWidth="1"/>
    <col min="5378" max="5378" width="42.28515625" style="340" customWidth="1"/>
    <col min="5379" max="5379" width="69.140625" style="340" customWidth="1"/>
    <col min="5380" max="5380" width="0.28515625" style="340" customWidth="1"/>
    <col min="5381" max="5384" width="0" style="340" hidden="1" customWidth="1"/>
    <col min="5385" max="5385" width="17.7109375" style="340" customWidth="1"/>
    <col min="5386" max="5386" width="16.28515625" style="340" customWidth="1"/>
    <col min="5387" max="5387" width="15.28515625" style="340" customWidth="1"/>
    <col min="5388" max="5388" width="12" style="340" customWidth="1"/>
    <col min="5389" max="5389" width="16.28515625" style="340" customWidth="1"/>
    <col min="5390" max="5390" width="14.85546875" style="340" customWidth="1"/>
    <col min="5391" max="5391" width="15.28515625" style="340" customWidth="1"/>
    <col min="5392" max="5392" width="16" style="340" customWidth="1"/>
    <col min="5393" max="5393" width="21.140625" style="340" customWidth="1"/>
    <col min="5394" max="5395" width="18.5703125" style="340" customWidth="1"/>
    <col min="5396" max="5396" width="17.7109375" style="340" customWidth="1"/>
    <col min="5397" max="5632" width="9.140625" style="340"/>
    <col min="5633" max="5633" width="27.85546875" style="340" customWidth="1"/>
    <col min="5634" max="5634" width="42.28515625" style="340" customWidth="1"/>
    <col min="5635" max="5635" width="69.140625" style="340" customWidth="1"/>
    <col min="5636" max="5636" width="0.28515625" style="340" customWidth="1"/>
    <col min="5637" max="5640" width="0" style="340" hidden="1" customWidth="1"/>
    <col min="5641" max="5641" width="17.7109375" style="340" customWidth="1"/>
    <col min="5642" max="5642" width="16.28515625" style="340" customWidth="1"/>
    <col min="5643" max="5643" width="15.28515625" style="340" customWidth="1"/>
    <col min="5644" max="5644" width="12" style="340" customWidth="1"/>
    <col min="5645" max="5645" width="16.28515625" style="340" customWidth="1"/>
    <col min="5646" max="5646" width="14.85546875" style="340" customWidth="1"/>
    <col min="5647" max="5647" width="15.28515625" style="340" customWidth="1"/>
    <col min="5648" max="5648" width="16" style="340" customWidth="1"/>
    <col min="5649" max="5649" width="21.140625" style="340" customWidth="1"/>
    <col min="5650" max="5651" width="18.5703125" style="340" customWidth="1"/>
    <col min="5652" max="5652" width="17.7109375" style="340" customWidth="1"/>
    <col min="5653" max="5888" width="9.140625" style="340"/>
    <col min="5889" max="5889" width="27.85546875" style="340" customWidth="1"/>
    <col min="5890" max="5890" width="42.28515625" style="340" customWidth="1"/>
    <col min="5891" max="5891" width="69.140625" style="340" customWidth="1"/>
    <col min="5892" max="5892" width="0.28515625" style="340" customWidth="1"/>
    <col min="5893" max="5896" width="0" style="340" hidden="1" customWidth="1"/>
    <col min="5897" max="5897" width="17.7109375" style="340" customWidth="1"/>
    <col min="5898" max="5898" width="16.28515625" style="340" customWidth="1"/>
    <col min="5899" max="5899" width="15.28515625" style="340" customWidth="1"/>
    <col min="5900" max="5900" width="12" style="340" customWidth="1"/>
    <col min="5901" max="5901" width="16.28515625" style="340" customWidth="1"/>
    <col min="5902" max="5902" width="14.85546875" style="340" customWidth="1"/>
    <col min="5903" max="5903" width="15.28515625" style="340" customWidth="1"/>
    <col min="5904" max="5904" width="16" style="340" customWidth="1"/>
    <col min="5905" max="5905" width="21.140625" style="340" customWidth="1"/>
    <col min="5906" max="5907" width="18.5703125" style="340" customWidth="1"/>
    <col min="5908" max="5908" width="17.7109375" style="340" customWidth="1"/>
    <col min="5909" max="6144" width="9.140625" style="340"/>
    <col min="6145" max="6145" width="27.85546875" style="340" customWidth="1"/>
    <col min="6146" max="6146" width="42.28515625" style="340" customWidth="1"/>
    <col min="6147" max="6147" width="69.140625" style="340" customWidth="1"/>
    <col min="6148" max="6148" width="0.28515625" style="340" customWidth="1"/>
    <col min="6149" max="6152" width="0" style="340" hidden="1" customWidth="1"/>
    <col min="6153" max="6153" width="17.7109375" style="340" customWidth="1"/>
    <col min="6154" max="6154" width="16.28515625" style="340" customWidth="1"/>
    <col min="6155" max="6155" width="15.28515625" style="340" customWidth="1"/>
    <col min="6156" max="6156" width="12" style="340" customWidth="1"/>
    <col min="6157" max="6157" width="16.28515625" style="340" customWidth="1"/>
    <col min="6158" max="6158" width="14.85546875" style="340" customWidth="1"/>
    <col min="6159" max="6159" width="15.28515625" style="340" customWidth="1"/>
    <col min="6160" max="6160" width="16" style="340" customWidth="1"/>
    <col min="6161" max="6161" width="21.140625" style="340" customWidth="1"/>
    <col min="6162" max="6163" width="18.5703125" style="340" customWidth="1"/>
    <col min="6164" max="6164" width="17.7109375" style="340" customWidth="1"/>
    <col min="6165" max="6400" width="9.140625" style="340"/>
    <col min="6401" max="6401" width="27.85546875" style="340" customWidth="1"/>
    <col min="6402" max="6402" width="42.28515625" style="340" customWidth="1"/>
    <col min="6403" max="6403" width="69.140625" style="340" customWidth="1"/>
    <col min="6404" max="6404" width="0.28515625" style="340" customWidth="1"/>
    <col min="6405" max="6408" width="0" style="340" hidden="1" customWidth="1"/>
    <col min="6409" max="6409" width="17.7109375" style="340" customWidth="1"/>
    <col min="6410" max="6410" width="16.28515625" style="340" customWidth="1"/>
    <col min="6411" max="6411" width="15.28515625" style="340" customWidth="1"/>
    <col min="6412" max="6412" width="12" style="340" customWidth="1"/>
    <col min="6413" max="6413" width="16.28515625" style="340" customWidth="1"/>
    <col min="6414" max="6414" width="14.85546875" style="340" customWidth="1"/>
    <col min="6415" max="6415" width="15.28515625" style="340" customWidth="1"/>
    <col min="6416" max="6416" width="16" style="340" customWidth="1"/>
    <col min="6417" max="6417" width="21.140625" style="340" customWidth="1"/>
    <col min="6418" max="6419" width="18.5703125" style="340" customWidth="1"/>
    <col min="6420" max="6420" width="17.7109375" style="340" customWidth="1"/>
    <col min="6421" max="6656" width="9.140625" style="340"/>
    <col min="6657" max="6657" width="27.85546875" style="340" customWidth="1"/>
    <col min="6658" max="6658" width="42.28515625" style="340" customWidth="1"/>
    <col min="6659" max="6659" width="69.140625" style="340" customWidth="1"/>
    <col min="6660" max="6660" width="0.28515625" style="340" customWidth="1"/>
    <col min="6661" max="6664" width="0" style="340" hidden="1" customWidth="1"/>
    <col min="6665" max="6665" width="17.7109375" style="340" customWidth="1"/>
    <col min="6666" max="6666" width="16.28515625" style="340" customWidth="1"/>
    <col min="6667" max="6667" width="15.28515625" style="340" customWidth="1"/>
    <col min="6668" max="6668" width="12" style="340" customWidth="1"/>
    <col min="6669" max="6669" width="16.28515625" style="340" customWidth="1"/>
    <col min="6670" max="6670" width="14.85546875" style="340" customWidth="1"/>
    <col min="6671" max="6671" width="15.28515625" style="340" customWidth="1"/>
    <col min="6672" max="6672" width="16" style="340" customWidth="1"/>
    <col min="6673" max="6673" width="21.140625" style="340" customWidth="1"/>
    <col min="6674" max="6675" width="18.5703125" style="340" customWidth="1"/>
    <col min="6676" max="6676" width="17.7109375" style="340" customWidth="1"/>
    <col min="6677" max="6912" width="9.140625" style="340"/>
    <col min="6913" max="6913" width="27.85546875" style="340" customWidth="1"/>
    <col min="6914" max="6914" width="42.28515625" style="340" customWidth="1"/>
    <col min="6915" max="6915" width="69.140625" style="340" customWidth="1"/>
    <col min="6916" max="6916" width="0.28515625" style="340" customWidth="1"/>
    <col min="6917" max="6920" width="0" style="340" hidden="1" customWidth="1"/>
    <col min="6921" max="6921" width="17.7109375" style="340" customWidth="1"/>
    <col min="6922" max="6922" width="16.28515625" style="340" customWidth="1"/>
    <col min="6923" max="6923" width="15.28515625" style="340" customWidth="1"/>
    <col min="6924" max="6924" width="12" style="340" customWidth="1"/>
    <col min="6925" max="6925" width="16.28515625" style="340" customWidth="1"/>
    <col min="6926" max="6926" width="14.85546875" style="340" customWidth="1"/>
    <col min="6927" max="6927" width="15.28515625" style="340" customWidth="1"/>
    <col min="6928" max="6928" width="16" style="340" customWidth="1"/>
    <col min="6929" max="6929" width="21.140625" style="340" customWidth="1"/>
    <col min="6930" max="6931" width="18.5703125" style="340" customWidth="1"/>
    <col min="6932" max="6932" width="17.7109375" style="340" customWidth="1"/>
    <col min="6933" max="7168" width="9.140625" style="340"/>
    <col min="7169" max="7169" width="27.85546875" style="340" customWidth="1"/>
    <col min="7170" max="7170" width="42.28515625" style="340" customWidth="1"/>
    <col min="7171" max="7171" width="69.140625" style="340" customWidth="1"/>
    <col min="7172" max="7172" width="0.28515625" style="340" customWidth="1"/>
    <col min="7173" max="7176" width="0" style="340" hidden="1" customWidth="1"/>
    <col min="7177" max="7177" width="17.7109375" style="340" customWidth="1"/>
    <col min="7178" max="7178" width="16.28515625" style="340" customWidth="1"/>
    <col min="7179" max="7179" width="15.28515625" style="340" customWidth="1"/>
    <col min="7180" max="7180" width="12" style="340" customWidth="1"/>
    <col min="7181" max="7181" width="16.28515625" style="340" customWidth="1"/>
    <col min="7182" max="7182" width="14.85546875" style="340" customWidth="1"/>
    <col min="7183" max="7183" width="15.28515625" style="340" customWidth="1"/>
    <col min="7184" max="7184" width="16" style="340" customWidth="1"/>
    <col min="7185" max="7185" width="21.140625" style="340" customWidth="1"/>
    <col min="7186" max="7187" width="18.5703125" style="340" customWidth="1"/>
    <col min="7188" max="7188" width="17.7109375" style="340" customWidth="1"/>
    <col min="7189" max="7424" width="9.140625" style="340"/>
    <col min="7425" max="7425" width="27.85546875" style="340" customWidth="1"/>
    <col min="7426" max="7426" width="42.28515625" style="340" customWidth="1"/>
    <col min="7427" max="7427" width="69.140625" style="340" customWidth="1"/>
    <col min="7428" max="7428" width="0.28515625" style="340" customWidth="1"/>
    <col min="7429" max="7432" width="0" style="340" hidden="1" customWidth="1"/>
    <col min="7433" max="7433" width="17.7109375" style="340" customWidth="1"/>
    <col min="7434" max="7434" width="16.28515625" style="340" customWidth="1"/>
    <col min="7435" max="7435" width="15.28515625" style="340" customWidth="1"/>
    <col min="7436" max="7436" width="12" style="340" customWidth="1"/>
    <col min="7437" max="7437" width="16.28515625" style="340" customWidth="1"/>
    <col min="7438" max="7438" width="14.85546875" style="340" customWidth="1"/>
    <col min="7439" max="7439" width="15.28515625" style="340" customWidth="1"/>
    <col min="7440" max="7440" width="16" style="340" customWidth="1"/>
    <col min="7441" max="7441" width="21.140625" style="340" customWidth="1"/>
    <col min="7442" max="7443" width="18.5703125" style="340" customWidth="1"/>
    <col min="7444" max="7444" width="17.7109375" style="340" customWidth="1"/>
    <col min="7445" max="7680" width="9.140625" style="340"/>
    <col min="7681" max="7681" width="27.85546875" style="340" customWidth="1"/>
    <col min="7682" max="7682" width="42.28515625" style="340" customWidth="1"/>
    <col min="7683" max="7683" width="69.140625" style="340" customWidth="1"/>
    <col min="7684" max="7684" width="0.28515625" style="340" customWidth="1"/>
    <col min="7685" max="7688" width="0" style="340" hidden="1" customWidth="1"/>
    <col min="7689" max="7689" width="17.7109375" style="340" customWidth="1"/>
    <col min="7690" max="7690" width="16.28515625" style="340" customWidth="1"/>
    <col min="7691" max="7691" width="15.28515625" style="340" customWidth="1"/>
    <col min="7692" max="7692" width="12" style="340" customWidth="1"/>
    <col min="7693" max="7693" width="16.28515625" style="340" customWidth="1"/>
    <col min="7694" max="7694" width="14.85546875" style="340" customWidth="1"/>
    <col min="7695" max="7695" width="15.28515625" style="340" customWidth="1"/>
    <col min="7696" max="7696" width="16" style="340" customWidth="1"/>
    <col min="7697" max="7697" width="21.140625" style="340" customWidth="1"/>
    <col min="7698" max="7699" width="18.5703125" style="340" customWidth="1"/>
    <col min="7700" max="7700" width="17.7109375" style="340" customWidth="1"/>
    <col min="7701" max="7936" width="9.140625" style="340"/>
    <col min="7937" max="7937" width="27.85546875" style="340" customWidth="1"/>
    <col min="7938" max="7938" width="42.28515625" style="340" customWidth="1"/>
    <col min="7939" max="7939" width="69.140625" style="340" customWidth="1"/>
    <col min="7940" max="7940" width="0.28515625" style="340" customWidth="1"/>
    <col min="7941" max="7944" width="0" style="340" hidden="1" customWidth="1"/>
    <col min="7945" max="7945" width="17.7109375" style="340" customWidth="1"/>
    <col min="7946" max="7946" width="16.28515625" style="340" customWidth="1"/>
    <col min="7947" max="7947" width="15.28515625" style="340" customWidth="1"/>
    <col min="7948" max="7948" width="12" style="340" customWidth="1"/>
    <col min="7949" max="7949" width="16.28515625" style="340" customWidth="1"/>
    <col min="7950" max="7950" width="14.85546875" style="340" customWidth="1"/>
    <col min="7951" max="7951" width="15.28515625" style="340" customWidth="1"/>
    <col min="7952" max="7952" width="16" style="340" customWidth="1"/>
    <col min="7953" max="7953" width="21.140625" style="340" customWidth="1"/>
    <col min="7954" max="7955" width="18.5703125" style="340" customWidth="1"/>
    <col min="7956" max="7956" width="17.7109375" style="340" customWidth="1"/>
    <col min="7957" max="8192" width="9.140625" style="340"/>
    <col min="8193" max="8193" width="27.85546875" style="340" customWidth="1"/>
    <col min="8194" max="8194" width="42.28515625" style="340" customWidth="1"/>
    <col min="8195" max="8195" width="69.140625" style="340" customWidth="1"/>
    <col min="8196" max="8196" width="0.28515625" style="340" customWidth="1"/>
    <col min="8197" max="8200" width="0" style="340" hidden="1" customWidth="1"/>
    <col min="8201" max="8201" width="17.7109375" style="340" customWidth="1"/>
    <col min="8202" max="8202" width="16.28515625" style="340" customWidth="1"/>
    <col min="8203" max="8203" width="15.28515625" style="340" customWidth="1"/>
    <col min="8204" max="8204" width="12" style="340" customWidth="1"/>
    <col min="8205" max="8205" width="16.28515625" style="340" customWidth="1"/>
    <col min="8206" max="8206" width="14.85546875" style="340" customWidth="1"/>
    <col min="8207" max="8207" width="15.28515625" style="340" customWidth="1"/>
    <col min="8208" max="8208" width="16" style="340" customWidth="1"/>
    <col min="8209" max="8209" width="21.140625" style="340" customWidth="1"/>
    <col min="8210" max="8211" width="18.5703125" style="340" customWidth="1"/>
    <col min="8212" max="8212" width="17.7109375" style="340" customWidth="1"/>
    <col min="8213" max="8448" width="9.140625" style="340"/>
    <col min="8449" max="8449" width="27.85546875" style="340" customWidth="1"/>
    <col min="8450" max="8450" width="42.28515625" style="340" customWidth="1"/>
    <col min="8451" max="8451" width="69.140625" style="340" customWidth="1"/>
    <col min="8452" max="8452" width="0.28515625" style="340" customWidth="1"/>
    <col min="8453" max="8456" width="0" style="340" hidden="1" customWidth="1"/>
    <col min="8457" max="8457" width="17.7109375" style="340" customWidth="1"/>
    <col min="8458" max="8458" width="16.28515625" style="340" customWidth="1"/>
    <col min="8459" max="8459" width="15.28515625" style="340" customWidth="1"/>
    <col min="8460" max="8460" width="12" style="340" customWidth="1"/>
    <col min="8461" max="8461" width="16.28515625" style="340" customWidth="1"/>
    <col min="8462" max="8462" width="14.85546875" style="340" customWidth="1"/>
    <col min="8463" max="8463" width="15.28515625" style="340" customWidth="1"/>
    <col min="8464" max="8464" width="16" style="340" customWidth="1"/>
    <col min="8465" max="8465" width="21.140625" style="340" customWidth="1"/>
    <col min="8466" max="8467" width="18.5703125" style="340" customWidth="1"/>
    <col min="8468" max="8468" width="17.7109375" style="340" customWidth="1"/>
    <col min="8469" max="8704" width="9.140625" style="340"/>
    <col min="8705" max="8705" width="27.85546875" style="340" customWidth="1"/>
    <col min="8706" max="8706" width="42.28515625" style="340" customWidth="1"/>
    <col min="8707" max="8707" width="69.140625" style="340" customWidth="1"/>
    <col min="8708" max="8708" width="0.28515625" style="340" customWidth="1"/>
    <col min="8709" max="8712" width="0" style="340" hidden="1" customWidth="1"/>
    <col min="8713" max="8713" width="17.7109375" style="340" customWidth="1"/>
    <col min="8714" max="8714" width="16.28515625" style="340" customWidth="1"/>
    <col min="8715" max="8715" width="15.28515625" style="340" customWidth="1"/>
    <col min="8716" max="8716" width="12" style="340" customWidth="1"/>
    <col min="8717" max="8717" width="16.28515625" style="340" customWidth="1"/>
    <col min="8718" max="8718" width="14.85546875" style="340" customWidth="1"/>
    <col min="8719" max="8719" width="15.28515625" style="340" customWidth="1"/>
    <col min="8720" max="8720" width="16" style="340" customWidth="1"/>
    <col min="8721" max="8721" width="21.140625" style="340" customWidth="1"/>
    <col min="8722" max="8723" width="18.5703125" style="340" customWidth="1"/>
    <col min="8724" max="8724" width="17.7109375" style="340" customWidth="1"/>
    <col min="8725" max="8960" width="9.140625" style="340"/>
    <col min="8961" max="8961" width="27.85546875" style="340" customWidth="1"/>
    <col min="8962" max="8962" width="42.28515625" style="340" customWidth="1"/>
    <col min="8963" max="8963" width="69.140625" style="340" customWidth="1"/>
    <col min="8964" max="8964" width="0.28515625" style="340" customWidth="1"/>
    <col min="8965" max="8968" width="0" style="340" hidden="1" customWidth="1"/>
    <col min="8969" max="8969" width="17.7109375" style="340" customWidth="1"/>
    <col min="8970" max="8970" width="16.28515625" style="340" customWidth="1"/>
    <col min="8971" max="8971" width="15.28515625" style="340" customWidth="1"/>
    <col min="8972" max="8972" width="12" style="340" customWidth="1"/>
    <col min="8973" max="8973" width="16.28515625" style="340" customWidth="1"/>
    <col min="8974" max="8974" width="14.85546875" style="340" customWidth="1"/>
    <col min="8975" max="8975" width="15.28515625" style="340" customWidth="1"/>
    <col min="8976" max="8976" width="16" style="340" customWidth="1"/>
    <col min="8977" max="8977" width="21.140625" style="340" customWidth="1"/>
    <col min="8978" max="8979" width="18.5703125" style="340" customWidth="1"/>
    <col min="8980" max="8980" width="17.7109375" style="340" customWidth="1"/>
    <col min="8981" max="9216" width="9.140625" style="340"/>
    <col min="9217" max="9217" width="27.85546875" style="340" customWidth="1"/>
    <col min="9218" max="9218" width="42.28515625" style="340" customWidth="1"/>
    <col min="9219" max="9219" width="69.140625" style="340" customWidth="1"/>
    <col min="9220" max="9220" width="0.28515625" style="340" customWidth="1"/>
    <col min="9221" max="9224" width="0" style="340" hidden="1" customWidth="1"/>
    <col min="9225" max="9225" width="17.7109375" style="340" customWidth="1"/>
    <col min="9226" max="9226" width="16.28515625" style="340" customWidth="1"/>
    <col min="9227" max="9227" width="15.28515625" style="340" customWidth="1"/>
    <col min="9228" max="9228" width="12" style="340" customWidth="1"/>
    <col min="9229" max="9229" width="16.28515625" style="340" customWidth="1"/>
    <col min="9230" max="9230" width="14.85546875" style="340" customWidth="1"/>
    <col min="9231" max="9231" width="15.28515625" style="340" customWidth="1"/>
    <col min="9232" max="9232" width="16" style="340" customWidth="1"/>
    <col min="9233" max="9233" width="21.140625" style="340" customWidth="1"/>
    <col min="9234" max="9235" width="18.5703125" style="340" customWidth="1"/>
    <col min="9236" max="9236" width="17.7109375" style="340" customWidth="1"/>
    <col min="9237" max="9472" width="9.140625" style="340"/>
    <col min="9473" max="9473" width="27.85546875" style="340" customWidth="1"/>
    <col min="9474" max="9474" width="42.28515625" style="340" customWidth="1"/>
    <col min="9475" max="9475" width="69.140625" style="340" customWidth="1"/>
    <col min="9476" max="9476" width="0.28515625" style="340" customWidth="1"/>
    <col min="9477" max="9480" width="0" style="340" hidden="1" customWidth="1"/>
    <col min="9481" max="9481" width="17.7109375" style="340" customWidth="1"/>
    <col min="9482" max="9482" width="16.28515625" style="340" customWidth="1"/>
    <col min="9483" max="9483" width="15.28515625" style="340" customWidth="1"/>
    <col min="9484" max="9484" width="12" style="340" customWidth="1"/>
    <col min="9485" max="9485" width="16.28515625" style="340" customWidth="1"/>
    <col min="9486" max="9486" width="14.85546875" style="340" customWidth="1"/>
    <col min="9487" max="9487" width="15.28515625" style="340" customWidth="1"/>
    <col min="9488" max="9488" width="16" style="340" customWidth="1"/>
    <col min="9489" max="9489" width="21.140625" style="340" customWidth="1"/>
    <col min="9490" max="9491" width="18.5703125" style="340" customWidth="1"/>
    <col min="9492" max="9492" width="17.7109375" style="340" customWidth="1"/>
    <col min="9493" max="9728" width="9.140625" style="340"/>
    <col min="9729" max="9729" width="27.85546875" style="340" customWidth="1"/>
    <col min="9730" max="9730" width="42.28515625" style="340" customWidth="1"/>
    <col min="9731" max="9731" width="69.140625" style="340" customWidth="1"/>
    <col min="9732" max="9732" width="0.28515625" style="340" customWidth="1"/>
    <col min="9733" max="9736" width="0" style="340" hidden="1" customWidth="1"/>
    <col min="9737" max="9737" width="17.7109375" style="340" customWidth="1"/>
    <col min="9738" max="9738" width="16.28515625" style="340" customWidth="1"/>
    <col min="9739" max="9739" width="15.28515625" style="340" customWidth="1"/>
    <col min="9740" max="9740" width="12" style="340" customWidth="1"/>
    <col min="9741" max="9741" width="16.28515625" style="340" customWidth="1"/>
    <col min="9742" max="9742" width="14.85546875" style="340" customWidth="1"/>
    <col min="9743" max="9743" width="15.28515625" style="340" customWidth="1"/>
    <col min="9744" max="9744" width="16" style="340" customWidth="1"/>
    <col min="9745" max="9745" width="21.140625" style="340" customWidth="1"/>
    <col min="9746" max="9747" width="18.5703125" style="340" customWidth="1"/>
    <col min="9748" max="9748" width="17.7109375" style="340" customWidth="1"/>
    <col min="9749" max="9984" width="9.140625" style="340"/>
    <col min="9985" max="9985" width="27.85546875" style="340" customWidth="1"/>
    <col min="9986" max="9986" width="42.28515625" style="340" customWidth="1"/>
    <col min="9987" max="9987" width="69.140625" style="340" customWidth="1"/>
    <col min="9988" max="9988" width="0.28515625" style="340" customWidth="1"/>
    <col min="9989" max="9992" width="0" style="340" hidden="1" customWidth="1"/>
    <col min="9993" max="9993" width="17.7109375" style="340" customWidth="1"/>
    <col min="9994" max="9994" width="16.28515625" style="340" customWidth="1"/>
    <col min="9995" max="9995" width="15.28515625" style="340" customWidth="1"/>
    <col min="9996" max="9996" width="12" style="340" customWidth="1"/>
    <col min="9997" max="9997" width="16.28515625" style="340" customWidth="1"/>
    <col min="9998" max="9998" width="14.85546875" style="340" customWidth="1"/>
    <col min="9999" max="9999" width="15.28515625" style="340" customWidth="1"/>
    <col min="10000" max="10000" width="16" style="340" customWidth="1"/>
    <col min="10001" max="10001" width="21.140625" style="340" customWidth="1"/>
    <col min="10002" max="10003" width="18.5703125" style="340" customWidth="1"/>
    <col min="10004" max="10004" width="17.7109375" style="340" customWidth="1"/>
    <col min="10005" max="10240" width="9.140625" style="340"/>
    <col min="10241" max="10241" width="27.85546875" style="340" customWidth="1"/>
    <col min="10242" max="10242" width="42.28515625" style="340" customWidth="1"/>
    <col min="10243" max="10243" width="69.140625" style="340" customWidth="1"/>
    <col min="10244" max="10244" width="0.28515625" style="340" customWidth="1"/>
    <col min="10245" max="10248" width="0" style="340" hidden="1" customWidth="1"/>
    <col min="10249" max="10249" width="17.7109375" style="340" customWidth="1"/>
    <col min="10250" max="10250" width="16.28515625" style="340" customWidth="1"/>
    <col min="10251" max="10251" width="15.28515625" style="340" customWidth="1"/>
    <col min="10252" max="10252" width="12" style="340" customWidth="1"/>
    <col min="10253" max="10253" width="16.28515625" style="340" customWidth="1"/>
    <col min="10254" max="10254" width="14.85546875" style="340" customWidth="1"/>
    <col min="10255" max="10255" width="15.28515625" style="340" customWidth="1"/>
    <col min="10256" max="10256" width="16" style="340" customWidth="1"/>
    <col min="10257" max="10257" width="21.140625" style="340" customWidth="1"/>
    <col min="10258" max="10259" width="18.5703125" style="340" customWidth="1"/>
    <col min="10260" max="10260" width="17.7109375" style="340" customWidth="1"/>
    <col min="10261" max="10496" width="9.140625" style="340"/>
    <col min="10497" max="10497" width="27.85546875" style="340" customWidth="1"/>
    <col min="10498" max="10498" width="42.28515625" style="340" customWidth="1"/>
    <col min="10499" max="10499" width="69.140625" style="340" customWidth="1"/>
    <col min="10500" max="10500" width="0.28515625" style="340" customWidth="1"/>
    <col min="10501" max="10504" width="0" style="340" hidden="1" customWidth="1"/>
    <col min="10505" max="10505" width="17.7109375" style="340" customWidth="1"/>
    <col min="10506" max="10506" width="16.28515625" style="340" customWidth="1"/>
    <col min="10507" max="10507" width="15.28515625" style="340" customWidth="1"/>
    <col min="10508" max="10508" width="12" style="340" customWidth="1"/>
    <col min="10509" max="10509" width="16.28515625" style="340" customWidth="1"/>
    <col min="10510" max="10510" width="14.85546875" style="340" customWidth="1"/>
    <col min="10511" max="10511" width="15.28515625" style="340" customWidth="1"/>
    <col min="10512" max="10512" width="16" style="340" customWidth="1"/>
    <col min="10513" max="10513" width="21.140625" style="340" customWidth="1"/>
    <col min="10514" max="10515" width="18.5703125" style="340" customWidth="1"/>
    <col min="10516" max="10516" width="17.7109375" style="340" customWidth="1"/>
    <col min="10517" max="10752" width="9.140625" style="340"/>
    <col min="10753" max="10753" width="27.85546875" style="340" customWidth="1"/>
    <col min="10754" max="10754" width="42.28515625" style="340" customWidth="1"/>
    <col min="10755" max="10755" width="69.140625" style="340" customWidth="1"/>
    <col min="10756" max="10756" width="0.28515625" style="340" customWidth="1"/>
    <col min="10757" max="10760" width="0" style="340" hidden="1" customWidth="1"/>
    <col min="10761" max="10761" width="17.7109375" style="340" customWidth="1"/>
    <col min="10762" max="10762" width="16.28515625" style="340" customWidth="1"/>
    <col min="10763" max="10763" width="15.28515625" style="340" customWidth="1"/>
    <col min="10764" max="10764" width="12" style="340" customWidth="1"/>
    <col min="10765" max="10765" width="16.28515625" style="340" customWidth="1"/>
    <col min="10766" max="10766" width="14.85546875" style="340" customWidth="1"/>
    <col min="10767" max="10767" width="15.28515625" style="340" customWidth="1"/>
    <col min="10768" max="10768" width="16" style="340" customWidth="1"/>
    <col min="10769" max="10769" width="21.140625" style="340" customWidth="1"/>
    <col min="10770" max="10771" width="18.5703125" style="340" customWidth="1"/>
    <col min="10772" max="10772" width="17.7109375" style="340" customWidth="1"/>
    <col min="10773" max="11008" width="9.140625" style="340"/>
    <col min="11009" max="11009" width="27.85546875" style="340" customWidth="1"/>
    <col min="11010" max="11010" width="42.28515625" style="340" customWidth="1"/>
    <col min="11011" max="11011" width="69.140625" style="340" customWidth="1"/>
    <col min="11012" max="11012" width="0.28515625" style="340" customWidth="1"/>
    <col min="11013" max="11016" width="0" style="340" hidden="1" customWidth="1"/>
    <col min="11017" max="11017" width="17.7109375" style="340" customWidth="1"/>
    <col min="11018" max="11018" width="16.28515625" style="340" customWidth="1"/>
    <col min="11019" max="11019" width="15.28515625" style="340" customWidth="1"/>
    <col min="11020" max="11020" width="12" style="340" customWidth="1"/>
    <col min="11021" max="11021" width="16.28515625" style="340" customWidth="1"/>
    <col min="11022" max="11022" width="14.85546875" style="340" customWidth="1"/>
    <col min="11023" max="11023" width="15.28515625" style="340" customWidth="1"/>
    <col min="11024" max="11024" width="16" style="340" customWidth="1"/>
    <col min="11025" max="11025" width="21.140625" style="340" customWidth="1"/>
    <col min="11026" max="11027" width="18.5703125" style="340" customWidth="1"/>
    <col min="11028" max="11028" width="17.7109375" style="340" customWidth="1"/>
    <col min="11029" max="11264" width="9.140625" style="340"/>
    <col min="11265" max="11265" width="27.85546875" style="340" customWidth="1"/>
    <col min="11266" max="11266" width="42.28515625" style="340" customWidth="1"/>
    <col min="11267" max="11267" width="69.140625" style="340" customWidth="1"/>
    <col min="11268" max="11268" width="0.28515625" style="340" customWidth="1"/>
    <col min="11269" max="11272" width="0" style="340" hidden="1" customWidth="1"/>
    <col min="11273" max="11273" width="17.7109375" style="340" customWidth="1"/>
    <col min="11274" max="11274" width="16.28515625" style="340" customWidth="1"/>
    <col min="11275" max="11275" width="15.28515625" style="340" customWidth="1"/>
    <col min="11276" max="11276" width="12" style="340" customWidth="1"/>
    <col min="11277" max="11277" width="16.28515625" style="340" customWidth="1"/>
    <col min="11278" max="11278" width="14.85546875" style="340" customWidth="1"/>
    <col min="11279" max="11279" width="15.28515625" style="340" customWidth="1"/>
    <col min="11280" max="11280" width="16" style="340" customWidth="1"/>
    <col min="11281" max="11281" width="21.140625" style="340" customWidth="1"/>
    <col min="11282" max="11283" width="18.5703125" style="340" customWidth="1"/>
    <col min="11284" max="11284" width="17.7109375" style="340" customWidth="1"/>
    <col min="11285" max="11520" width="9.140625" style="340"/>
    <col min="11521" max="11521" width="27.85546875" style="340" customWidth="1"/>
    <col min="11522" max="11522" width="42.28515625" style="340" customWidth="1"/>
    <col min="11523" max="11523" width="69.140625" style="340" customWidth="1"/>
    <col min="11524" max="11524" width="0.28515625" style="340" customWidth="1"/>
    <col min="11525" max="11528" width="0" style="340" hidden="1" customWidth="1"/>
    <col min="11529" max="11529" width="17.7109375" style="340" customWidth="1"/>
    <col min="11530" max="11530" width="16.28515625" style="340" customWidth="1"/>
    <col min="11531" max="11531" width="15.28515625" style="340" customWidth="1"/>
    <col min="11532" max="11532" width="12" style="340" customWidth="1"/>
    <col min="11533" max="11533" width="16.28515625" style="340" customWidth="1"/>
    <col min="11534" max="11534" width="14.85546875" style="340" customWidth="1"/>
    <col min="11535" max="11535" width="15.28515625" style="340" customWidth="1"/>
    <col min="11536" max="11536" width="16" style="340" customWidth="1"/>
    <col min="11537" max="11537" width="21.140625" style="340" customWidth="1"/>
    <col min="11538" max="11539" width="18.5703125" style="340" customWidth="1"/>
    <col min="11540" max="11540" width="17.7109375" style="340" customWidth="1"/>
    <col min="11541" max="11776" width="9.140625" style="340"/>
    <col min="11777" max="11777" width="27.85546875" style="340" customWidth="1"/>
    <col min="11778" max="11778" width="42.28515625" style="340" customWidth="1"/>
    <col min="11779" max="11779" width="69.140625" style="340" customWidth="1"/>
    <col min="11780" max="11780" width="0.28515625" style="340" customWidth="1"/>
    <col min="11781" max="11784" width="0" style="340" hidden="1" customWidth="1"/>
    <col min="11785" max="11785" width="17.7109375" style="340" customWidth="1"/>
    <col min="11786" max="11786" width="16.28515625" style="340" customWidth="1"/>
    <col min="11787" max="11787" width="15.28515625" style="340" customWidth="1"/>
    <col min="11788" max="11788" width="12" style="340" customWidth="1"/>
    <col min="11789" max="11789" width="16.28515625" style="340" customWidth="1"/>
    <col min="11790" max="11790" width="14.85546875" style="340" customWidth="1"/>
    <col min="11791" max="11791" width="15.28515625" style="340" customWidth="1"/>
    <col min="11792" max="11792" width="16" style="340" customWidth="1"/>
    <col min="11793" max="11793" width="21.140625" style="340" customWidth="1"/>
    <col min="11794" max="11795" width="18.5703125" style="340" customWidth="1"/>
    <col min="11796" max="11796" width="17.7109375" style="340" customWidth="1"/>
    <col min="11797" max="12032" width="9.140625" style="340"/>
    <col min="12033" max="12033" width="27.85546875" style="340" customWidth="1"/>
    <col min="12034" max="12034" width="42.28515625" style="340" customWidth="1"/>
    <col min="12035" max="12035" width="69.140625" style="340" customWidth="1"/>
    <col min="12036" max="12036" width="0.28515625" style="340" customWidth="1"/>
    <col min="12037" max="12040" width="0" style="340" hidden="1" customWidth="1"/>
    <col min="12041" max="12041" width="17.7109375" style="340" customWidth="1"/>
    <col min="12042" max="12042" width="16.28515625" style="340" customWidth="1"/>
    <col min="12043" max="12043" width="15.28515625" style="340" customWidth="1"/>
    <col min="12044" max="12044" width="12" style="340" customWidth="1"/>
    <col min="12045" max="12045" width="16.28515625" style="340" customWidth="1"/>
    <col min="12046" max="12046" width="14.85546875" style="340" customWidth="1"/>
    <col min="12047" max="12047" width="15.28515625" style="340" customWidth="1"/>
    <col min="12048" max="12048" width="16" style="340" customWidth="1"/>
    <col min="12049" max="12049" width="21.140625" style="340" customWidth="1"/>
    <col min="12050" max="12051" width="18.5703125" style="340" customWidth="1"/>
    <col min="12052" max="12052" width="17.7109375" style="340" customWidth="1"/>
    <col min="12053" max="12288" width="9.140625" style="340"/>
    <col min="12289" max="12289" width="27.85546875" style="340" customWidth="1"/>
    <col min="12290" max="12290" width="42.28515625" style="340" customWidth="1"/>
    <col min="12291" max="12291" width="69.140625" style="340" customWidth="1"/>
    <col min="12292" max="12292" width="0.28515625" style="340" customWidth="1"/>
    <col min="12293" max="12296" width="0" style="340" hidden="1" customWidth="1"/>
    <col min="12297" max="12297" width="17.7109375" style="340" customWidth="1"/>
    <col min="12298" max="12298" width="16.28515625" style="340" customWidth="1"/>
    <col min="12299" max="12299" width="15.28515625" style="340" customWidth="1"/>
    <col min="12300" max="12300" width="12" style="340" customWidth="1"/>
    <col min="12301" max="12301" width="16.28515625" style="340" customWidth="1"/>
    <col min="12302" max="12302" width="14.85546875" style="340" customWidth="1"/>
    <col min="12303" max="12303" width="15.28515625" style="340" customWidth="1"/>
    <col min="12304" max="12304" width="16" style="340" customWidth="1"/>
    <col min="12305" max="12305" width="21.140625" style="340" customWidth="1"/>
    <col min="12306" max="12307" width="18.5703125" style="340" customWidth="1"/>
    <col min="12308" max="12308" width="17.7109375" style="340" customWidth="1"/>
    <col min="12309" max="12544" width="9.140625" style="340"/>
    <col min="12545" max="12545" width="27.85546875" style="340" customWidth="1"/>
    <col min="12546" max="12546" width="42.28515625" style="340" customWidth="1"/>
    <col min="12547" max="12547" width="69.140625" style="340" customWidth="1"/>
    <col min="12548" max="12548" width="0.28515625" style="340" customWidth="1"/>
    <col min="12549" max="12552" width="0" style="340" hidden="1" customWidth="1"/>
    <col min="12553" max="12553" width="17.7109375" style="340" customWidth="1"/>
    <col min="12554" max="12554" width="16.28515625" style="340" customWidth="1"/>
    <col min="12555" max="12555" width="15.28515625" style="340" customWidth="1"/>
    <col min="12556" max="12556" width="12" style="340" customWidth="1"/>
    <col min="12557" max="12557" width="16.28515625" style="340" customWidth="1"/>
    <col min="12558" max="12558" width="14.85546875" style="340" customWidth="1"/>
    <col min="12559" max="12559" width="15.28515625" style="340" customWidth="1"/>
    <col min="12560" max="12560" width="16" style="340" customWidth="1"/>
    <col min="12561" max="12561" width="21.140625" style="340" customWidth="1"/>
    <col min="12562" max="12563" width="18.5703125" style="340" customWidth="1"/>
    <col min="12564" max="12564" width="17.7109375" style="340" customWidth="1"/>
    <col min="12565" max="12800" width="9.140625" style="340"/>
    <col min="12801" max="12801" width="27.85546875" style="340" customWidth="1"/>
    <col min="12802" max="12802" width="42.28515625" style="340" customWidth="1"/>
    <col min="12803" max="12803" width="69.140625" style="340" customWidth="1"/>
    <col min="12804" max="12804" width="0.28515625" style="340" customWidth="1"/>
    <col min="12805" max="12808" width="0" style="340" hidden="1" customWidth="1"/>
    <col min="12809" max="12809" width="17.7109375" style="340" customWidth="1"/>
    <col min="12810" max="12810" width="16.28515625" style="340" customWidth="1"/>
    <col min="12811" max="12811" width="15.28515625" style="340" customWidth="1"/>
    <col min="12812" max="12812" width="12" style="340" customWidth="1"/>
    <col min="12813" max="12813" width="16.28515625" style="340" customWidth="1"/>
    <col min="12814" max="12814" width="14.85546875" style="340" customWidth="1"/>
    <col min="12815" max="12815" width="15.28515625" style="340" customWidth="1"/>
    <col min="12816" max="12816" width="16" style="340" customWidth="1"/>
    <col min="12817" max="12817" width="21.140625" style="340" customWidth="1"/>
    <col min="12818" max="12819" width="18.5703125" style="340" customWidth="1"/>
    <col min="12820" max="12820" width="17.7109375" style="340" customWidth="1"/>
    <col min="12821" max="13056" width="9.140625" style="340"/>
    <col min="13057" max="13057" width="27.85546875" style="340" customWidth="1"/>
    <col min="13058" max="13058" width="42.28515625" style="340" customWidth="1"/>
    <col min="13059" max="13059" width="69.140625" style="340" customWidth="1"/>
    <col min="13060" max="13060" width="0.28515625" style="340" customWidth="1"/>
    <col min="13061" max="13064" width="0" style="340" hidden="1" customWidth="1"/>
    <col min="13065" max="13065" width="17.7109375" style="340" customWidth="1"/>
    <col min="13066" max="13066" width="16.28515625" style="340" customWidth="1"/>
    <col min="13067" max="13067" width="15.28515625" style="340" customWidth="1"/>
    <col min="13068" max="13068" width="12" style="340" customWidth="1"/>
    <col min="13069" max="13069" width="16.28515625" style="340" customWidth="1"/>
    <col min="13070" max="13070" width="14.85546875" style="340" customWidth="1"/>
    <col min="13071" max="13071" width="15.28515625" style="340" customWidth="1"/>
    <col min="13072" max="13072" width="16" style="340" customWidth="1"/>
    <col min="13073" max="13073" width="21.140625" style="340" customWidth="1"/>
    <col min="13074" max="13075" width="18.5703125" style="340" customWidth="1"/>
    <col min="13076" max="13076" width="17.7109375" style="340" customWidth="1"/>
    <col min="13077" max="13312" width="9.140625" style="340"/>
    <col min="13313" max="13313" width="27.85546875" style="340" customWidth="1"/>
    <col min="13314" max="13314" width="42.28515625" style="340" customWidth="1"/>
    <col min="13315" max="13315" width="69.140625" style="340" customWidth="1"/>
    <col min="13316" max="13316" width="0.28515625" style="340" customWidth="1"/>
    <col min="13317" max="13320" width="0" style="340" hidden="1" customWidth="1"/>
    <col min="13321" max="13321" width="17.7109375" style="340" customWidth="1"/>
    <col min="13322" max="13322" width="16.28515625" style="340" customWidth="1"/>
    <col min="13323" max="13323" width="15.28515625" style="340" customWidth="1"/>
    <col min="13324" max="13324" width="12" style="340" customWidth="1"/>
    <col min="13325" max="13325" width="16.28515625" style="340" customWidth="1"/>
    <col min="13326" max="13326" width="14.85546875" style="340" customWidth="1"/>
    <col min="13327" max="13327" width="15.28515625" style="340" customWidth="1"/>
    <col min="13328" max="13328" width="16" style="340" customWidth="1"/>
    <col min="13329" max="13329" width="21.140625" style="340" customWidth="1"/>
    <col min="13330" max="13331" width="18.5703125" style="340" customWidth="1"/>
    <col min="13332" max="13332" width="17.7109375" style="340" customWidth="1"/>
    <col min="13333" max="13568" width="9.140625" style="340"/>
    <col min="13569" max="13569" width="27.85546875" style="340" customWidth="1"/>
    <col min="13570" max="13570" width="42.28515625" style="340" customWidth="1"/>
    <col min="13571" max="13571" width="69.140625" style="340" customWidth="1"/>
    <col min="13572" max="13572" width="0.28515625" style="340" customWidth="1"/>
    <col min="13573" max="13576" width="0" style="340" hidden="1" customWidth="1"/>
    <col min="13577" max="13577" width="17.7109375" style="340" customWidth="1"/>
    <col min="13578" max="13578" width="16.28515625" style="340" customWidth="1"/>
    <col min="13579" max="13579" width="15.28515625" style="340" customWidth="1"/>
    <col min="13580" max="13580" width="12" style="340" customWidth="1"/>
    <col min="13581" max="13581" width="16.28515625" style="340" customWidth="1"/>
    <col min="13582" max="13582" width="14.85546875" style="340" customWidth="1"/>
    <col min="13583" max="13583" width="15.28515625" style="340" customWidth="1"/>
    <col min="13584" max="13584" width="16" style="340" customWidth="1"/>
    <col min="13585" max="13585" width="21.140625" style="340" customWidth="1"/>
    <col min="13586" max="13587" width="18.5703125" style="340" customWidth="1"/>
    <col min="13588" max="13588" width="17.7109375" style="340" customWidth="1"/>
    <col min="13589" max="13824" width="9.140625" style="340"/>
    <col min="13825" max="13825" width="27.85546875" style="340" customWidth="1"/>
    <col min="13826" max="13826" width="42.28515625" style="340" customWidth="1"/>
    <col min="13827" max="13827" width="69.140625" style="340" customWidth="1"/>
    <col min="13828" max="13828" width="0.28515625" style="340" customWidth="1"/>
    <col min="13829" max="13832" width="0" style="340" hidden="1" customWidth="1"/>
    <col min="13833" max="13833" width="17.7109375" style="340" customWidth="1"/>
    <col min="13834" max="13834" width="16.28515625" style="340" customWidth="1"/>
    <col min="13835" max="13835" width="15.28515625" style="340" customWidth="1"/>
    <col min="13836" max="13836" width="12" style="340" customWidth="1"/>
    <col min="13837" max="13837" width="16.28515625" style="340" customWidth="1"/>
    <col min="13838" max="13838" width="14.85546875" style="340" customWidth="1"/>
    <col min="13839" max="13839" width="15.28515625" style="340" customWidth="1"/>
    <col min="13840" max="13840" width="16" style="340" customWidth="1"/>
    <col min="13841" max="13841" width="21.140625" style="340" customWidth="1"/>
    <col min="13842" max="13843" width="18.5703125" style="340" customWidth="1"/>
    <col min="13844" max="13844" width="17.7109375" style="340" customWidth="1"/>
    <col min="13845" max="14080" width="9.140625" style="340"/>
    <col min="14081" max="14081" width="27.85546875" style="340" customWidth="1"/>
    <col min="14082" max="14082" width="42.28515625" style="340" customWidth="1"/>
    <col min="14083" max="14083" width="69.140625" style="340" customWidth="1"/>
    <col min="14084" max="14084" width="0.28515625" style="340" customWidth="1"/>
    <col min="14085" max="14088" width="0" style="340" hidden="1" customWidth="1"/>
    <col min="14089" max="14089" width="17.7109375" style="340" customWidth="1"/>
    <col min="14090" max="14090" width="16.28515625" style="340" customWidth="1"/>
    <col min="14091" max="14091" width="15.28515625" style="340" customWidth="1"/>
    <col min="14092" max="14092" width="12" style="340" customWidth="1"/>
    <col min="14093" max="14093" width="16.28515625" style="340" customWidth="1"/>
    <col min="14094" max="14094" width="14.85546875" style="340" customWidth="1"/>
    <col min="14095" max="14095" width="15.28515625" style="340" customWidth="1"/>
    <col min="14096" max="14096" width="16" style="340" customWidth="1"/>
    <col min="14097" max="14097" width="21.140625" style="340" customWidth="1"/>
    <col min="14098" max="14099" width="18.5703125" style="340" customWidth="1"/>
    <col min="14100" max="14100" width="17.7109375" style="340" customWidth="1"/>
    <col min="14101" max="14336" width="9.140625" style="340"/>
    <col min="14337" max="14337" width="27.85546875" style="340" customWidth="1"/>
    <col min="14338" max="14338" width="42.28515625" style="340" customWidth="1"/>
    <col min="14339" max="14339" width="69.140625" style="340" customWidth="1"/>
    <col min="14340" max="14340" width="0.28515625" style="340" customWidth="1"/>
    <col min="14341" max="14344" width="0" style="340" hidden="1" customWidth="1"/>
    <col min="14345" max="14345" width="17.7109375" style="340" customWidth="1"/>
    <col min="14346" max="14346" width="16.28515625" style="340" customWidth="1"/>
    <col min="14347" max="14347" width="15.28515625" style="340" customWidth="1"/>
    <col min="14348" max="14348" width="12" style="340" customWidth="1"/>
    <col min="14349" max="14349" width="16.28515625" style="340" customWidth="1"/>
    <col min="14350" max="14350" width="14.85546875" style="340" customWidth="1"/>
    <col min="14351" max="14351" width="15.28515625" style="340" customWidth="1"/>
    <col min="14352" max="14352" width="16" style="340" customWidth="1"/>
    <col min="14353" max="14353" width="21.140625" style="340" customWidth="1"/>
    <col min="14354" max="14355" width="18.5703125" style="340" customWidth="1"/>
    <col min="14356" max="14356" width="17.7109375" style="340" customWidth="1"/>
    <col min="14357" max="14592" width="9.140625" style="340"/>
    <col min="14593" max="14593" width="27.85546875" style="340" customWidth="1"/>
    <col min="14594" max="14594" width="42.28515625" style="340" customWidth="1"/>
    <col min="14595" max="14595" width="69.140625" style="340" customWidth="1"/>
    <col min="14596" max="14596" width="0.28515625" style="340" customWidth="1"/>
    <col min="14597" max="14600" width="0" style="340" hidden="1" customWidth="1"/>
    <col min="14601" max="14601" width="17.7109375" style="340" customWidth="1"/>
    <col min="14602" max="14602" width="16.28515625" style="340" customWidth="1"/>
    <col min="14603" max="14603" width="15.28515625" style="340" customWidth="1"/>
    <col min="14604" max="14604" width="12" style="340" customWidth="1"/>
    <col min="14605" max="14605" width="16.28515625" style="340" customWidth="1"/>
    <col min="14606" max="14606" width="14.85546875" style="340" customWidth="1"/>
    <col min="14607" max="14607" width="15.28515625" style="340" customWidth="1"/>
    <col min="14608" max="14608" width="16" style="340" customWidth="1"/>
    <col min="14609" max="14609" width="21.140625" style="340" customWidth="1"/>
    <col min="14610" max="14611" width="18.5703125" style="340" customWidth="1"/>
    <col min="14612" max="14612" width="17.7109375" style="340" customWidth="1"/>
    <col min="14613" max="14848" width="9.140625" style="340"/>
    <col min="14849" max="14849" width="27.85546875" style="340" customWidth="1"/>
    <col min="14850" max="14850" width="42.28515625" style="340" customWidth="1"/>
    <col min="14851" max="14851" width="69.140625" style="340" customWidth="1"/>
    <col min="14852" max="14852" width="0.28515625" style="340" customWidth="1"/>
    <col min="14853" max="14856" width="0" style="340" hidden="1" customWidth="1"/>
    <col min="14857" max="14857" width="17.7109375" style="340" customWidth="1"/>
    <col min="14858" max="14858" width="16.28515625" style="340" customWidth="1"/>
    <col min="14859" max="14859" width="15.28515625" style="340" customWidth="1"/>
    <col min="14860" max="14860" width="12" style="340" customWidth="1"/>
    <col min="14861" max="14861" width="16.28515625" style="340" customWidth="1"/>
    <col min="14862" max="14862" width="14.85546875" style="340" customWidth="1"/>
    <col min="14863" max="14863" width="15.28515625" style="340" customWidth="1"/>
    <col min="14864" max="14864" width="16" style="340" customWidth="1"/>
    <col min="14865" max="14865" width="21.140625" style="340" customWidth="1"/>
    <col min="14866" max="14867" width="18.5703125" style="340" customWidth="1"/>
    <col min="14868" max="14868" width="17.7109375" style="340" customWidth="1"/>
    <col min="14869" max="15104" width="9.140625" style="340"/>
    <col min="15105" max="15105" width="27.85546875" style="340" customWidth="1"/>
    <col min="15106" max="15106" width="42.28515625" style="340" customWidth="1"/>
    <col min="15107" max="15107" width="69.140625" style="340" customWidth="1"/>
    <col min="15108" max="15108" width="0.28515625" style="340" customWidth="1"/>
    <col min="15109" max="15112" width="0" style="340" hidden="1" customWidth="1"/>
    <col min="15113" max="15113" width="17.7109375" style="340" customWidth="1"/>
    <col min="15114" max="15114" width="16.28515625" style="340" customWidth="1"/>
    <col min="15115" max="15115" width="15.28515625" style="340" customWidth="1"/>
    <col min="15116" max="15116" width="12" style="340" customWidth="1"/>
    <col min="15117" max="15117" width="16.28515625" style="340" customWidth="1"/>
    <col min="15118" max="15118" width="14.85546875" style="340" customWidth="1"/>
    <col min="15119" max="15119" width="15.28515625" style="340" customWidth="1"/>
    <col min="15120" max="15120" width="16" style="340" customWidth="1"/>
    <col min="15121" max="15121" width="21.140625" style="340" customWidth="1"/>
    <col min="15122" max="15123" width="18.5703125" style="340" customWidth="1"/>
    <col min="15124" max="15124" width="17.7109375" style="340" customWidth="1"/>
    <col min="15125" max="15360" width="9.140625" style="340"/>
    <col min="15361" max="15361" width="27.85546875" style="340" customWidth="1"/>
    <col min="15362" max="15362" width="42.28515625" style="340" customWidth="1"/>
    <col min="15363" max="15363" width="69.140625" style="340" customWidth="1"/>
    <col min="15364" max="15364" width="0.28515625" style="340" customWidth="1"/>
    <col min="15365" max="15368" width="0" style="340" hidden="1" customWidth="1"/>
    <col min="15369" max="15369" width="17.7109375" style="340" customWidth="1"/>
    <col min="15370" max="15370" width="16.28515625" style="340" customWidth="1"/>
    <col min="15371" max="15371" width="15.28515625" style="340" customWidth="1"/>
    <col min="15372" max="15372" width="12" style="340" customWidth="1"/>
    <col min="15373" max="15373" width="16.28515625" style="340" customWidth="1"/>
    <col min="15374" max="15374" width="14.85546875" style="340" customWidth="1"/>
    <col min="15375" max="15375" width="15.28515625" style="340" customWidth="1"/>
    <col min="15376" max="15376" width="16" style="340" customWidth="1"/>
    <col min="15377" max="15377" width="21.140625" style="340" customWidth="1"/>
    <col min="15378" max="15379" width="18.5703125" style="340" customWidth="1"/>
    <col min="15380" max="15380" width="17.7109375" style="340" customWidth="1"/>
    <col min="15381" max="15616" width="9.140625" style="340"/>
    <col min="15617" max="15617" width="27.85546875" style="340" customWidth="1"/>
    <col min="15618" max="15618" width="42.28515625" style="340" customWidth="1"/>
    <col min="15619" max="15619" width="69.140625" style="340" customWidth="1"/>
    <col min="15620" max="15620" width="0.28515625" style="340" customWidth="1"/>
    <col min="15621" max="15624" width="0" style="340" hidden="1" customWidth="1"/>
    <col min="15625" max="15625" width="17.7109375" style="340" customWidth="1"/>
    <col min="15626" max="15626" width="16.28515625" style="340" customWidth="1"/>
    <col min="15627" max="15627" width="15.28515625" style="340" customWidth="1"/>
    <col min="15628" max="15628" width="12" style="340" customWidth="1"/>
    <col min="15629" max="15629" width="16.28515625" style="340" customWidth="1"/>
    <col min="15630" max="15630" width="14.85546875" style="340" customWidth="1"/>
    <col min="15631" max="15631" width="15.28515625" style="340" customWidth="1"/>
    <col min="15632" max="15632" width="16" style="340" customWidth="1"/>
    <col min="15633" max="15633" width="21.140625" style="340" customWidth="1"/>
    <col min="15634" max="15635" width="18.5703125" style="340" customWidth="1"/>
    <col min="15636" max="15636" width="17.7109375" style="340" customWidth="1"/>
    <col min="15637" max="15872" width="9.140625" style="340"/>
    <col min="15873" max="15873" width="27.85546875" style="340" customWidth="1"/>
    <col min="15874" max="15874" width="42.28515625" style="340" customWidth="1"/>
    <col min="15875" max="15875" width="69.140625" style="340" customWidth="1"/>
    <col min="15876" max="15876" width="0.28515625" style="340" customWidth="1"/>
    <col min="15877" max="15880" width="0" style="340" hidden="1" customWidth="1"/>
    <col min="15881" max="15881" width="17.7109375" style="340" customWidth="1"/>
    <col min="15882" max="15882" width="16.28515625" style="340" customWidth="1"/>
    <col min="15883" max="15883" width="15.28515625" style="340" customWidth="1"/>
    <col min="15884" max="15884" width="12" style="340" customWidth="1"/>
    <col min="15885" max="15885" width="16.28515625" style="340" customWidth="1"/>
    <col min="15886" max="15886" width="14.85546875" style="340" customWidth="1"/>
    <col min="15887" max="15887" width="15.28515625" style="340" customWidth="1"/>
    <col min="15888" max="15888" width="16" style="340" customWidth="1"/>
    <col min="15889" max="15889" width="21.140625" style="340" customWidth="1"/>
    <col min="15890" max="15891" width="18.5703125" style="340" customWidth="1"/>
    <col min="15892" max="15892" width="17.7109375" style="340" customWidth="1"/>
    <col min="15893" max="16128" width="9.140625" style="340"/>
    <col min="16129" max="16129" width="27.85546875" style="340" customWidth="1"/>
    <col min="16130" max="16130" width="42.28515625" style="340" customWidth="1"/>
    <col min="16131" max="16131" width="69.140625" style="340" customWidth="1"/>
    <col min="16132" max="16132" width="0.28515625" style="340" customWidth="1"/>
    <col min="16133" max="16136" width="0" style="340" hidden="1" customWidth="1"/>
    <col min="16137" max="16137" width="17.7109375" style="340" customWidth="1"/>
    <col min="16138" max="16138" width="16.28515625" style="340" customWidth="1"/>
    <col min="16139" max="16139" width="15.28515625" style="340" customWidth="1"/>
    <col min="16140" max="16140" width="12" style="340" customWidth="1"/>
    <col min="16141" max="16141" width="16.28515625" style="340" customWidth="1"/>
    <col min="16142" max="16142" width="14.85546875" style="340" customWidth="1"/>
    <col min="16143" max="16143" width="15.28515625" style="340" customWidth="1"/>
    <col min="16144" max="16144" width="16" style="340" customWidth="1"/>
    <col min="16145" max="16145" width="21.140625" style="340" customWidth="1"/>
    <col min="16146" max="16147" width="18.5703125" style="340" customWidth="1"/>
    <col min="16148" max="16148" width="17.7109375" style="340" customWidth="1"/>
    <col min="16149" max="16384" width="9.140625" style="340"/>
  </cols>
  <sheetData>
    <row r="1" spans="1:24" ht="15.75" x14ac:dyDescent="0.25">
      <c r="A1" s="283"/>
      <c r="B1" s="283"/>
      <c r="C1" s="283"/>
      <c r="D1" s="365"/>
      <c r="E1" s="365" t="s">
        <v>997</v>
      </c>
      <c r="F1" s="365"/>
      <c r="G1" s="365"/>
      <c r="H1" s="365"/>
      <c r="I1" s="365"/>
      <c r="J1" s="365"/>
      <c r="K1" s="365"/>
      <c r="L1" s="365"/>
      <c r="M1" s="365"/>
      <c r="N1" s="365"/>
      <c r="O1" s="365"/>
      <c r="Q1" s="365" t="s">
        <v>980</v>
      </c>
      <c r="R1" s="365"/>
      <c r="S1" s="365"/>
      <c r="T1" s="117"/>
      <c r="U1" s="366"/>
      <c r="V1" s="366"/>
      <c r="W1" s="366"/>
      <c r="X1" s="20"/>
    </row>
    <row r="2" spans="1:24" ht="36" customHeight="1" x14ac:dyDescent="0.25">
      <c r="A2" s="283"/>
      <c r="B2" s="283"/>
      <c r="C2" s="283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Q2" s="630" t="s">
        <v>998</v>
      </c>
      <c r="R2" s="631"/>
      <c r="S2" s="631"/>
      <c r="T2" s="631"/>
      <c r="U2" s="366"/>
      <c r="V2" s="366"/>
      <c r="W2" s="366"/>
      <c r="X2" s="20"/>
    </row>
    <row r="3" spans="1:24" ht="18.75" x14ac:dyDescent="0.3">
      <c r="A3" s="283"/>
      <c r="B3" s="283"/>
      <c r="C3" s="367"/>
      <c r="D3" s="368"/>
      <c r="E3" s="368"/>
      <c r="F3" s="368"/>
      <c r="G3" s="368"/>
      <c r="H3" s="368"/>
      <c r="I3" s="368"/>
      <c r="J3" s="368"/>
      <c r="K3" s="368"/>
      <c r="L3" s="368"/>
      <c r="M3" s="632"/>
      <c r="N3" s="632"/>
      <c r="O3" s="632"/>
      <c r="P3" s="632"/>
      <c r="Q3" s="368"/>
      <c r="R3" s="368"/>
      <c r="S3" s="368"/>
      <c r="T3" s="368"/>
      <c r="U3" s="16"/>
      <c r="V3" s="16"/>
      <c r="W3" s="16"/>
      <c r="X3" s="16"/>
    </row>
    <row r="4" spans="1:24" ht="56.25" customHeight="1" x14ac:dyDescent="0.3">
      <c r="A4" s="633" t="s">
        <v>999</v>
      </c>
      <c r="B4" s="633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</row>
    <row r="5" spans="1:24" ht="19.5" customHeight="1" x14ac:dyDescent="0.25">
      <c r="A5" s="283"/>
      <c r="B5" s="283"/>
      <c r="C5" s="283"/>
      <c r="D5" s="367"/>
      <c r="E5" s="283"/>
      <c r="F5" s="283"/>
      <c r="G5" s="283"/>
      <c r="H5" s="283"/>
      <c r="I5" s="283"/>
      <c r="J5" s="283"/>
      <c r="K5" s="283"/>
      <c r="L5" s="283"/>
      <c r="M5" s="2"/>
      <c r="N5" s="634"/>
      <c r="O5" s="634"/>
      <c r="Q5" s="283"/>
      <c r="R5" s="283"/>
      <c r="S5" s="283"/>
      <c r="T5" s="283" t="s">
        <v>1000</v>
      </c>
    </row>
    <row r="6" spans="1:24" ht="13.5" customHeight="1" x14ac:dyDescent="0.25">
      <c r="A6" s="635" t="s">
        <v>135</v>
      </c>
      <c r="B6" s="635" t="s">
        <v>77</v>
      </c>
      <c r="C6" s="635" t="s">
        <v>78</v>
      </c>
      <c r="D6" s="370" t="s">
        <v>16</v>
      </c>
      <c r="E6" s="642" t="s">
        <v>1001</v>
      </c>
      <c r="F6" s="643"/>
      <c r="G6" s="643"/>
      <c r="H6" s="644"/>
      <c r="I6" s="645" t="s">
        <v>39</v>
      </c>
      <c r="J6" s="646"/>
      <c r="K6" s="646"/>
      <c r="L6" s="647"/>
      <c r="M6" s="645" t="s">
        <v>1002</v>
      </c>
      <c r="N6" s="646"/>
      <c r="O6" s="646"/>
      <c r="P6" s="647"/>
      <c r="Q6" s="642" t="s">
        <v>71</v>
      </c>
      <c r="R6" s="643"/>
      <c r="S6" s="643"/>
      <c r="T6" s="644"/>
    </row>
    <row r="7" spans="1:24" ht="13.5" customHeight="1" x14ac:dyDescent="0.25">
      <c r="A7" s="636"/>
      <c r="B7" s="638"/>
      <c r="C7" s="640"/>
      <c r="D7" s="648" t="s">
        <v>985</v>
      </c>
      <c r="E7" s="578" t="s">
        <v>79</v>
      </c>
      <c r="F7" s="642" t="s">
        <v>80</v>
      </c>
      <c r="G7" s="643"/>
      <c r="H7" s="644"/>
      <c r="I7" s="650" t="s">
        <v>79</v>
      </c>
      <c r="J7" s="371" t="s">
        <v>80</v>
      </c>
      <c r="K7" s="371"/>
      <c r="L7" s="372"/>
      <c r="M7" s="650" t="s">
        <v>79</v>
      </c>
      <c r="N7" s="371" t="s">
        <v>80</v>
      </c>
      <c r="O7" s="371"/>
      <c r="P7" s="372"/>
      <c r="Q7" s="578" t="s">
        <v>79</v>
      </c>
      <c r="R7" s="642" t="s">
        <v>80</v>
      </c>
      <c r="S7" s="643"/>
      <c r="T7" s="644"/>
    </row>
    <row r="8" spans="1:24" ht="46.5" customHeight="1" x14ac:dyDescent="0.2">
      <c r="A8" s="637"/>
      <c r="B8" s="639"/>
      <c r="C8" s="641"/>
      <c r="D8" s="649"/>
      <c r="E8" s="579"/>
      <c r="F8" s="373" t="s">
        <v>986</v>
      </c>
      <c r="G8" s="373" t="s">
        <v>987</v>
      </c>
      <c r="H8" s="359" t="s">
        <v>81</v>
      </c>
      <c r="I8" s="651"/>
      <c r="J8" s="359" t="s">
        <v>986</v>
      </c>
      <c r="K8" s="359" t="s">
        <v>987</v>
      </c>
      <c r="L8" s="359" t="s">
        <v>81</v>
      </c>
      <c r="M8" s="651"/>
      <c r="N8" s="359" t="s">
        <v>986</v>
      </c>
      <c r="O8" s="359" t="s">
        <v>987</v>
      </c>
      <c r="P8" s="359" t="s">
        <v>81</v>
      </c>
      <c r="Q8" s="579"/>
      <c r="R8" s="373" t="s">
        <v>986</v>
      </c>
      <c r="S8" s="373" t="s">
        <v>987</v>
      </c>
      <c r="T8" s="359" t="s">
        <v>81</v>
      </c>
    </row>
    <row r="9" spans="1:24" ht="94.5" x14ac:dyDescent="0.25">
      <c r="A9" s="578" t="s">
        <v>988</v>
      </c>
      <c r="B9" s="374" t="s">
        <v>989</v>
      </c>
      <c r="C9" s="375" t="s">
        <v>990</v>
      </c>
      <c r="D9" s="376"/>
      <c r="E9" s="377">
        <f>SUM(F9:H9)</f>
        <v>200</v>
      </c>
      <c r="F9" s="377"/>
      <c r="G9" s="377"/>
      <c r="H9" s="377">
        <v>200</v>
      </c>
      <c r="I9" s="525">
        <f>SUM(J9:L9)</f>
        <v>0</v>
      </c>
      <c r="J9" s="525"/>
      <c r="K9" s="525"/>
      <c r="L9" s="525"/>
      <c r="M9" s="524">
        <f>SUM(N9:P9)</f>
        <v>200</v>
      </c>
      <c r="N9" s="524">
        <f t="shared" ref="N9:P12" si="0">F9+J9</f>
        <v>0</v>
      </c>
      <c r="O9" s="524">
        <f t="shared" si="0"/>
        <v>0</v>
      </c>
      <c r="P9" s="524">
        <f t="shared" si="0"/>
        <v>200</v>
      </c>
      <c r="Q9" s="525">
        <f>SUM(R9:T9)</f>
        <v>200</v>
      </c>
      <c r="R9" s="525"/>
      <c r="S9" s="525"/>
      <c r="T9" s="525">
        <v>200</v>
      </c>
    </row>
    <row r="10" spans="1:24" ht="157.5" x14ac:dyDescent="0.25">
      <c r="A10" s="625"/>
      <c r="B10" s="374" t="s">
        <v>1037</v>
      </c>
      <c r="C10" s="375" t="s">
        <v>1038</v>
      </c>
      <c r="D10" s="376"/>
      <c r="E10" s="377"/>
      <c r="F10" s="377"/>
      <c r="G10" s="377"/>
      <c r="H10" s="377"/>
      <c r="I10" s="525">
        <f>SUM(J10:L10)</f>
        <v>320</v>
      </c>
      <c r="J10" s="525"/>
      <c r="K10" s="525"/>
      <c r="L10" s="525">
        <v>320</v>
      </c>
      <c r="M10" s="524">
        <f>SUM(N10:P10)</f>
        <v>320</v>
      </c>
      <c r="N10" s="524">
        <f t="shared" ref="N10" si="1">F10+J10</f>
        <v>0</v>
      </c>
      <c r="O10" s="524">
        <f t="shared" ref="O10" si="2">G10+K10</f>
        <v>0</v>
      </c>
      <c r="P10" s="524">
        <f t="shared" ref="P10" si="3">H10+L10</f>
        <v>320</v>
      </c>
      <c r="Q10" s="525">
        <f>SUM(R10:T10)</f>
        <v>320</v>
      </c>
      <c r="R10" s="525"/>
      <c r="S10" s="525"/>
      <c r="T10" s="525">
        <v>320</v>
      </c>
    </row>
    <row r="11" spans="1:24" ht="280.5" customHeight="1" x14ac:dyDescent="0.25">
      <c r="A11" s="625"/>
      <c r="B11" s="378" t="s">
        <v>991</v>
      </c>
      <c r="C11" s="379" t="s">
        <v>992</v>
      </c>
      <c r="D11" s="376"/>
      <c r="E11" s="377">
        <f>SUM(F11:H11)</f>
        <v>609.20000000000005</v>
      </c>
      <c r="F11" s="377">
        <v>609.20000000000005</v>
      </c>
      <c r="G11" s="377"/>
      <c r="H11" s="377"/>
      <c r="I11" s="525">
        <f>SUM(J11:L11)</f>
        <v>30.5</v>
      </c>
      <c r="J11" s="525">
        <v>30.5</v>
      </c>
      <c r="K11" s="525"/>
      <c r="L11" s="525"/>
      <c r="M11" s="524">
        <f>SUM(N11:P11)</f>
        <v>639.70000000000005</v>
      </c>
      <c r="N11" s="524">
        <f>F11+J11</f>
        <v>639.70000000000005</v>
      </c>
      <c r="O11" s="524">
        <f t="shared" si="0"/>
        <v>0</v>
      </c>
      <c r="P11" s="524">
        <f t="shared" si="0"/>
        <v>0</v>
      </c>
      <c r="Q11" s="525">
        <f>SUM(R11:T11)</f>
        <v>671.6</v>
      </c>
      <c r="R11" s="525">
        <v>671.6</v>
      </c>
      <c r="S11" s="525"/>
      <c r="T11" s="525"/>
    </row>
    <row r="12" spans="1:24" ht="74.25" customHeight="1" x14ac:dyDescent="0.25">
      <c r="A12" s="625"/>
      <c r="B12" s="380" t="s">
        <v>993</v>
      </c>
      <c r="C12" s="380" t="s">
        <v>994</v>
      </c>
      <c r="D12" s="376"/>
      <c r="E12" s="377">
        <f>SUM(F12:H12)</f>
        <v>123</v>
      </c>
      <c r="F12" s="377"/>
      <c r="G12" s="377"/>
      <c r="H12" s="377">
        <v>123</v>
      </c>
      <c r="I12" s="525">
        <f>SUM(J12:L12)</f>
        <v>73.69</v>
      </c>
      <c r="J12" s="525"/>
      <c r="K12" s="525"/>
      <c r="L12" s="525">
        <v>73.69</v>
      </c>
      <c r="M12" s="524">
        <f>SUM(N12:P12)</f>
        <v>196.69</v>
      </c>
      <c r="N12" s="524">
        <f t="shared" si="0"/>
        <v>0</v>
      </c>
      <c r="O12" s="524">
        <f t="shared" si="0"/>
        <v>0</v>
      </c>
      <c r="P12" s="524">
        <f t="shared" si="0"/>
        <v>196.69</v>
      </c>
      <c r="Q12" s="525">
        <f>SUM(R12:T12)</f>
        <v>196.69</v>
      </c>
      <c r="R12" s="525"/>
      <c r="S12" s="525"/>
      <c r="T12" s="525">
        <v>196.69</v>
      </c>
    </row>
    <row r="13" spans="1:24" ht="15.75" x14ac:dyDescent="0.25">
      <c r="A13" s="626" t="s">
        <v>995</v>
      </c>
      <c r="B13" s="627"/>
      <c r="C13" s="381"/>
      <c r="D13" s="382"/>
      <c r="E13" s="383">
        <f>SUM(E9:E12)</f>
        <v>932.2</v>
      </c>
      <c r="F13" s="383">
        <f t="shared" ref="F13:P13" si="4">SUM(F9:F12)</f>
        <v>609.20000000000005</v>
      </c>
      <c r="G13" s="383">
        <f t="shared" si="4"/>
        <v>0</v>
      </c>
      <c r="H13" s="383">
        <f t="shared" si="4"/>
        <v>323</v>
      </c>
      <c r="I13" s="526">
        <f t="shared" si="4"/>
        <v>424.19</v>
      </c>
      <c r="J13" s="526">
        <f t="shared" si="4"/>
        <v>30.5</v>
      </c>
      <c r="K13" s="526">
        <f t="shared" si="4"/>
        <v>0</v>
      </c>
      <c r="L13" s="526">
        <f t="shared" si="4"/>
        <v>393.69</v>
      </c>
      <c r="M13" s="526">
        <f>SUM(M9:M12)</f>
        <v>1356.39</v>
      </c>
      <c r="N13" s="526">
        <f t="shared" si="4"/>
        <v>639.70000000000005</v>
      </c>
      <c r="O13" s="526">
        <f t="shared" si="4"/>
        <v>0</v>
      </c>
      <c r="P13" s="526">
        <f t="shared" si="4"/>
        <v>716.69</v>
      </c>
      <c r="Q13" s="526">
        <f>SUM(Q9:Q12)</f>
        <v>1388.29</v>
      </c>
      <c r="R13" s="526">
        <f>SUM(R9:R12)</f>
        <v>671.6</v>
      </c>
      <c r="S13" s="526">
        <f>SUM(S9:S12)</f>
        <v>0</v>
      </c>
      <c r="T13" s="526">
        <f>SUM(T9:T12)</f>
        <v>716.69</v>
      </c>
    </row>
    <row r="14" spans="1:24" ht="15.75" x14ac:dyDescent="0.25">
      <c r="A14" s="384"/>
      <c r="B14" s="384" t="s">
        <v>145</v>
      </c>
      <c r="C14" s="384"/>
      <c r="D14" s="385"/>
      <c r="E14" s="386" t="e">
        <f>#REF!+E13</f>
        <v>#REF!</v>
      </c>
      <c r="F14" s="386" t="e">
        <f>#REF!+F13</f>
        <v>#REF!</v>
      </c>
      <c r="G14" s="386" t="e">
        <f>#REF!+G13</f>
        <v>#REF!</v>
      </c>
      <c r="H14" s="386" t="e">
        <f>#REF!+H13</f>
        <v>#REF!</v>
      </c>
      <c r="I14" s="527">
        <f>I13</f>
        <v>424.19</v>
      </c>
      <c r="J14" s="527">
        <f t="shared" ref="J14:T14" si="5">J13</f>
        <v>30.5</v>
      </c>
      <c r="K14" s="527">
        <f t="shared" si="5"/>
        <v>0</v>
      </c>
      <c r="L14" s="527">
        <f t="shared" si="5"/>
        <v>393.69</v>
      </c>
      <c r="M14" s="527">
        <f t="shared" si="5"/>
        <v>1356.39</v>
      </c>
      <c r="N14" s="527">
        <f t="shared" si="5"/>
        <v>639.70000000000005</v>
      </c>
      <c r="O14" s="527">
        <f t="shared" si="5"/>
        <v>0</v>
      </c>
      <c r="P14" s="527">
        <f t="shared" si="5"/>
        <v>716.69</v>
      </c>
      <c r="Q14" s="527">
        <f t="shared" si="5"/>
        <v>1388.29</v>
      </c>
      <c r="R14" s="527">
        <f t="shared" si="5"/>
        <v>671.6</v>
      </c>
      <c r="S14" s="527">
        <f t="shared" si="5"/>
        <v>0</v>
      </c>
      <c r="T14" s="527">
        <f t="shared" si="5"/>
        <v>716.69</v>
      </c>
    </row>
    <row r="15" spans="1:24" ht="15" x14ac:dyDescent="0.2">
      <c r="C15" s="388"/>
      <c r="E15" s="389"/>
      <c r="F15" s="389"/>
      <c r="G15" s="389"/>
      <c r="H15" s="389"/>
      <c r="I15" s="389"/>
      <c r="J15" s="389"/>
      <c r="K15" s="389"/>
      <c r="L15" s="389"/>
      <c r="M15" s="390"/>
      <c r="N15" s="390"/>
      <c r="O15" s="390"/>
      <c r="Q15" s="389"/>
      <c r="R15" s="389"/>
      <c r="S15" s="389"/>
      <c r="T15" s="389"/>
    </row>
    <row r="16" spans="1:24" ht="15" x14ac:dyDescent="0.2">
      <c r="E16" s="389"/>
      <c r="F16" s="389"/>
      <c r="G16" s="389"/>
      <c r="H16" s="389"/>
      <c r="I16" s="389"/>
      <c r="J16" s="389"/>
      <c r="K16" s="389"/>
      <c r="L16" s="389"/>
      <c r="M16" s="390"/>
      <c r="N16" s="390"/>
      <c r="O16" s="390"/>
      <c r="Q16" s="389"/>
      <c r="R16" s="389"/>
      <c r="S16" s="389"/>
      <c r="T16" s="389"/>
    </row>
    <row r="17" spans="2:20" ht="15" x14ac:dyDescent="0.2">
      <c r="E17" s="389"/>
      <c r="F17" s="389"/>
      <c r="G17" s="389"/>
      <c r="H17" s="389"/>
      <c r="I17" s="389"/>
      <c r="J17" s="389"/>
      <c r="K17" s="389"/>
      <c r="L17" s="389"/>
      <c r="M17" s="390"/>
      <c r="N17" s="390"/>
      <c r="O17" s="390"/>
      <c r="Q17" s="389"/>
      <c r="R17" s="389"/>
      <c r="S17" s="389"/>
      <c r="T17" s="389"/>
    </row>
    <row r="18" spans="2:20" ht="15" x14ac:dyDescent="0.2">
      <c r="E18" s="389"/>
      <c r="F18" s="389"/>
      <c r="G18" s="389"/>
      <c r="H18" s="389"/>
      <c r="I18" s="389"/>
      <c r="J18" s="389"/>
      <c r="K18" s="389"/>
      <c r="L18" s="389"/>
      <c r="M18" s="390"/>
      <c r="N18" s="390"/>
      <c r="O18" s="390"/>
      <c r="Q18" s="389"/>
      <c r="R18" s="389"/>
      <c r="S18" s="389"/>
      <c r="T18" s="389"/>
    </row>
    <row r="19" spans="2:20" ht="15" x14ac:dyDescent="0.2">
      <c r="E19" s="389"/>
      <c r="F19" s="389"/>
      <c r="G19" s="389"/>
      <c r="H19" s="389"/>
      <c r="I19" s="389"/>
      <c r="J19" s="389"/>
      <c r="K19" s="389"/>
      <c r="L19" s="389"/>
      <c r="M19" s="390"/>
      <c r="N19" s="390"/>
      <c r="O19" s="390"/>
      <c r="Q19" s="389"/>
      <c r="R19" s="389"/>
      <c r="S19" s="389"/>
      <c r="T19" s="389"/>
    </row>
    <row r="20" spans="2:20" ht="15" x14ac:dyDescent="0.2">
      <c r="E20" s="389"/>
      <c r="F20" s="389"/>
      <c r="G20" s="389"/>
      <c r="H20" s="389"/>
      <c r="I20" s="389"/>
      <c r="J20" s="389"/>
      <c r="K20" s="389"/>
      <c r="L20" s="389"/>
      <c r="M20" s="390"/>
      <c r="N20" s="390"/>
      <c r="O20" s="390"/>
      <c r="Q20" s="389"/>
      <c r="R20" s="389"/>
      <c r="S20" s="389"/>
      <c r="T20" s="389"/>
    </row>
    <row r="21" spans="2:20" ht="15" x14ac:dyDescent="0.2">
      <c r="E21" s="389"/>
      <c r="F21" s="389"/>
      <c r="G21" s="389"/>
      <c r="H21" s="389"/>
      <c r="I21" s="389"/>
      <c r="J21" s="389"/>
      <c r="K21" s="389"/>
      <c r="L21" s="389"/>
      <c r="M21" s="390"/>
      <c r="N21" s="390"/>
      <c r="O21" s="390"/>
      <c r="Q21" s="389"/>
      <c r="R21" s="389"/>
      <c r="S21" s="389"/>
      <c r="T21" s="389"/>
    </row>
    <row r="22" spans="2:20" ht="15" x14ac:dyDescent="0.2">
      <c r="E22" s="389"/>
      <c r="F22" s="389"/>
      <c r="G22" s="389"/>
      <c r="H22" s="389"/>
      <c r="I22" s="389"/>
      <c r="J22" s="389"/>
      <c r="K22" s="389"/>
      <c r="L22" s="389"/>
      <c r="M22" s="390"/>
      <c r="N22" s="390"/>
      <c r="O22" s="390"/>
      <c r="Q22" s="389"/>
      <c r="R22" s="389"/>
      <c r="S22" s="389"/>
      <c r="T22" s="389"/>
    </row>
    <row r="23" spans="2:20" ht="15" x14ac:dyDescent="0.2">
      <c r="E23" s="389"/>
      <c r="F23" s="389"/>
      <c r="G23" s="389"/>
      <c r="H23" s="389"/>
      <c r="I23" s="389"/>
      <c r="J23" s="389"/>
      <c r="K23" s="389"/>
      <c r="L23" s="389"/>
      <c r="M23" s="390"/>
      <c r="N23" s="390"/>
      <c r="O23" s="390"/>
      <c r="Q23" s="389"/>
      <c r="R23" s="389"/>
      <c r="S23" s="389"/>
      <c r="T23" s="389"/>
    </row>
    <row r="24" spans="2:20" ht="15" x14ac:dyDescent="0.25">
      <c r="B24" s="628"/>
      <c r="C24" s="629"/>
      <c r="D24" s="629"/>
      <c r="E24" s="389"/>
      <c r="F24" s="389"/>
      <c r="G24" s="389"/>
      <c r="H24" s="389"/>
      <c r="I24" s="389"/>
      <c r="J24" s="389"/>
      <c r="K24" s="389"/>
      <c r="L24" s="389"/>
      <c r="M24" s="390"/>
      <c r="N24" s="390"/>
      <c r="O24" s="390"/>
      <c r="Q24" s="389"/>
      <c r="R24" s="389"/>
      <c r="S24" s="389"/>
      <c r="T24" s="389"/>
    </row>
    <row r="25" spans="2:20" ht="15" x14ac:dyDescent="0.2">
      <c r="E25" s="389"/>
      <c r="F25" s="389"/>
      <c r="G25" s="389"/>
      <c r="H25" s="389"/>
      <c r="I25" s="389"/>
      <c r="J25" s="389"/>
      <c r="K25" s="389"/>
      <c r="L25" s="389"/>
      <c r="M25" s="390"/>
      <c r="N25" s="390"/>
      <c r="O25" s="390"/>
      <c r="Q25" s="389"/>
      <c r="R25" s="389"/>
      <c r="S25" s="389"/>
      <c r="T25" s="389"/>
    </row>
    <row r="26" spans="2:20" ht="15" x14ac:dyDescent="0.2">
      <c r="E26" s="389"/>
      <c r="F26" s="389"/>
      <c r="G26" s="389"/>
      <c r="H26" s="389"/>
      <c r="I26" s="389"/>
      <c r="J26" s="389"/>
      <c r="K26" s="389"/>
      <c r="L26" s="389"/>
      <c r="M26" s="390"/>
      <c r="N26" s="390"/>
      <c r="O26" s="390"/>
      <c r="Q26" s="389"/>
      <c r="R26" s="389"/>
      <c r="S26" s="389"/>
      <c r="T26" s="389"/>
    </row>
  </sheetData>
  <mergeCells count="21">
    <mergeCell ref="D7:D8"/>
    <mergeCell ref="E7:E8"/>
    <mergeCell ref="F7:H7"/>
    <mergeCell ref="I7:I8"/>
    <mergeCell ref="M7:M8"/>
    <mergeCell ref="A9:A12"/>
    <mergeCell ref="A13:B13"/>
    <mergeCell ref="B24:D24"/>
    <mergeCell ref="Q2:T2"/>
    <mergeCell ref="Q6:T6"/>
    <mergeCell ref="Q7:Q8"/>
    <mergeCell ref="R7:T7"/>
    <mergeCell ref="M3:P3"/>
    <mergeCell ref="A4:O4"/>
    <mergeCell ref="N5:O5"/>
    <mergeCell ref="A6:A8"/>
    <mergeCell ref="B6:B8"/>
    <mergeCell ref="C6:C8"/>
    <mergeCell ref="E6:H6"/>
    <mergeCell ref="I6:L6"/>
    <mergeCell ref="M6:P6"/>
  </mergeCells>
  <pageMargins left="0" right="0" top="0.86614173228346458" bottom="3.937007874015748E-2" header="0" footer="0"/>
  <pageSetup paperSize="9" scale="43" firstPageNumber="49" orientation="landscape" useFirstPageNumber="1" r:id="rId1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23</vt:i4>
      </vt:variant>
    </vt:vector>
  </HeadingPairs>
  <TitlesOfParts>
    <vt:vector size="48" baseType="lpstr">
      <vt:lpstr>1</vt:lpstr>
      <vt:lpstr>2</vt:lpstr>
      <vt:lpstr>3</vt:lpstr>
      <vt:lpstr>4</vt:lpstr>
      <vt:lpstr>5</vt:lpstr>
      <vt:lpstr>6</vt:lpstr>
      <vt:lpstr>7</vt:lpstr>
      <vt:lpstr>8 публич.</vt:lpstr>
      <vt:lpstr>9 публич.</vt:lpstr>
      <vt:lpstr>прил10МП</vt:lpstr>
      <vt:lpstr>прил 11МП</vt:lpstr>
      <vt:lpstr>прил 14  Пр, КЦСР,КВР</vt:lpstr>
      <vt:lpstr>прил 15 Пр, КЦСР,КВР </vt:lpstr>
      <vt:lpstr>18БИ</vt:lpstr>
      <vt:lpstr>19БИ</vt:lpstr>
      <vt:lpstr>20БИ</vt:lpstr>
      <vt:lpstr>прил 21ДФ</vt:lpstr>
      <vt:lpstr>прил 22ДФ </vt:lpstr>
      <vt:lpstr>прил23 МБТ</vt:lpstr>
      <vt:lpstr>прил 24 МБТ</vt:lpstr>
      <vt:lpstr>прил 25 4МБТ</vt:lpstr>
      <vt:lpstr>31</vt:lpstr>
      <vt:lpstr>32</vt:lpstr>
      <vt:lpstr>33</vt:lpstr>
      <vt:lpstr>34</vt:lpstr>
      <vt:lpstr>'8 публич.'!Заголовки_для_печати</vt:lpstr>
      <vt:lpstr>'9 публич.'!Заголовки_для_печати</vt:lpstr>
      <vt:lpstr>'прил 14  Пр, КЦСР,КВР'!Заголовки_для_печати</vt:lpstr>
      <vt:lpstr>'прил 15 Пр, КЦСР,КВР '!Заголовки_для_печати</vt:lpstr>
      <vt:lpstr>'18БИ'!Область_печати</vt:lpstr>
      <vt:lpstr>'19БИ'!Область_печати</vt:lpstr>
      <vt:lpstr>'20БИ'!Область_печати</vt:lpstr>
      <vt:lpstr>'33'!Область_печати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 публич.'!Область_печати</vt:lpstr>
      <vt:lpstr>'9 публич.'!Область_печати</vt:lpstr>
      <vt:lpstr>'прил 11МП'!Область_печати</vt:lpstr>
      <vt:lpstr>'прил 14  Пр, КЦСР,КВР'!Область_печати</vt:lpstr>
      <vt:lpstr>'прил 15 Пр, КЦСР,КВР '!Область_печати</vt:lpstr>
      <vt:lpstr>'прил 21ДФ'!Область_печати</vt:lpstr>
      <vt:lpstr>'прил 22ДФ '!Область_печати</vt:lpstr>
      <vt:lpstr>'прил 24 МБТ'!Область_печати</vt:lpstr>
      <vt:lpstr>'прил 25 4МБТ'!Область_печати</vt:lpstr>
      <vt:lpstr>прил10МП!Область_печати</vt:lpstr>
      <vt:lpstr>'прил23 МБТ'!Область_печати</vt:lpstr>
    </vt:vector>
  </TitlesOfParts>
  <Company>MINFIN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Neybauer</dc:creator>
  <cp:lastModifiedBy>finOtdeL</cp:lastModifiedBy>
  <cp:lastPrinted>2014-12-30T04:30:33Z</cp:lastPrinted>
  <dcterms:created xsi:type="dcterms:W3CDTF">2007-09-12T09:25:25Z</dcterms:created>
  <dcterms:modified xsi:type="dcterms:W3CDTF">2014-12-30T04:31:50Z</dcterms:modified>
</cp:coreProperties>
</file>