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 1" sheetId="1" r:id="rId1"/>
    <sheet name="прилож 3" sheetId="2" r:id="rId2"/>
    <sheet name="прилож 6" sheetId="3" r:id="rId3"/>
    <sheet name="прилож &quot;20" sheetId="4" r:id="rId4"/>
    <sheet name="прилож 21" sheetId="5" r:id="rId5"/>
  </sheets>
  <definedNames>
    <definedName name="_xlnm.Print_Area" localSheetId="3">'прилож "20'!$A$1:$C$13</definedName>
    <definedName name="_xlnm.Print_Area" localSheetId="0">'прилож 1'!$A$2:$F$29</definedName>
    <definedName name="_xlnm.Print_Area" localSheetId="4">'прилож 21'!$A$1:$E$15</definedName>
    <definedName name="_xlnm.Print_Area" localSheetId="1">'прилож 3'!$A$1:$F$22</definedName>
    <definedName name="_xlnm.Print_Area" localSheetId="2">'прилож 6'!$A$3:$C$22</definedName>
  </definedNames>
  <calcPr fullCalcOnLoad="1"/>
</workbook>
</file>

<file path=xl/sharedStrings.xml><?xml version="1.0" encoding="utf-8"?>
<sst xmlns="http://schemas.openxmlformats.org/spreadsheetml/2006/main" count="184" uniqueCount="97">
  <si>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</si>
  <si>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</si>
  <si>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</si>
  <si>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</si>
  <si>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</si>
  <si>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</si>
  <si>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</si>
  <si>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</si>
  <si>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</si>
  <si>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</si>
  <si>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000 00 00 00 00 00 0000 000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</si>
  <si>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</si>
  <si>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</si>
  <si>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</si>
  <si>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</si>
  <si>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</si>
  <si>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</si>
  <si>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</si>
  <si>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</si>
  <si>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</si>
  <si>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</si>
  <si>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</si>
  <si>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</si>
  <si>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</si>
  <si>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</si>
  <si>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</si>
  <si>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</si>
  <si>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</si>
  <si>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166 01 06 01 00 00 0000 000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</si>
  <si>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</si>
  <si>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</si>
  <si>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</si>
  <si>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</si>
  <si>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</si>
  <si>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</si>
  <si>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</si>
  <si>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092 01 06 05 01 05 0000 640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</si>
  <si>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</si>
  <si>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</si>
  <si>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</si>
  <si>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</si>
  <si>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2011 год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</si>
  <si>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</si>
  <si>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</si>
  <si>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</si>
  <si>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</si>
  <si>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</si>
  <si>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</si>
  <si>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</si>
  <si>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</si>
  <si>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</si>
  <si>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</si>
  <si>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</si>
  <si>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01 06 05 01 05 0000 640</t>
  </si>
  <si>
    <t>01 06 05 02 05 0000 640</t>
  </si>
  <si>
    <t>01 0200 00 05 0000 810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</si>
  <si>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</si>
  <si>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</si>
  <si>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</si>
  <si>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</si>
  <si>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</si>
  <si>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</si>
  <si>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</si>
  <si>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</si>
  <si>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2012 год</t>
  </si>
  <si>
    <t>Приложение №3</t>
  </si>
  <si>
    <t>к решению сессии Совета депутатов района (аймака) "О бюджете муниципального образования "Онгудайский район" на 2010 год и на плановый период 2011 и 2012 годов" от 30.11.2009г. № 15-3</t>
  </si>
  <si>
    <t>дефицит</t>
  </si>
  <si>
    <t>0,9 процент</t>
  </si>
  <si>
    <t>2,8 процент</t>
  </si>
  <si>
    <t>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</si>
  <si>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</si>
  <si>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</si>
  <si>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01 06 05 00 00 0000 600</t>
  </si>
  <si>
    <t>2015 год</t>
  </si>
  <si>
    <t>Приложение 1</t>
  </si>
  <si>
    <t xml:space="preserve"> Приложение 6</t>
  </si>
  <si>
    <t xml:space="preserve"> Приложение 20</t>
  </si>
  <si>
    <t>Приложение 21</t>
  </si>
  <si>
    <t>Источники финансирования дефицита  бюджета  МО "Онгудайский район" на 2014 год</t>
  </si>
  <si>
    <t>Источники финансирования дефицита  бюджета  МО "Онгудайский район" на 2015-2016 год</t>
  </si>
  <si>
    <t>2016 год</t>
  </si>
  <si>
    <t>Программа внутренних заимствований муниципального образования "Онгудайский район" на 2014 год</t>
  </si>
  <si>
    <t>Программа внутренних заимствований муниципального образования "Онгудайский район" на 2015 и 2016 годы</t>
  </si>
  <si>
    <t xml:space="preserve"> Приложение 3</t>
  </si>
  <si>
    <t>к решению  "О бюджете муниципального образования "Онгудайский район" на 2014 год и на плановый период 2015 и 2016 годов"</t>
  </si>
  <si>
    <t>к решению  "О бюджете муниципального образования "Онгудайский район" на 2014 год и на плановый период  2015 и 2016 годов"</t>
  </si>
  <si>
    <t>к решению  "О бюджете муниципального образования "Онгудайский район" на 2014 год и на  плановый период 2015 и 2016 годов"</t>
  </si>
  <si>
    <t>к решению  "О бюджете муниципального образования "Онгудайский район" на 2014 год и на плановый период   2015 и 2016 годов"</t>
  </si>
  <si>
    <t>092 01 03 01 00 05 0000 810</t>
  </si>
  <si>
    <t>092 01 03 01 00 05 0000 710</t>
  </si>
  <si>
    <t>01 03 01 00 05 0000 810</t>
  </si>
  <si>
    <t>01 03 01 00 05 0000 710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</si>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</sst>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left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center" wrapText="1"/>
    </xf>
    <xf numFmtId="180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2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7" fillId="0" borderId="0" xfId="0" applyNumberFormat="1" applyFont="1" applyAlignment="1">
      <alignment horizontal="left" wrapText="1"/>
    </xf>
    <xf numFmtId="180" fontId="7" fillId="0" borderId="0" xfId="0" applyNumberFormat="1" applyFont="1" applyAlignment="1">
      <alignment horizontal="left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90" zoomScaleSheetLayoutView="90" zoomScalePageLayoutView="0" workbookViewId="0" topLeftCell="A6">
      <selection activeCell="B4" sqref="B4:F5"/>
    </sheetView>
  </sheetViews>
  <sheetFormatPr defaultColWidth="9.140625" defaultRowHeight="12.75"/>
  <cols>
    <col min="1" max="1" width="50.28125" style="1" customWidth="1"/>
    <col min="2" max="2" width="26.28125" style="2" customWidth="1"/>
    <col min="3" max="3" width="24.7109375" style="18" hidden="1" customWidth="1"/>
    <col min="4" max="4" width="20.57421875" style="4" hidden="1" customWidth="1"/>
    <col min="5" max="5" width="17.8515625" style="4" hidden="1" customWidth="1"/>
    <col min="6" max="6" width="14.140625" style="18" customWidth="1"/>
    <col min="7" max="7" width="9.140625" style="27" customWidth="1"/>
    <col min="8" max="16384" width="9.140625" style="4" customWidth="1"/>
  </cols>
  <sheetData>
    <row r="1" spans="2:6" ht="12.75" customHeight="1">
      <c r="B1" s="108"/>
      <c r="C1" s="108"/>
      <c r="F1" s="27"/>
    </row>
    <row r="2" spans="1:6" ht="12.75" customHeight="1">
      <c r="A2" s="43"/>
      <c r="B2" s="81"/>
      <c r="C2" s="81"/>
      <c r="D2" s="82"/>
      <c r="E2" s="82"/>
      <c r="F2" s="83"/>
    </row>
    <row r="3" spans="1:6" ht="12" customHeight="1">
      <c r="A3" s="43"/>
      <c r="B3" s="109" t="s">
        <v>75</v>
      </c>
      <c r="C3" s="109"/>
      <c r="D3" s="82"/>
      <c r="E3" s="82"/>
      <c r="F3" s="83"/>
    </row>
    <row r="4" spans="1:6" ht="24" customHeight="1">
      <c r="A4" s="43"/>
      <c r="B4" s="110" t="s">
        <v>85</v>
      </c>
      <c r="C4" s="110"/>
      <c r="D4" s="110"/>
      <c r="E4" s="110"/>
      <c r="F4" s="110"/>
    </row>
    <row r="5" spans="1:6" ht="30" customHeight="1">
      <c r="A5" s="43"/>
      <c r="B5" s="110"/>
      <c r="C5" s="110"/>
      <c r="D5" s="110"/>
      <c r="E5" s="110"/>
      <c r="F5" s="110"/>
    </row>
    <row r="6" spans="1:6" ht="14.25" customHeight="1">
      <c r="A6" s="43"/>
      <c r="B6" s="84"/>
      <c r="C6" s="84"/>
      <c r="D6" s="84"/>
      <c r="E6" s="84"/>
      <c r="F6" s="84"/>
    </row>
    <row r="7" spans="1:6" ht="21.75" customHeight="1">
      <c r="A7" s="43"/>
      <c r="B7" s="44"/>
      <c r="C7" s="85"/>
      <c r="D7" s="82"/>
      <c r="E7" s="82"/>
      <c r="F7" s="85"/>
    </row>
    <row r="8" spans="1:6" ht="14.25">
      <c r="A8" s="111" t="s">
        <v>79</v>
      </c>
      <c r="B8" s="111"/>
      <c r="C8" s="111"/>
      <c r="D8" s="112"/>
      <c r="E8" s="112"/>
      <c r="F8" s="112"/>
    </row>
    <row r="9" spans="1:6" ht="18.75" customHeight="1">
      <c r="A9" s="86"/>
      <c r="B9" s="46"/>
      <c r="C9" s="87"/>
      <c r="D9" s="82">
        <v>2011</v>
      </c>
      <c r="E9" s="82">
        <v>2012</v>
      </c>
      <c r="F9" s="87"/>
    </row>
    <row r="10" spans="1:6" ht="28.5">
      <c r="A10" s="48" t="s">
        <v>0</v>
      </c>
      <c r="B10" s="88" t="s">
        <v>1</v>
      </c>
      <c r="C10" s="89" t="s">
        <v>45</v>
      </c>
      <c r="D10" s="89" t="s">
        <v>45</v>
      </c>
      <c r="E10" s="90" t="s">
        <v>45</v>
      </c>
      <c r="F10" s="89" t="s">
        <v>45</v>
      </c>
    </row>
    <row r="11" spans="1:9" ht="14.25">
      <c r="A11" s="47" t="s">
        <v>3</v>
      </c>
      <c r="B11" s="48"/>
      <c r="C11" s="49">
        <f>C12</f>
        <v>2580</v>
      </c>
      <c r="D11" s="49">
        <f>D12</f>
        <v>2604</v>
      </c>
      <c r="E11" s="91">
        <f>E12</f>
        <v>2671</v>
      </c>
      <c r="F11" s="49">
        <f>F12</f>
        <v>3352</v>
      </c>
      <c r="G11" s="39"/>
      <c r="I11" s="41"/>
    </row>
    <row r="12" spans="1:7" ht="29.25" customHeight="1">
      <c r="A12" s="47" t="s">
        <v>4</v>
      </c>
      <c r="B12" s="48" t="s">
        <v>10</v>
      </c>
      <c r="C12" s="49">
        <f>C13+C18+C23</f>
        <v>2580</v>
      </c>
      <c r="D12" s="49">
        <f>D13+D18+D23</f>
        <v>2604</v>
      </c>
      <c r="E12" s="91">
        <f>E13+E18+E23</f>
        <v>2671</v>
      </c>
      <c r="F12" s="49">
        <v>3352</v>
      </c>
      <c r="G12" s="39"/>
    </row>
    <row r="13" spans="1:7" ht="29.25" customHeight="1" hidden="1">
      <c r="A13" s="47" t="s">
        <v>5</v>
      </c>
      <c r="B13" s="48" t="s">
        <v>11</v>
      </c>
      <c r="C13" s="49">
        <f>C14+C16</f>
        <v>2700</v>
      </c>
      <c r="D13" s="49">
        <f>D14+D16</f>
        <v>1794</v>
      </c>
      <c r="E13" s="91">
        <f>E14+E16</f>
        <v>1861</v>
      </c>
      <c r="F13" s="49">
        <f>F14+F16</f>
        <v>0</v>
      </c>
      <c r="G13" s="39"/>
    </row>
    <row r="14" spans="1:7" ht="29.25" customHeight="1" hidden="1">
      <c r="A14" s="50" t="s">
        <v>6</v>
      </c>
      <c r="B14" s="51" t="s">
        <v>12</v>
      </c>
      <c r="C14" s="52">
        <f>C15</f>
        <v>6330</v>
      </c>
      <c r="D14" s="52">
        <f>D15</f>
        <v>6234</v>
      </c>
      <c r="E14" s="92">
        <f>E15</f>
        <v>7442</v>
      </c>
      <c r="F14" s="52">
        <f>F15</f>
        <v>0</v>
      </c>
      <c r="G14" s="40"/>
    </row>
    <row r="15" spans="1:7" ht="29.25" customHeight="1" hidden="1">
      <c r="A15" s="50" t="s">
        <v>7</v>
      </c>
      <c r="B15" s="51" t="s">
        <v>13</v>
      </c>
      <c r="C15" s="52">
        <f>2580+3630+120</f>
        <v>6330</v>
      </c>
      <c r="D15" s="52">
        <f>2604+3630</f>
        <v>6234</v>
      </c>
      <c r="E15" s="92">
        <f>2671+3630+1141</f>
        <v>7442</v>
      </c>
      <c r="F15" s="52"/>
      <c r="G15" s="40"/>
    </row>
    <row r="16" spans="1:7" ht="29.25" customHeight="1" hidden="1">
      <c r="A16" s="50" t="s">
        <v>8</v>
      </c>
      <c r="B16" s="51" t="s">
        <v>14</v>
      </c>
      <c r="C16" s="52">
        <f>C17</f>
        <v>-3630</v>
      </c>
      <c r="D16" s="52">
        <f>D17</f>
        <v>-4440</v>
      </c>
      <c r="E16" s="92">
        <f>E17</f>
        <v>-5581</v>
      </c>
      <c r="F16" s="52">
        <f>F17</f>
        <v>0</v>
      </c>
      <c r="G16" s="40"/>
    </row>
    <row r="17" spans="1:7" ht="44.25" customHeight="1" hidden="1">
      <c r="A17" s="50" t="s">
        <v>9</v>
      </c>
      <c r="B17" s="51" t="s">
        <v>15</v>
      </c>
      <c r="C17" s="52">
        <v>-3630</v>
      </c>
      <c r="D17" s="52">
        <f>-3630+(-810)</f>
        <v>-4440</v>
      </c>
      <c r="E17" s="92">
        <f>-4440+(-1141)</f>
        <v>-5581</v>
      </c>
      <c r="F17" s="52"/>
      <c r="G17" s="40"/>
    </row>
    <row r="18" spans="1:7" ht="29.25" customHeight="1">
      <c r="A18" s="47" t="s">
        <v>16</v>
      </c>
      <c r="B18" s="48" t="s">
        <v>17</v>
      </c>
      <c r="C18" s="49">
        <f>C19+C21</f>
        <v>-1319</v>
      </c>
      <c r="D18" s="49">
        <f>D19+D21</f>
        <v>-390</v>
      </c>
      <c r="E18" s="91">
        <f>E19+E21</f>
        <v>-390</v>
      </c>
      <c r="F18" s="49">
        <f>F19+F21</f>
        <v>3352</v>
      </c>
      <c r="G18" s="39"/>
    </row>
    <row r="19" spans="1:7" ht="29.25" customHeight="1">
      <c r="A19" s="50" t="s">
        <v>18</v>
      </c>
      <c r="B19" s="51" t="s">
        <v>19</v>
      </c>
      <c r="C19" s="52">
        <f>C20</f>
        <v>5000</v>
      </c>
      <c r="D19" s="52">
        <f>D20</f>
        <v>5000</v>
      </c>
      <c r="E19" s="92">
        <f>E20</f>
        <v>5000</v>
      </c>
      <c r="F19" s="52">
        <f>F20</f>
        <v>6195.737</v>
      </c>
      <c r="G19" s="40"/>
    </row>
    <row r="20" spans="1:7" ht="59.25" customHeight="1">
      <c r="A20" s="50" t="s">
        <v>20</v>
      </c>
      <c r="B20" s="51" t="s">
        <v>90</v>
      </c>
      <c r="C20" s="52">
        <v>5000</v>
      </c>
      <c r="D20" s="52">
        <v>5000</v>
      </c>
      <c r="E20" s="92">
        <v>5000</v>
      </c>
      <c r="F20" s="52">
        <f>3352+2843.737</f>
        <v>6195.737</v>
      </c>
      <c r="G20" s="40">
        <f>F20+F22</f>
        <v>3352</v>
      </c>
    </row>
    <row r="21" spans="1:7" ht="53.25" customHeight="1">
      <c r="A21" s="50" t="s">
        <v>21</v>
      </c>
      <c r="B21" s="51" t="s">
        <v>22</v>
      </c>
      <c r="C21" s="52">
        <f>C22</f>
        <v>-6319</v>
      </c>
      <c r="D21" s="52">
        <f>D22</f>
        <v>-5390</v>
      </c>
      <c r="E21" s="92">
        <f>E22</f>
        <v>-5390</v>
      </c>
      <c r="F21" s="52">
        <f>F22</f>
        <v>-2843.737</v>
      </c>
      <c r="G21" s="40"/>
    </row>
    <row r="22" spans="1:7" ht="40.5" customHeight="1">
      <c r="A22" s="50" t="s">
        <v>23</v>
      </c>
      <c r="B22" s="51" t="s">
        <v>89</v>
      </c>
      <c r="C22" s="52">
        <f>-929+(-390)+(-5000)</f>
        <v>-6319</v>
      </c>
      <c r="D22" s="52">
        <f>(-390)+(-5000)</f>
        <v>-5390</v>
      </c>
      <c r="E22" s="92">
        <f>(-390)+(-5000)</f>
        <v>-5390</v>
      </c>
      <c r="F22" s="52">
        <v>-2843.737</v>
      </c>
      <c r="G22" s="40"/>
    </row>
    <row r="23" spans="1:7" ht="38.25" customHeight="1">
      <c r="A23" s="47" t="s">
        <v>24</v>
      </c>
      <c r="B23" s="48" t="s">
        <v>25</v>
      </c>
      <c r="C23" s="49">
        <f>C24+C27</f>
        <v>1199</v>
      </c>
      <c r="D23" s="49">
        <f>D24+D27</f>
        <v>1200</v>
      </c>
      <c r="E23" s="91">
        <f>E24+E27</f>
        <v>1200</v>
      </c>
      <c r="F23" s="49">
        <f>F24+F27</f>
        <v>0</v>
      </c>
      <c r="G23" s="39"/>
    </row>
    <row r="24" spans="1:7" ht="29.25" customHeight="1" hidden="1">
      <c r="A24" s="47" t="s">
        <v>26</v>
      </c>
      <c r="B24" s="48" t="s">
        <v>28</v>
      </c>
      <c r="C24" s="49">
        <f aca="true" t="shared" si="0" ref="C24:F25">C25</f>
        <v>0</v>
      </c>
      <c r="D24" s="49">
        <f t="shared" si="0"/>
        <v>0</v>
      </c>
      <c r="E24" s="91">
        <f t="shared" si="0"/>
        <v>0</v>
      </c>
      <c r="F24" s="49">
        <f t="shared" si="0"/>
        <v>0</v>
      </c>
      <c r="G24" s="39"/>
    </row>
    <row r="25" spans="1:7" ht="39" customHeight="1" hidden="1">
      <c r="A25" s="50" t="s">
        <v>27</v>
      </c>
      <c r="B25" s="51" t="s">
        <v>29</v>
      </c>
      <c r="C25" s="52">
        <f t="shared" si="0"/>
        <v>0</v>
      </c>
      <c r="D25" s="52">
        <f t="shared" si="0"/>
        <v>0</v>
      </c>
      <c r="E25" s="92">
        <f t="shared" si="0"/>
        <v>0</v>
      </c>
      <c r="F25" s="52">
        <f t="shared" si="0"/>
        <v>0</v>
      </c>
      <c r="G25" s="40"/>
    </row>
    <row r="26" spans="1:7" ht="48" customHeight="1">
      <c r="A26" s="50" t="s">
        <v>30</v>
      </c>
      <c r="B26" s="51" t="s">
        <v>31</v>
      </c>
      <c r="C26" s="52"/>
      <c r="D26" s="52"/>
      <c r="E26" s="92"/>
      <c r="F26" s="52"/>
      <c r="G26" s="40"/>
    </row>
    <row r="27" spans="1:7" ht="35.25" customHeight="1">
      <c r="A27" s="47" t="s">
        <v>32</v>
      </c>
      <c r="B27" s="48" t="s">
        <v>33</v>
      </c>
      <c r="C27" s="49">
        <f>C28-C31</f>
        <v>1199</v>
      </c>
      <c r="D27" s="49">
        <f>D28-D31</f>
        <v>1200</v>
      </c>
      <c r="E27" s="91">
        <f>E28-E31</f>
        <v>1200</v>
      </c>
      <c r="F27" s="49">
        <f>F28-F31</f>
        <v>0</v>
      </c>
      <c r="G27" s="39"/>
    </row>
    <row r="28" spans="1:7" ht="36.75" customHeight="1">
      <c r="A28" s="50" t="s">
        <v>34</v>
      </c>
      <c r="B28" s="51" t="s">
        <v>35</v>
      </c>
      <c r="C28" s="52">
        <f>C29+C30</f>
        <v>1199</v>
      </c>
      <c r="D28" s="52">
        <f>D29+D30</f>
        <v>1200</v>
      </c>
      <c r="E28" s="92">
        <f>E29+E30</f>
        <v>1200</v>
      </c>
      <c r="F28" s="52">
        <f>F29+F30</f>
        <v>0</v>
      </c>
      <c r="G28" s="40"/>
    </row>
    <row r="29" spans="1:7" ht="42" customHeight="1">
      <c r="A29" s="50" t="s">
        <v>42</v>
      </c>
      <c r="B29" s="51" t="s">
        <v>36</v>
      </c>
      <c r="C29" s="52">
        <f>1199</f>
        <v>1199</v>
      </c>
      <c r="D29" s="52">
        <f>1200</f>
        <v>1200</v>
      </c>
      <c r="E29" s="92">
        <v>1200</v>
      </c>
      <c r="F29" s="52">
        <v>0</v>
      </c>
      <c r="G29" s="40"/>
    </row>
    <row r="30" spans="1:6" ht="54.75" customHeight="1" hidden="1">
      <c r="A30" s="7" t="s">
        <v>43</v>
      </c>
      <c r="B30" s="8" t="s">
        <v>37</v>
      </c>
      <c r="C30" s="17">
        <v>0</v>
      </c>
      <c r="D30" s="17">
        <v>0</v>
      </c>
      <c r="E30" s="26">
        <v>0</v>
      </c>
      <c r="F30" s="17">
        <v>0</v>
      </c>
    </row>
    <row r="31" spans="1:6" ht="26.25" customHeight="1" hidden="1">
      <c r="A31" s="7" t="s">
        <v>38</v>
      </c>
      <c r="B31" s="8" t="s">
        <v>39</v>
      </c>
      <c r="C31" s="17">
        <f>C33+C32</f>
        <v>0</v>
      </c>
      <c r="D31" s="17">
        <f>D33+D32</f>
        <v>0</v>
      </c>
      <c r="E31" s="26">
        <f>E33+E32</f>
        <v>0</v>
      </c>
      <c r="F31" s="17">
        <f>F33+F32</f>
        <v>0</v>
      </c>
    </row>
    <row r="32" spans="1:6" ht="18.75" customHeight="1" hidden="1">
      <c r="A32" s="7" t="s">
        <v>51</v>
      </c>
      <c r="B32" s="8" t="s">
        <v>52</v>
      </c>
      <c r="C32" s="17">
        <v>0</v>
      </c>
      <c r="D32" s="17">
        <v>0</v>
      </c>
      <c r="E32" s="26">
        <v>0</v>
      </c>
      <c r="F32" s="17">
        <v>0</v>
      </c>
    </row>
    <row r="33" spans="1:6" ht="13.5" customHeight="1" hidden="1">
      <c r="A33" s="7" t="s">
        <v>44</v>
      </c>
      <c r="B33" s="8" t="s">
        <v>40</v>
      </c>
      <c r="C33" s="17">
        <v>0</v>
      </c>
      <c r="D33" s="17">
        <v>0</v>
      </c>
      <c r="E33" s="26">
        <v>0</v>
      </c>
      <c r="F33" s="17">
        <v>0</v>
      </c>
    </row>
    <row r="34" ht="31.5" customHeight="1"/>
    <row r="35" ht="18.75" customHeight="1"/>
  </sheetData>
  <sheetProtection/>
  <mergeCells count="4">
    <mergeCell ref="B1:C1"/>
    <mergeCell ref="B3:C3"/>
    <mergeCell ref="B4:F5"/>
    <mergeCell ref="A8:F8"/>
  </mergeCells>
  <printOptions/>
  <pageMargins left="0.984251968503937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8">
      <selection activeCell="E8" sqref="E8"/>
    </sheetView>
  </sheetViews>
  <sheetFormatPr defaultColWidth="9.140625" defaultRowHeight="12.75"/>
  <cols>
    <col min="1" max="1" width="42.7109375" style="1" customWidth="1"/>
    <col min="2" max="2" width="27.28125" style="2" customWidth="1"/>
    <col min="3" max="3" width="24.421875" style="9" hidden="1" customWidth="1"/>
    <col min="4" max="4" width="22.00390625" style="2" hidden="1" customWidth="1"/>
    <col min="5" max="5" width="24.421875" style="32" customWidth="1"/>
    <col min="6" max="6" width="22.00390625" style="29" customWidth="1"/>
    <col min="7" max="16384" width="9.140625" style="4" customWidth="1"/>
  </cols>
  <sheetData>
    <row r="1" spans="3:6" ht="12.75">
      <c r="C1" s="25"/>
      <c r="D1" s="3"/>
      <c r="E1" s="21"/>
      <c r="F1" s="28"/>
    </row>
    <row r="2" spans="1:6" ht="15.75">
      <c r="A2" s="53"/>
      <c r="B2" s="54"/>
      <c r="C2" s="55" t="s">
        <v>65</v>
      </c>
      <c r="D2" s="56"/>
      <c r="E2" s="57" t="s">
        <v>84</v>
      </c>
      <c r="F2" s="58"/>
    </row>
    <row r="3" spans="1:6" ht="12.75" customHeight="1">
      <c r="A3" s="53"/>
      <c r="B3" s="54"/>
      <c r="C3" s="114" t="s">
        <v>66</v>
      </c>
      <c r="D3" s="114"/>
      <c r="E3" s="113" t="s">
        <v>86</v>
      </c>
      <c r="F3" s="113"/>
    </row>
    <row r="4" spans="1:6" ht="9" customHeight="1">
      <c r="A4" s="53"/>
      <c r="B4" s="54"/>
      <c r="C4" s="114"/>
      <c r="D4" s="114"/>
      <c r="E4" s="113"/>
      <c r="F4" s="113"/>
    </row>
    <row r="5" spans="1:6" ht="40.5" customHeight="1">
      <c r="A5" s="53"/>
      <c r="B5" s="54"/>
      <c r="C5" s="114"/>
      <c r="D5" s="114"/>
      <c r="E5" s="113"/>
      <c r="F5" s="113"/>
    </row>
    <row r="6" spans="1:6" ht="19.5" customHeight="1">
      <c r="A6" s="53"/>
      <c r="B6" s="54"/>
      <c r="C6" s="59"/>
      <c r="D6" s="54"/>
      <c r="E6" s="60"/>
      <c r="F6" s="61"/>
    </row>
    <row r="7" spans="1:6" ht="15.75" customHeight="1">
      <c r="A7" s="62" t="s">
        <v>80</v>
      </c>
      <c r="B7" s="62"/>
      <c r="C7" s="62"/>
      <c r="D7" s="62"/>
      <c r="E7" s="63"/>
      <c r="F7" s="63"/>
    </row>
    <row r="8" spans="1:6" ht="15.75">
      <c r="A8" s="64"/>
      <c r="B8" s="64"/>
      <c r="C8" s="64"/>
      <c r="D8" s="54"/>
      <c r="E8" s="65"/>
      <c r="F8" s="61"/>
    </row>
    <row r="9" spans="1:6" ht="15.75">
      <c r="A9" s="115" t="s">
        <v>0</v>
      </c>
      <c r="B9" s="117" t="s">
        <v>1</v>
      </c>
      <c r="C9" s="66" t="s">
        <v>41</v>
      </c>
      <c r="D9" s="67" t="s">
        <v>64</v>
      </c>
      <c r="E9" s="68" t="s">
        <v>74</v>
      </c>
      <c r="F9" s="69" t="s">
        <v>81</v>
      </c>
    </row>
    <row r="10" spans="1:6" ht="21" customHeight="1">
      <c r="A10" s="116"/>
      <c r="B10" s="118"/>
      <c r="C10" s="70" t="s">
        <v>2</v>
      </c>
      <c r="D10" s="70" t="s">
        <v>2</v>
      </c>
      <c r="E10" s="71" t="s">
        <v>2</v>
      </c>
      <c r="F10" s="71" t="s">
        <v>2</v>
      </c>
    </row>
    <row r="11" spans="1:6" ht="18" customHeight="1">
      <c r="A11" s="72" t="s">
        <v>3</v>
      </c>
      <c r="B11" s="73"/>
      <c r="C11" s="74">
        <f>C12</f>
        <v>2604</v>
      </c>
      <c r="D11" s="74">
        <f>D12</f>
        <v>2670</v>
      </c>
      <c r="E11" s="75">
        <f>E12</f>
        <v>4100</v>
      </c>
      <c r="F11" s="75">
        <f>F12</f>
        <v>4180</v>
      </c>
    </row>
    <row r="12" spans="1:6" ht="35.25" customHeight="1">
      <c r="A12" s="72" t="s">
        <v>4</v>
      </c>
      <c r="B12" s="73" t="s">
        <v>10</v>
      </c>
      <c r="C12" s="74">
        <f>C13+C18+C23</f>
        <v>2604</v>
      </c>
      <c r="D12" s="74">
        <f>D13+D18+D23</f>
        <v>2670</v>
      </c>
      <c r="E12" s="76">
        <f>E13+E18+E23</f>
        <v>4100</v>
      </c>
      <c r="F12" s="75">
        <f>F13+F18+F23</f>
        <v>4180</v>
      </c>
    </row>
    <row r="13" spans="1:6" ht="31.5" hidden="1">
      <c r="A13" s="72" t="s">
        <v>5</v>
      </c>
      <c r="B13" s="73" t="s">
        <v>11</v>
      </c>
      <c r="C13" s="74">
        <f>C14+C16</f>
        <v>1794</v>
      </c>
      <c r="D13" s="74">
        <f>D14+D16</f>
        <v>1860</v>
      </c>
      <c r="E13" s="75">
        <f>E14+E16</f>
        <v>0</v>
      </c>
      <c r="F13" s="75">
        <f>F14+F16</f>
        <v>0</v>
      </c>
    </row>
    <row r="14" spans="1:6" ht="34.5" customHeight="1" hidden="1">
      <c r="A14" s="77" t="s">
        <v>6</v>
      </c>
      <c r="B14" s="78" t="s">
        <v>12</v>
      </c>
      <c r="C14" s="79">
        <f>C15</f>
        <v>6234</v>
      </c>
      <c r="D14" s="79">
        <f>D15</f>
        <v>7442</v>
      </c>
      <c r="E14" s="80">
        <f>E15</f>
        <v>0</v>
      </c>
      <c r="F14" s="80">
        <f>F15</f>
        <v>0</v>
      </c>
    </row>
    <row r="15" spans="1:6" ht="39.75" customHeight="1" hidden="1">
      <c r="A15" s="77" t="s">
        <v>7</v>
      </c>
      <c r="B15" s="78" t="s">
        <v>13</v>
      </c>
      <c r="C15" s="79">
        <v>6234</v>
      </c>
      <c r="D15" s="79">
        <v>7442</v>
      </c>
      <c r="E15" s="80"/>
      <c r="F15" s="80"/>
    </row>
    <row r="16" spans="1:6" ht="31.5" customHeight="1" hidden="1">
      <c r="A16" s="77" t="s">
        <v>8</v>
      </c>
      <c r="B16" s="78" t="s">
        <v>14</v>
      </c>
      <c r="C16" s="79">
        <f>C17</f>
        <v>-4440</v>
      </c>
      <c r="D16" s="79">
        <f>D17</f>
        <v>-5582</v>
      </c>
      <c r="E16" s="80">
        <f>E17</f>
        <v>0</v>
      </c>
      <c r="F16" s="80">
        <f>F17</f>
        <v>0</v>
      </c>
    </row>
    <row r="17" spans="1:6" ht="39.75" customHeight="1" hidden="1">
      <c r="A17" s="77" t="s">
        <v>9</v>
      </c>
      <c r="B17" s="78" t="s">
        <v>15</v>
      </c>
      <c r="C17" s="79">
        <f>-4440</f>
        <v>-4440</v>
      </c>
      <c r="D17" s="79">
        <f>-5581-1</f>
        <v>-5582</v>
      </c>
      <c r="E17" s="80"/>
      <c r="F17" s="80"/>
    </row>
    <row r="18" spans="1:6" ht="56.25" customHeight="1">
      <c r="A18" s="72" t="s">
        <v>16</v>
      </c>
      <c r="B18" s="73" t="s">
        <v>17</v>
      </c>
      <c r="C18" s="74">
        <f>C19+C21</f>
        <v>-390</v>
      </c>
      <c r="D18" s="74">
        <f>D19+D21</f>
        <v>-390</v>
      </c>
      <c r="E18" s="75">
        <f>E19+E21</f>
        <v>4100</v>
      </c>
      <c r="F18" s="75">
        <f>F19+F21</f>
        <v>4180</v>
      </c>
    </row>
    <row r="19" spans="1:6" ht="69.75" customHeight="1">
      <c r="A19" s="77" t="s">
        <v>18</v>
      </c>
      <c r="B19" s="78" t="s">
        <v>19</v>
      </c>
      <c r="C19" s="79">
        <v>5000</v>
      </c>
      <c r="D19" s="79">
        <v>5000</v>
      </c>
      <c r="E19" s="80">
        <f>E20</f>
        <v>7165.25</v>
      </c>
      <c r="F19" s="80">
        <f>F20</f>
        <v>10133.67</v>
      </c>
    </row>
    <row r="20" spans="1:6" ht="78.75" customHeight="1">
      <c r="A20" s="77" t="s">
        <v>20</v>
      </c>
      <c r="B20" s="78" t="s">
        <v>90</v>
      </c>
      <c r="C20" s="79">
        <v>5000</v>
      </c>
      <c r="D20" s="79">
        <v>5000</v>
      </c>
      <c r="E20" s="80">
        <f>4100+3065.25</f>
        <v>7165.25</v>
      </c>
      <c r="F20" s="80">
        <f>4180+5953.67</f>
        <v>10133.67</v>
      </c>
    </row>
    <row r="21" spans="1:6" ht="87.75" customHeight="1">
      <c r="A21" s="77" t="s">
        <v>21</v>
      </c>
      <c r="B21" s="78" t="s">
        <v>22</v>
      </c>
      <c r="C21" s="79">
        <f>C22</f>
        <v>-5390</v>
      </c>
      <c r="D21" s="79">
        <f>D22</f>
        <v>-5390</v>
      </c>
      <c r="E21" s="80">
        <f>E22</f>
        <v>-3065.25</v>
      </c>
      <c r="F21" s="80">
        <f>F22</f>
        <v>-5953.67</v>
      </c>
    </row>
    <row r="22" spans="1:6" ht="85.5" customHeight="1">
      <c r="A22" s="77" t="s">
        <v>23</v>
      </c>
      <c r="B22" s="78" t="s">
        <v>89</v>
      </c>
      <c r="C22" s="79">
        <f>-5000+(-390)</f>
        <v>-5390</v>
      </c>
      <c r="D22" s="79">
        <f>-5000+(-390)</f>
        <v>-5390</v>
      </c>
      <c r="E22" s="80">
        <v>-3065.25</v>
      </c>
      <c r="F22" s="80">
        <v>-5953.67</v>
      </c>
    </row>
    <row r="23" spans="1:6" ht="28.5" customHeight="1" hidden="1">
      <c r="A23" s="5" t="s">
        <v>24</v>
      </c>
      <c r="B23" s="6" t="s">
        <v>25</v>
      </c>
      <c r="C23" s="16">
        <f>C24+C27</f>
        <v>1200</v>
      </c>
      <c r="D23" s="16">
        <f>D24+D27</f>
        <v>1200</v>
      </c>
      <c r="E23" s="30">
        <f>E24+E27</f>
        <v>0</v>
      </c>
      <c r="F23" s="30">
        <f>F24+F27</f>
        <v>0</v>
      </c>
    </row>
    <row r="24" spans="1:6" ht="40.5" customHeight="1" hidden="1">
      <c r="A24" s="5" t="s">
        <v>26</v>
      </c>
      <c r="B24" s="6" t="s">
        <v>28</v>
      </c>
      <c r="C24" s="16">
        <f aca="true" t="shared" si="0" ref="C24:F25">C25</f>
        <v>0</v>
      </c>
      <c r="D24" s="16">
        <f t="shared" si="0"/>
        <v>0</v>
      </c>
      <c r="E24" s="30">
        <f t="shared" si="0"/>
        <v>0</v>
      </c>
      <c r="F24" s="30">
        <f t="shared" si="0"/>
        <v>0</v>
      </c>
    </row>
    <row r="25" spans="1:6" ht="36" hidden="1">
      <c r="A25" s="7" t="s">
        <v>27</v>
      </c>
      <c r="B25" s="8" t="s">
        <v>29</v>
      </c>
      <c r="C25" s="17">
        <f t="shared" si="0"/>
        <v>0</v>
      </c>
      <c r="D25" s="17">
        <f t="shared" si="0"/>
        <v>0</v>
      </c>
      <c r="E25" s="31">
        <f t="shared" si="0"/>
        <v>0</v>
      </c>
      <c r="F25" s="31">
        <f t="shared" si="0"/>
        <v>0</v>
      </c>
    </row>
    <row r="26" spans="1:6" ht="38.25" customHeight="1" hidden="1">
      <c r="A26" s="7" t="s">
        <v>30</v>
      </c>
      <c r="B26" s="8" t="s">
        <v>31</v>
      </c>
      <c r="C26" s="17">
        <v>0</v>
      </c>
      <c r="D26" s="17">
        <v>0</v>
      </c>
      <c r="E26" s="31">
        <v>0</v>
      </c>
      <c r="F26" s="31">
        <v>0</v>
      </c>
    </row>
    <row r="27" spans="1:6" ht="30" customHeight="1" hidden="1">
      <c r="A27" s="5" t="s">
        <v>32</v>
      </c>
      <c r="B27" s="6" t="s">
        <v>33</v>
      </c>
      <c r="C27" s="16">
        <f>C28-C31</f>
        <v>1200</v>
      </c>
      <c r="D27" s="16">
        <f>D28-D31</f>
        <v>1200</v>
      </c>
      <c r="E27" s="30">
        <f>E28-E31</f>
        <v>0</v>
      </c>
      <c r="F27" s="30">
        <f>F28-F31</f>
        <v>0</v>
      </c>
    </row>
    <row r="28" spans="1:6" ht="30" customHeight="1" hidden="1">
      <c r="A28" s="7" t="s">
        <v>34</v>
      </c>
      <c r="B28" s="8" t="s">
        <v>35</v>
      </c>
      <c r="C28" s="17">
        <f>C29+C30</f>
        <v>1200</v>
      </c>
      <c r="D28" s="17">
        <f>D29+D30</f>
        <v>1200</v>
      </c>
      <c r="E28" s="31">
        <f>E29+E30</f>
        <v>0</v>
      </c>
      <c r="F28" s="31">
        <f>F29+F30</f>
        <v>0</v>
      </c>
    </row>
    <row r="29" spans="1:6" ht="39.75" customHeight="1" hidden="1">
      <c r="A29" s="7" t="s">
        <v>42</v>
      </c>
      <c r="B29" s="8" t="s">
        <v>36</v>
      </c>
      <c r="C29" s="17">
        <v>1200</v>
      </c>
      <c r="D29" s="17">
        <v>1200</v>
      </c>
      <c r="E29" s="31"/>
      <c r="F29" s="31"/>
    </row>
    <row r="30" spans="1:6" ht="52.5" customHeight="1" hidden="1">
      <c r="A30" s="7" t="s">
        <v>43</v>
      </c>
      <c r="B30" s="8" t="s">
        <v>37</v>
      </c>
      <c r="C30" s="17">
        <v>0</v>
      </c>
      <c r="D30" s="17">
        <v>0</v>
      </c>
      <c r="E30" s="31">
        <v>0</v>
      </c>
      <c r="F30" s="31">
        <v>0</v>
      </c>
    </row>
    <row r="31" spans="1:6" ht="28.5" customHeight="1" hidden="1">
      <c r="A31" s="7" t="s">
        <v>38</v>
      </c>
      <c r="B31" s="8" t="s">
        <v>39</v>
      </c>
      <c r="C31" s="17">
        <f>C33+C32</f>
        <v>0</v>
      </c>
      <c r="D31" s="17">
        <f>D33+D32</f>
        <v>0</v>
      </c>
      <c r="E31" s="31">
        <f>E33+E32</f>
        <v>0</v>
      </c>
      <c r="F31" s="31">
        <f>F33+F32</f>
        <v>0</v>
      </c>
    </row>
    <row r="32" spans="1:6" ht="33.75" customHeight="1" hidden="1">
      <c r="A32" s="7" t="s">
        <v>51</v>
      </c>
      <c r="B32" s="8" t="s">
        <v>52</v>
      </c>
      <c r="C32" s="17">
        <v>0</v>
      </c>
      <c r="D32" s="17">
        <v>0</v>
      </c>
      <c r="E32" s="31">
        <v>0</v>
      </c>
      <c r="F32" s="31">
        <v>0</v>
      </c>
    </row>
    <row r="33" spans="1:6" ht="52.5" customHeight="1" hidden="1">
      <c r="A33" s="7" t="s">
        <v>44</v>
      </c>
      <c r="B33" s="8" t="s">
        <v>40</v>
      </c>
      <c r="C33" s="17">
        <v>0</v>
      </c>
      <c r="D33" s="17">
        <v>0</v>
      </c>
      <c r="E33" s="31">
        <v>0</v>
      </c>
      <c r="F33" s="31">
        <v>0</v>
      </c>
    </row>
    <row r="34" ht="12" hidden="1"/>
    <row r="35" spans="2:6" ht="12" hidden="1">
      <c r="B35" s="33" t="s">
        <v>67</v>
      </c>
      <c r="C35" s="34"/>
      <c r="D35" s="33"/>
      <c r="E35" s="35">
        <v>1741.7</v>
      </c>
      <c r="F35" s="36">
        <v>584.9</v>
      </c>
    </row>
    <row r="36" spans="2:6" ht="12" hidden="1">
      <c r="B36" s="33"/>
      <c r="C36" s="34"/>
      <c r="D36" s="33"/>
      <c r="E36" s="37" t="s">
        <v>69</v>
      </c>
      <c r="F36" s="38" t="s">
        <v>68</v>
      </c>
    </row>
  </sheetData>
  <sheetProtection/>
  <mergeCells count="4">
    <mergeCell ref="E3:F5"/>
    <mergeCell ref="C3:D5"/>
    <mergeCell ref="A9:A10"/>
    <mergeCell ref="B9:B10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2"/>
  <sheetViews>
    <sheetView view="pageBreakPreview" zoomScaleSheetLayoutView="100" zoomScalePageLayoutView="0" workbookViewId="0" topLeftCell="A11">
      <selection activeCell="C18" sqref="C18"/>
    </sheetView>
  </sheetViews>
  <sheetFormatPr defaultColWidth="9.140625" defaultRowHeight="12.75"/>
  <cols>
    <col min="1" max="1" width="9.140625" style="10" customWidth="1"/>
    <col min="2" max="2" width="27.00390625" style="4" customWidth="1"/>
    <col min="3" max="3" width="54.00390625" style="4" customWidth="1"/>
    <col min="4" max="16384" width="9.140625" style="4" customWidth="1"/>
  </cols>
  <sheetData>
    <row r="1" ht="12.75">
      <c r="C1" s="107"/>
    </row>
    <row r="2" ht="12.75">
      <c r="C2" s="42"/>
    </row>
    <row r="3" spans="1:3" ht="15">
      <c r="A3" s="93"/>
      <c r="B3" s="82"/>
      <c r="C3" s="45" t="s">
        <v>76</v>
      </c>
    </row>
    <row r="4" spans="1:3" ht="6.75" customHeight="1">
      <c r="A4" s="93"/>
      <c r="B4" s="82"/>
      <c r="C4" s="110" t="s">
        <v>85</v>
      </c>
    </row>
    <row r="5" spans="1:3" ht="57" customHeight="1">
      <c r="A5" s="93"/>
      <c r="B5" s="82"/>
      <c r="C5" s="110"/>
    </row>
    <row r="6" spans="1:3" ht="15">
      <c r="A6" s="93"/>
      <c r="B6" s="82"/>
      <c r="C6" s="82"/>
    </row>
    <row r="7" spans="1:3" ht="14.25">
      <c r="A7" s="119" t="s">
        <v>46</v>
      </c>
      <c r="B7" s="119"/>
      <c r="C7" s="119"/>
    </row>
    <row r="8" spans="1:3" ht="14.25">
      <c r="A8" s="119" t="s">
        <v>47</v>
      </c>
      <c r="B8" s="119"/>
      <c r="C8" s="119"/>
    </row>
    <row r="9" spans="1:3" ht="18.75" customHeight="1">
      <c r="A9" s="93"/>
      <c r="B9" s="82"/>
      <c r="C9" s="82"/>
    </row>
    <row r="10" spans="1:3" s="11" customFormat="1" ht="45.75" customHeight="1">
      <c r="A10" s="94" t="s">
        <v>48</v>
      </c>
      <c r="B10" s="88" t="s">
        <v>49</v>
      </c>
      <c r="C10" s="48" t="s">
        <v>0</v>
      </c>
    </row>
    <row r="11" spans="1:3" s="11" customFormat="1" ht="54" customHeight="1">
      <c r="A11" s="94" t="s">
        <v>50</v>
      </c>
      <c r="B11" s="95"/>
      <c r="C11" s="48" t="s">
        <v>57</v>
      </c>
    </row>
    <row r="12" spans="1:3" ht="48" customHeight="1">
      <c r="A12" s="96" t="s">
        <v>50</v>
      </c>
      <c r="B12" s="51" t="s">
        <v>70</v>
      </c>
      <c r="C12" s="97" t="s">
        <v>18</v>
      </c>
    </row>
    <row r="13" spans="1:3" ht="74.25" customHeight="1">
      <c r="A13" s="96" t="s">
        <v>50</v>
      </c>
      <c r="B13" s="51" t="s">
        <v>92</v>
      </c>
      <c r="C13" s="97" t="s">
        <v>20</v>
      </c>
    </row>
    <row r="14" spans="1:3" ht="44.25" customHeight="1">
      <c r="A14" s="96" t="s">
        <v>50</v>
      </c>
      <c r="B14" s="51" t="s">
        <v>72</v>
      </c>
      <c r="C14" s="97" t="s">
        <v>71</v>
      </c>
    </row>
    <row r="15" spans="1:3" ht="25.5" customHeight="1" hidden="1">
      <c r="A15" s="96" t="s">
        <v>50</v>
      </c>
      <c r="B15" s="51" t="s">
        <v>54</v>
      </c>
      <c r="C15" s="97" t="s">
        <v>43</v>
      </c>
    </row>
    <row r="16" spans="1:3" ht="24.75" customHeight="1" hidden="1">
      <c r="A16" s="96" t="s">
        <v>50</v>
      </c>
      <c r="B16" s="51" t="s">
        <v>55</v>
      </c>
      <c r="C16" s="97" t="s">
        <v>9</v>
      </c>
    </row>
    <row r="17" spans="1:3" ht="33.75" customHeight="1">
      <c r="A17" s="96" t="s">
        <v>50</v>
      </c>
      <c r="B17" s="51" t="s">
        <v>93</v>
      </c>
      <c r="C17" s="97" t="s">
        <v>94</v>
      </c>
    </row>
    <row r="18" spans="1:3" ht="36" customHeight="1">
      <c r="A18" s="96" t="s">
        <v>50</v>
      </c>
      <c r="B18" s="51" t="s">
        <v>95</v>
      </c>
      <c r="C18" s="97" t="s">
        <v>96</v>
      </c>
    </row>
    <row r="19" spans="1:3" ht="81" customHeight="1">
      <c r="A19" s="96" t="s">
        <v>50</v>
      </c>
      <c r="B19" s="51" t="s">
        <v>91</v>
      </c>
      <c r="C19" s="97" t="s">
        <v>23</v>
      </c>
    </row>
    <row r="20" spans="1:3" ht="37.5" customHeight="1" hidden="1">
      <c r="A20" s="96" t="s">
        <v>50</v>
      </c>
      <c r="B20" s="51" t="s">
        <v>56</v>
      </c>
      <c r="C20" s="97" t="s">
        <v>51</v>
      </c>
    </row>
    <row r="21" spans="1:3" ht="48.75" customHeight="1">
      <c r="A21" s="96" t="s">
        <v>50</v>
      </c>
      <c r="B21" s="51" t="s">
        <v>73</v>
      </c>
      <c r="C21" s="97" t="s">
        <v>34</v>
      </c>
    </row>
    <row r="22" spans="1:3" ht="84" customHeight="1">
      <c r="A22" s="98" t="s">
        <v>50</v>
      </c>
      <c r="B22" s="51" t="s">
        <v>53</v>
      </c>
      <c r="C22" s="97" t="s">
        <v>42</v>
      </c>
    </row>
    <row r="27" ht="27.75" customHeight="1"/>
    <row r="28" ht="27.75" customHeight="1"/>
    <row r="29" ht="25.5" customHeight="1"/>
    <row r="30" ht="28.5" customHeight="1"/>
    <row r="31" ht="30" customHeight="1"/>
    <row r="32" ht="36" customHeight="1"/>
    <row r="33" ht="42" customHeight="1"/>
    <row r="34" ht="40.5" customHeight="1"/>
    <row r="35" ht="39" customHeight="1"/>
    <row r="36" ht="26.25" customHeight="1"/>
    <row r="37" ht="29.25" customHeight="1"/>
    <row r="38" ht="38.25" customHeight="1"/>
    <row r="39" ht="39" customHeight="1"/>
    <row r="40" ht="30" customHeight="1"/>
    <row r="41" ht="27.75" customHeight="1"/>
    <row r="42" ht="39.75" customHeight="1"/>
    <row r="43" ht="52.5" customHeight="1"/>
    <row r="44" ht="27" customHeight="1"/>
    <row r="45" ht="41.25" customHeight="1"/>
  </sheetData>
  <sheetProtection/>
  <mergeCells count="3">
    <mergeCell ref="C4:C5"/>
    <mergeCell ref="A7:C7"/>
    <mergeCell ref="A8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7">
      <selection activeCell="B4" sqref="B4"/>
    </sheetView>
  </sheetViews>
  <sheetFormatPr defaultColWidth="9.140625" defaultRowHeight="12.75"/>
  <cols>
    <col min="1" max="1" width="63.8515625" style="0" customWidth="1"/>
    <col min="2" max="2" width="17.8515625" style="14" customWidth="1"/>
    <col min="3" max="3" width="19.28125" style="14" customWidth="1"/>
    <col min="4" max="4" width="13.421875" style="0" customWidth="1"/>
    <col min="5" max="5" width="12.7109375" style="0" customWidth="1"/>
  </cols>
  <sheetData>
    <row r="1" spans="1:3" ht="15">
      <c r="A1" s="82"/>
      <c r="B1" s="44"/>
      <c r="C1" s="99"/>
    </row>
    <row r="2" spans="1:3" ht="15">
      <c r="A2" s="82"/>
      <c r="B2" s="121" t="s">
        <v>77</v>
      </c>
      <c r="C2" s="121"/>
    </row>
    <row r="3" spans="1:3" ht="67.5" customHeight="1">
      <c r="A3" s="82"/>
      <c r="B3" s="110" t="s">
        <v>87</v>
      </c>
      <c r="C3" s="110"/>
    </row>
    <row r="4" spans="1:3" ht="15">
      <c r="A4" s="82"/>
      <c r="B4" s="44"/>
      <c r="C4" s="44"/>
    </row>
    <row r="5" spans="1:3" ht="15">
      <c r="A5" s="82"/>
      <c r="B5" s="44"/>
      <c r="C5" s="44"/>
    </row>
    <row r="6" spans="1:3" ht="54" customHeight="1">
      <c r="A6" s="120" t="s">
        <v>82</v>
      </c>
      <c r="B6" s="120"/>
      <c r="C6" s="120"/>
    </row>
    <row r="7" spans="1:3" ht="15">
      <c r="A7" s="82"/>
      <c r="B7" s="44"/>
      <c r="C7" s="44"/>
    </row>
    <row r="8" spans="1:3" ht="15">
      <c r="A8" s="82"/>
      <c r="B8" s="44"/>
      <c r="C8" s="99" t="s">
        <v>62</v>
      </c>
    </row>
    <row r="9" spans="1:3" s="13" customFormat="1" ht="93" customHeight="1">
      <c r="A9" s="101"/>
      <c r="B9" s="95" t="s">
        <v>61</v>
      </c>
      <c r="C9" s="95" t="s">
        <v>58</v>
      </c>
    </row>
    <row r="10" spans="1:3" ht="21.75" customHeight="1">
      <c r="A10" s="102" t="s">
        <v>59</v>
      </c>
      <c r="B10" s="103">
        <f>B12+B13+B14</f>
        <v>6195.737</v>
      </c>
      <c r="C10" s="103">
        <f>C12+C13+C14</f>
        <v>-2843.737</v>
      </c>
    </row>
    <row r="11" spans="1:3" ht="20.25" customHeight="1">
      <c r="A11" s="104" t="s">
        <v>60</v>
      </c>
      <c r="B11" s="103"/>
      <c r="C11" s="103"/>
    </row>
    <row r="12" spans="1:3" ht="18.75" customHeight="1" hidden="1">
      <c r="A12" s="47" t="s">
        <v>5</v>
      </c>
      <c r="B12" s="103"/>
      <c r="C12" s="103"/>
    </row>
    <row r="13" spans="1:3" ht="34.5" customHeight="1">
      <c r="A13" s="47" t="s">
        <v>16</v>
      </c>
      <c r="B13" s="103">
        <f>'прилож 1'!F20</f>
        <v>6195.737</v>
      </c>
      <c r="C13" s="103">
        <f>'прилож 1'!F21</f>
        <v>-2843.737</v>
      </c>
    </row>
    <row r="14" spans="1:3" s="13" customFormat="1" ht="126" customHeight="1" hidden="1">
      <c r="A14" s="12" t="s">
        <v>63</v>
      </c>
      <c r="B14" s="15"/>
      <c r="C14" s="15"/>
    </row>
  </sheetData>
  <sheetProtection/>
  <mergeCells count="3">
    <mergeCell ref="A6:C6"/>
    <mergeCell ref="B3:C3"/>
    <mergeCell ref="B2:C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48.28125" style="20" customWidth="1"/>
    <col min="2" max="2" width="13.140625" style="20" customWidth="1"/>
    <col min="3" max="3" width="16.140625" style="20" customWidth="1"/>
    <col min="4" max="4" width="13.00390625" style="21" customWidth="1"/>
    <col min="5" max="5" width="19.00390625" style="21" customWidth="1"/>
    <col min="6" max="16384" width="9.140625" style="20" customWidth="1"/>
  </cols>
  <sheetData>
    <row r="1" spans="1:5" ht="15">
      <c r="A1" s="82"/>
      <c r="B1" s="82"/>
      <c r="C1" s="82"/>
      <c r="D1" s="44"/>
      <c r="E1" s="99"/>
    </row>
    <row r="2" spans="1:5" s="19" customFormat="1" ht="15">
      <c r="A2" s="82"/>
      <c r="B2" s="82"/>
      <c r="C2" s="82"/>
      <c r="D2" s="121" t="s">
        <v>78</v>
      </c>
      <c r="E2" s="121"/>
    </row>
    <row r="3" spans="1:5" s="19" customFormat="1" ht="77.25" customHeight="1">
      <c r="A3" s="82"/>
      <c r="B3" s="82"/>
      <c r="C3" s="110" t="s">
        <v>88</v>
      </c>
      <c r="D3" s="125"/>
      <c r="E3" s="125"/>
    </row>
    <row r="4" spans="1:5" ht="15">
      <c r="A4" s="82"/>
      <c r="B4" s="82"/>
      <c r="C4" s="82"/>
      <c r="D4" s="44"/>
      <c r="E4" s="44"/>
    </row>
    <row r="5" spans="1:5" ht="15">
      <c r="A5" s="82"/>
      <c r="B5" s="82"/>
      <c r="C5" s="82"/>
      <c r="D5" s="44"/>
      <c r="E5" s="44"/>
    </row>
    <row r="6" spans="1:5" ht="14.25">
      <c r="A6" s="120" t="s">
        <v>83</v>
      </c>
      <c r="B6" s="120"/>
      <c r="C6" s="120"/>
      <c r="D6" s="120"/>
      <c r="E6" s="120"/>
    </row>
    <row r="7" spans="1:5" ht="14.25">
      <c r="A7" s="100"/>
      <c r="B7" s="100"/>
      <c r="C7" s="100"/>
      <c r="D7" s="100"/>
      <c r="E7" s="100"/>
    </row>
    <row r="8" spans="1:5" ht="15">
      <c r="A8" s="82"/>
      <c r="B8" s="82"/>
      <c r="C8" s="82"/>
      <c r="D8" s="44"/>
      <c r="E8" s="44"/>
    </row>
    <row r="9" spans="1:5" ht="15">
      <c r="A9" s="82"/>
      <c r="B9" s="82"/>
      <c r="C9" s="82"/>
      <c r="D9" s="44"/>
      <c r="E9" s="99" t="s">
        <v>62</v>
      </c>
    </row>
    <row r="10" spans="1:5" ht="15">
      <c r="A10" s="122"/>
      <c r="B10" s="123" t="s">
        <v>74</v>
      </c>
      <c r="C10" s="124"/>
      <c r="D10" s="122" t="s">
        <v>81</v>
      </c>
      <c r="E10" s="122"/>
    </row>
    <row r="11" spans="1:5" s="22" customFormat="1" ht="75">
      <c r="A11" s="122"/>
      <c r="B11" s="95" t="s">
        <v>61</v>
      </c>
      <c r="C11" s="95" t="s">
        <v>58</v>
      </c>
      <c r="D11" s="95" t="s">
        <v>61</v>
      </c>
      <c r="E11" s="95" t="s">
        <v>58</v>
      </c>
    </row>
    <row r="12" spans="1:5" ht="26.25" customHeight="1">
      <c r="A12" s="102" t="s">
        <v>59</v>
      </c>
      <c r="B12" s="105">
        <f>SUM(B14:B15)</f>
        <v>7165.25</v>
      </c>
      <c r="C12" s="105">
        <f>C14+C15</f>
        <v>-3065.25</v>
      </c>
      <c r="D12" s="105">
        <f>SUM(D14:D15)</f>
        <v>10133.67</v>
      </c>
      <c r="E12" s="105">
        <f>E14+E15</f>
        <v>-5953.67</v>
      </c>
    </row>
    <row r="13" spans="1:5" ht="20.25" customHeight="1">
      <c r="A13" s="104" t="s">
        <v>60</v>
      </c>
      <c r="B13" s="103"/>
      <c r="C13" s="103"/>
      <c r="D13" s="103"/>
      <c r="E13" s="103"/>
    </row>
    <row r="14" spans="1:5" ht="25.5" customHeight="1" hidden="1">
      <c r="A14" s="50" t="s">
        <v>5</v>
      </c>
      <c r="B14" s="52"/>
      <c r="C14" s="52"/>
      <c r="D14" s="106"/>
      <c r="E14" s="106"/>
    </row>
    <row r="15" spans="1:5" ht="60" customHeight="1">
      <c r="A15" s="50" t="s">
        <v>16</v>
      </c>
      <c r="B15" s="52">
        <f>'прилож 3'!E19</f>
        <v>7165.25</v>
      </c>
      <c r="C15" s="52">
        <f>'прилож 3'!E21</f>
        <v>-3065.25</v>
      </c>
      <c r="D15" s="106">
        <f>'прилож 3'!F20</f>
        <v>10133.67</v>
      </c>
      <c r="E15" s="106">
        <f>'прилож 3'!F22</f>
        <v>-5953.67</v>
      </c>
    </row>
    <row r="17" spans="2:5" ht="12.75">
      <c r="B17" s="23"/>
      <c r="C17" s="23"/>
      <c r="D17" s="24"/>
      <c r="E17" s="24"/>
    </row>
  </sheetData>
  <sheetProtection/>
  <mergeCells count="6">
    <mergeCell ref="D2:E2"/>
    <mergeCell ref="A6:E6"/>
    <mergeCell ref="A10:A11"/>
    <mergeCell ref="D10:E10"/>
    <mergeCell ref="B10:C10"/>
    <mergeCell ref="C3:E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2013-11-14T14:56:07Z</cp:lastPrinted>
  <dcterms:created xsi:type="dcterms:W3CDTF">1996-10-08T23:32:33Z</dcterms:created>
  <dcterms:modified xsi:type="dcterms:W3CDTF">2013-11-15T08:16:43Z</dcterms:modified>
  <cp:category/>
  <cp:version/>
  <cp:contentType/>
  <cp:contentStatus/>
</cp:coreProperties>
</file>